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C:\Users\Xepho\OneDrive\Desktop\"/>
    </mc:Choice>
  </mc:AlternateContent>
  <xr:revisionPtr revIDLastSave="1" documentId="13_ncr:1_{507972B3-0166-4DD2-9197-1AF7DCE5A92C}" xr6:coauthVersionLast="47" xr6:coauthVersionMax="47" xr10:uidLastSave="{184DA941-38B1-4FDD-A083-75828AACAEBB}"/>
  <bookViews>
    <workbookView xWindow="11655" yWindow="2460" windowWidth="29805" windowHeight="17340" firstSheet="3" activeTab="3" xr2:uid="{7F557C4C-A320-774B-9FB6-706DFA530C51}"/>
  </bookViews>
  <sheets>
    <sheet name="HazardData" sheetId="1" r:id="rId1"/>
    <sheet name="cluster analysis" sheetId="2" r:id="rId2"/>
    <sheet name="HazardData 1991-2020" sheetId="5" r:id="rId3"/>
    <sheet name="cluster analysis 1991-2020" sheetId="6" r:id="rId4"/>
    <sheet name="Frequency projections" sheetId="7" r:id="rId5"/>
  </sheets>
  <externalReferences>
    <externalReference r:id="rId6"/>
    <externalReference r:id="rId7"/>
  </externalReferences>
  <definedNames>
    <definedName name="_xlnm._FilterDatabase" localSheetId="0" hidden="1">HazardData!$A$1:$M$1</definedName>
    <definedName name="_xlnm._FilterDatabase" localSheetId="2" hidden="1">'HazardData 1991-2020'!$A$1:$S$1716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5" l="1"/>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O701" i="5"/>
  <c r="O702" i="5"/>
  <c r="O703" i="5"/>
  <c r="O704" i="5"/>
  <c r="O705" i="5"/>
  <c r="O706" i="5"/>
  <c r="O707" i="5"/>
  <c r="O708" i="5"/>
  <c r="O709" i="5"/>
  <c r="O710" i="5"/>
  <c r="O711" i="5"/>
  <c r="O712" i="5"/>
  <c r="O713" i="5"/>
  <c r="O714" i="5"/>
  <c r="O715" i="5"/>
  <c r="O716" i="5"/>
  <c r="O717" i="5"/>
  <c r="O718" i="5"/>
  <c r="O719" i="5"/>
  <c r="O720" i="5"/>
  <c r="O721" i="5"/>
  <c r="O722" i="5"/>
  <c r="O723" i="5"/>
  <c r="O724" i="5"/>
  <c r="O725" i="5"/>
  <c r="O726" i="5"/>
  <c r="O727" i="5"/>
  <c r="O728" i="5"/>
  <c r="O729" i="5"/>
  <c r="O730" i="5"/>
  <c r="O731" i="5"/>
  <c r="O732" i="5"/>
  <c r="O733" i="5"/>
  <c r="O734" i="5"/>
  <c r="O735" i="5"/>
  <c r="O736" i="5"/>
  <c r="O737" i="5"/>
  <c r="O738" i="5"/>
  <c r="O739" i="5"/>
  <c r="O740" i="5"/>
  <c r="O741" i="5"/>
  <c r="O742" i="5"/>
  <c r="O743" i="5"/>
  <c r="O744" i="5"/>
  <c r="O745" i="5"/>
  <c r="O746" i="5"/>
  <c r="O747" i="5"/>
  <c r="O748" i="5"/>
  <c r="O749" i="5"/>
  <c r="O750" i="5"/>
  <c r="O751" i="5"/>
  <c r="O752" i="5"/>
  <c r="O753" i="5"/>
  <c r="O754" i="5"/>
  <c r="O755" i="5"/>
  <c r="O756" i="5"/>
  <c r="O757" i="5"/>
  <c r="O758" i="5"/>
  <c r="O759" i="5"/>
  <c r="O760" i="5"/>
  <c r="O761" i="5"/>
  <c r="O762" i="5"/>
  <c r="O763" i="5"/>
  <c r="O764" i="5"/>
  <c r="O765" i="5"/>
  <c r="O766" i="5"/>
  <c r="O767" i="5"/>
  <c r="O768" i="5"/>
  <c r="O769" i="5"/>
  <c r="O770" i="5"/>
  <c r="O771" i="5"/>
  <c r="O772" i="5"/>
  <c r="O773" i="5"/>
  <c r="O774" i="5"/>
  <c r="O775" i="5"/>
  <c r="O776" i="5"/>
  <c r="O777" i="5"/>
  <c r="O778" i="5"/>
  <c r="O779" i="5"/>
  <c r="O780" i="5"/>
  <c r="O781" i="5"/>
  <c r="O782" i="5"/>
  <c r="O783" i="5"/>
  <c r="O784" i="5"/>
  <c r="O785" i="5"/>
  <c r="O786" i="5"/>
  <c r="O787" i="5"/>
  <c r="O788" i="5"/>
  <c r="O789" i="5"/>
  <c r="O790" i="5"/>
  <c r="O791" i="5"/>
  <c r="O792" i="5"/>
  <c r="O793" i="5"/>
  <c r="O794" i="5"/>
  <c r="O795" i="5"/>
  <c r="O796" i="5"/>
  <c r="O797" i="5"/>
  <c r="O798" i="5"/>
  <c r="O799" i="5"/>
  <c r="O800" i="5"/>
  <c r="O801" i="5"/>
  <c r="O802" i="5"/>
  <c r="O803" i="5"/>
  <c r="O804" i="5"/>
  <c r="O805" i="5"/>
  <c r="O806" i="5"/>
  <c r="O807" i="5"/>
  <c r="O808" i="5"/>
  <c r="O809" i="5"/>
  <c r="O810" i="5"/>
  <c r="O811" i="5"/>
  <c r="O812" i="5"/>
  <c r="O813" i="5"/>
  <c r="O814" i="5"/>
  <c r="O815" i="5"/>
  <c r="O816" i="5"/>
  <c r="O817" i="5"/>
  <c r="O818" i="5"/>
  <c r="O819" i="5"/>
  <c r="O820" i="5"/>
  <c r="O821" i="5"/>
  <c r="O822" i="5"/>
  <c r="O823" i="5"/>
  <c r="O824" i="5"/>
  <c r="O825" i="5"/>
  <c r="O826" i="5"/>
  <c r="O827" i="5"/>
  <c r="O828" i="5"/>
  <c r="O829" i="5"/>
  <c r="O830" i="5"/>
  <c r="O831" i="5"/>
  <c r="O832" i="5"/>
  <c r="O833" i="5"/>
  <c r="O834" i="5"/>
  <c r="O835" i="5"/>
  <c r="O836" i="5"/>
  <c r="O837" i="5"/>
  <c r="O838" i="5"/>
  <c r="O839" i="5"/>
  <c r="O840" i="5"/>
  <c r="O841" i="5"/>
  <c r="O842" i="5"/>
  <c r="O843" i="5"/>
  <c r="O844" i="5"/>
  <c r="O845" i="5"/>
  <c r="O846" i="5"/>
  <c r="O847" i="5"/>
  <c r="O848" i="5"/>
  <c r="O849" i="5"/>
  <c r="O850" i="5"/>
  <c r="O851" i="5"/>
  <c r="O852" i="5"/>
  <c r="O853" i="5"/>
  <c r="O854" i="5"/>
  <c r="O855" i="5"/>
  <c r="O856" i="5"/>
  <c r="O857" i="5"/>
  <c r="O858" i="5"/>
  <c r="O859" i="5"/>
  <c r="O860" i="5"/>
  <c r="O861" i="5"/>
  <c r="O862" i="5"/>
  <c r="O863" i="5"/>
  <c r="O864" i="5"/>
  <c r="O865" i="5"/>
  <c r="O866" i="5"/>
  <c r="O867" i="5"/>
  <c r="O868" i="5"/>
  <c r="O869" i="5"/>
  <c r="O870" i="5"/>
  <c r="O871" i="5"/>
  <c r="O872" i="5"/>
  <c r="O873" i="5"/>
  <c r="O874" i="5"/>
  <c r="O875" i="5"/>
  <c r="O876" i="5"/>
  <c r="O877" i="5"/>
  <c r="O878" i="5"/>
  <c r="O879" i="5"/>
  <c r="O880" i="5"/>
  <c r="O881" i="5"/>
  <c r="O882" i="5"/>
  <c r="O883" i="5"/>
  <c r="O884" i="5"/>
  <c r="O885" i="5"/>
  <c r="O886" i="5"/>
  <c r="O887" i="5"/>
  <c r="O888" i="5"/>
  <c r="O889" i="5"/>
  <c r="O890" i="5"/>
  <c r="O891" i="5"/>
  <c r="O892" i="5"/>
  <c r="O893" i="5"/>
  <c r="O894" i="5"/>
  <c r="O895" i="5"/>
  <c r="O896" i="5"/>
  <c r="O897" i="5"/>
  <c r="O898" i="5"/>
  <c r="O899" i="5"/>
  <c r="O900" i="5"/>
  <c r="O901" i="5"/>
  <c r="O902" i="5"/>
  <c r="O903" i="5"/>
  <c r="O904" i="5"/>
  <c r="O905" i="5"/>
  <c r="O906" i="5"/>
  <c r="O907" i="5"/>
  <c r="O908" i="5"/>
  <c r="O909" i="5"/>
  <c r="O910" i="5"/>
  <c r="O911" i="5"/>
  <c r="O912" i="5"/>
  <c r="O913" i="5"/>
  <c r="O914" i="5"/>
  <c r="O915" i="5"/>
  <c r="O916" i="5"/>
  <c r="O917" i="5"/>
  <c r="O918" i="5"/>
  <c r="O919" i="5"/>
  <c r="O920" i="5"/>
  <c r="O921" i="5"/>
  <c r="O922" i="5"/>
  <c r="O923" i="5"/>
  <c r="O924" i="5"/>
  <c r="O925" i="5"/>
  <c r="O926" i="5"/>
  <c r="O927" i="5"/>
  <c r="O928" i="5"/>
  <c r="O929" i="5"/>
  <c r="O930" i="5"/>
  <c r="O931" i="5"/>
  <c r="O932" i="5"/>
  <c r="O933" i="5"/>
  <c r="O934" i="5"/>
  <c r="O935" i="5"/>
  <c r="O936" i="5"/>
  <c r="O937" i="5"/>
  <c r="O938" i="5"/>
  <c r="O939" i="5"/>
  <c r="O940" i="5"/>
  <c r="O941" i="5"/>
  <c r="O942" i="5"/>
  <c r="O943" i="5"/>
  <c r="O944" i="5"/>
  <c r="O945" i="5"/>
  <c r="O946" i="5"/>
  <c r="O947" i="5"/>
  <c r="O948" i="5"/>
  <c r="O949" i="5"/>
  <c r="O950" i="5"/>
  <c r="O951" i="5"/>
  <c r="O952" i="5"/>
  <c r="O953" i="5"/>
  <c r="O954" i="5"/>
  <c r="O955" i="5"/>
  <c r="O956" i="5"/>
  <c r="O957" i="5"/>
  <c r="O958" i="5"/>
  <c r="O959" i="5"/>
  <c r="O960" i="5"/>
  <c r="O961" i="5"/>
  <c r="O962" i="5"/>
  <c r="O963" i="5"/>
  <c r="O964" i="5"/>
  <c r="O965" i="5"/>
  <c r="O966" i="5"/>
  <c r="O967" i="5"/>
  <c r="O968" i="5"/>
  <c r="O969" i="5"/>
  <c r="O970" i="5"/>
  <c r="O971" i="5"/>
  <c r="O972" i="5"/>
  <c r="O973" i="5"/>
  <c r="O974" i="5"/>
  <c r="O975" i="5"/>
  <c r="O976" i="5"/>
  <c r="O977" i="5"/>
  <c r="O978" i="5"/>
  <c r="O979" i="5"/>
  <c r="O980" i="5"/>
  <c r="O981" i="5"/>
  <c r="O982" i="5"/>
  <c r="O983" i="5"/>
  <c r="O984" i="5"/>
  <c r="O985" i="5"/>
  <c r="O986" i="5"/>
  <c r="O987" i="5"/>
  <c r="O988" i="5"/>
  <c r="O989" i="5"/>
  <c r="O990" i="5"/>
  <c r="O991" i="5"/>
  <c r="O992" i="5"/>
  <c r="O993" i="5"/>
  <c r="O994" i="5"/>
  <c r="O995" i="5"/>
  <c r="O996" i="5"/>
  <c r="O997" i="5"/>
  <c r="O998" i="5"/>
  <c r="O999" i="5"/>
  <c r="O1000" i="5"/>
  <c r="O1001" i="5"/>
  <c r="O1002" i="5"/>
  <c r="O1003" i="5"/>
  <c r="O1004" i="5"/>
  <c r="O1005" i="5"/>
  <c r="O1006" i="5"/>
  <c r="O1007" i="5"/>
  <c r="O1008" i="5"/>
  <c r="O1009" i="5"/>
  <c r="O1010" i="5"/>
  <c r="O1011" i="5"/>
  <c r="O1012" i="5"/>
  <c r="O1013" i="5"/>
  <c r="O1014" i="5"/>
  <c r="O1015" i="5"/>
  <c r="O1016" i="5"/>
  <c r="O1017" i="5"/>
  <c r="O1018" i="5"/>
  <c r="O1019" i="5"/>
  <c r="O1020" i="5"/>
  <c r="O1021" i="5"/>
  <c r="O1022" i="5"/>
  <c r="O1023" i="5"/>
  <c r="O1024" i="5"/>
  <c r="O1025" i="5"/>
  <c r="O1026" i="5"/>
  <c r="O1027" i="5"/>
  <c r="O1028" i="5"/>
  <c r="O1029" i="5"/>
  <c r="O1030" i="5"/>
  <c r="O1031" i="5"/>
  <c r="O1032" i="5"/>
  <c r="O1033" i="5"/>
  <c r="O1034" i="5"/>
  <c r="O1035" i="5"/>
  <c r="O1036" i="5"/>
  <c r="O1037" i="5"/>
  <c r="O1038" i="5"/>
  <c r="O1039" i="5"/>
  <c r="O1040" i="5"/>
  <c r="O1041" i="5"/>
  <c r="O1042" i="5"/>
  <c r="O1043" i="5"/>
  <c r="O1044" i="5"/>
  <c r="O1045" i="5"/>
  <c r="O1046" i="5"/>
  <c r="O1047" i="5"/>
  <c r="O1048" i="5"/>
  <c r="O1049" i="5"/>
  <c r="O1050" i="5"/>
  <c r="O1051" i="5"/>
  <c r="O1052" i="5"/>
  <c r="O1053" i="5"/>
  <c r="O1054" i="5"/>
  <c r="O1055" i="5"/>
  <c r="O1056" i="5"/>
  <c r="O1057" i="5"/>
  <c r="O1058" i="5"/>
  <c r="O1059" i="5"/>
  <c r="O1060" i="5"/>
  <c r="O1061" i="5"/>
  <c r="O1062" i="5"/>
  <c r="O1063" i="5"/>
  <c r="O1064" i="5"/>
  <c r="O1065" i="5"/>
  <c r="O1066" i="5"/>
  <c r="O1067" i="5"/>
  <c r="O1068" i="5"/>
  <c r="O1069" i="5"/>
  <c r="O1070" i="5"/>
  <c r="O1071" i="5"/>
  <c r="O1072" i="5"/>
  <c r="O1073" i="5"/>
  <c r="O1074" i="5"/>
  <c r="O1075" i="5"/>
  <c r="O1076" i="5"/>
  <c r="O1077" i="5"/>
  <c r="O1078" i="5"/>
  <c r="O1079" i="5"/>
  <c r="O1080" i="5"/>
  <c r="O1081" i="5"/>
  <c r="O1082" i="5"/>
  <c r="O1083" i="5"/>
  <c r="O1084" i="5"/>
  <c r="O1085" i="5"/>
  <c r="O1086" i="5"/>
  <c r="O1087" i="5"/>
  <c r="O1088" i="5"/>
  <c r="O1089" i="5"/>
  <c r="O1090" i="5"/>
  <c r="O1091" i="5"/>
  <c r="O1092" i="5"/>
  <c r="O1093" i="5"/>
  <c r="O1094" i="5"/>
  <c r="O1095" i="5"/>
  <c r="O1096" i="5"/>
  <c r="O1097" i="5"/>
  <c r="O1098" i="5"/>
  <c r="O1099" i="5"/>
  <c r="O1100" i="5"/>
  <c r="O1101" i="5"/>
  <c r="O1102" i="5"/>
  <c r="O1103" i="5"/>
  <c r="O1104" i="5"/>
  <c r="O1105" i="5"/>
  <c r="O1106" i="5"/>
  <c r="O1107" i="5"/>
  <c r="O1108" i="5"/>
  <c r="O1109" i="5"/>
  <c r="O1110" i="5"/>
  <c r="O1111" i="5"/>
  <c r="O1112" i="5"/>
  <c r="O1113" i="5"/>
  <c r="O1114" i="5"/>
  <c r="O1115" i="5"/>
  <c r="O1116" i="5"/>
  <c r="O1117" i="5"/>
  <c r="O1118" i="5"/>
  <c r="O1119" i="5"/>
  <c r="O1120" i="5"/>
  <c r="O1121" i="5"/>
  <c r="O1122" i="5"/>
  <c r="O1123" i="5"/>
  <c r="O1124" i="5"/>
  <c r="O1125" i="5"/>
  <c r="O1126" i="5"/>
  <c r="O1127" i="5"/>
  <c r="O1128" i="5"/>
  <c r="O1129" i="5"/>
  <c r="O1130" i="5"/>
  <c r="O1131" i="5"/>
  <c r="O1132" i="5"/>
  <c r="O1133" i="5"/>
  <c r="O1134" i="5"/>
  <c r="O1135" i="5"/>
  <c r="O1136" i="5"/>
  <c r="O1137" i="5"/>
  <c r="O1138" i="5"/>
  <c r="O1139" i="5"/>
  <c r="O1140" i="5"/>
  <c r="O1141" i="5"/>
  <c r="O1142" i="5"/>
  <c r="O1143" i="5"/>
  <c r="O1144" i="5"/>
  <c r="O1145" i="5"/>
  <c r="O1146" i="5"/>
  <c r="O1147" i="5"/>
  <c r="O1148" i="5"/>
  <c r="O1149" i="5"/>
  <c r="O1150" i="5"/>
  <c r="O1151" i="5"/>
  <c r="O1152" i="5"/>
  <c r="O1153" i="5"/>
  <c r="O1154" i="5"/>
  <c r="O1155" i="5"/>
  <c r="O1156" i="5"/>
  <c r="O1157" i="5"/>
  <c r="O1158" i="5"/>
  <c r="O1159" i="5"/>
  <c r="O1160" i="5"/>
  <c r="O1161" i="5"/>
  <c r="O1162" i="5"/>
  <c r="O1163" i="5"/>
  <c r="O1164" i="5"/>
  <c r="O1165" i="5"/>
  <c r="O1166" i="5"/>
  <c r="O1167" i="5"/>
  <c r="O1168" i="5"/>
  <c r="O1169" i="5"/>
  <c r="O1170" i="5"/>
  <c r="O1171" i="5"/>
  <c r="O1172" i="5"/>
  <c r="O1173" i="5"/>
  <c r="O1174" i="5"/>
  <c r="O1175" i="5"/>
  <c r="O1176" i="5"/>
  <c r="O1177" i="5"/>
  <c r="O1178" i="5"/>
  <c r="O1179" i="5"/>
  <c r="O1180" i="5"/>
  <c r="O1181" i="5"/>
  <c r="O1182" i="5"/>
  <c r="O1183" i="5"/>
  <c r="O1184" i="5"/>
  <c r="O1185" i="5"/>
  <c r="O1186" i="5"/>
  <c r="O1187" i="5"/>
  <c r="O1188" i="5"/>
  <c r="O1189" i="5"/>
  <c r="O1190" i="5"/>
  <c r="O1191" i="5"/>
  <c r="O1192" i="5"/>
  <c r="O1193" i="5"/>
  <c r="O1194" i="5"/>
  <c r="O1195" i="5"/>
  <c r="O1196" i="5"/>
  <c r="O1197" i="5"/>
  <c r="O1198" i="5"/>
  <c r="O1199" i="5"/>
  <c r="O1200" i="5"/>
  <c r="O1201" i="5"/>
  <c r="O1202" i="5"/>
  <c r="O1203" i="5"/>
  <c r="O1204" i="5"/>
  <c r="O1205" i="5"/>
  <c r="O1206" i="5"/>
  <c r="O1207" i="5"/>
  <c r="O1208" i="5"/>
  <c r="O1209" i="5"/>
  <c r="O1210" i="5"/>
  <c r="O1211" i="5"/>
  <c r="O1212" i="5"/>
  <c r="O1213" i="5"/>
  <c r="O1214" i="5"/>
  <c r="O1215" i="5"/>
  <c r="O1216" i="5"/>
  <c r="O1217" i="5"/>
  <c r="O1218" i="5"/>
  <c r="O1219" i="5"/>
  <c r="O1220" i="5"/>
  <c r="O1221" i="5"/>
  <c r="O1222" i="5"/>
  <c r="O1223" i="5"/>
  <c r="O1224" i="5"/>
  <c r="O1225" i="5"/>
  <c r="O1226" i="5"/>
  <c r="O1227" i="5"/>
  <c r="O1228" i="5"/>
  <c r="O1229" i="5"/>
  <c r="O1230" i="5"/>
  <c r="O1231" i="5"/>
  <c r="O1232" i="5"/>
  <c r="O1233" i="5"/>
  <c r="O1234" i="5"/>
  <c r="O1235" i="5"/>
  <c r="O1236" i="5"/>
  <c r="O1237" i="5"/>
  <c r="O1238" i="5"/>
  <c r="O1239" i="5"/>
  <c r="O1240" i="5"/>
  <c r="O1241" i="5"/>
  <c r="O1242" i="5"/>
  <c r="O1243" i="5"/>
  <c r="O1244" i="5"/>
  <c r="O1245" i="5"/>
  <c r="O1246" i="5"/>
  <c r="O1247" i="5"/>
  <c r="O1248" i="5"/>
  <c r="O1249" i="5"/>
  <c r="O1250" i="5"/>
  <c r="O1251" i="5"/>
  <c r="O1252" i="5"/>
  <c r="O1253" i="5"/>
  <c r="O1254" i="5"/>
  <c r="O1255" i="5"/>
  <c r="O1256" i="5"/>
  <c r="O1257" i="5"/>
  <c r="O1258" i="5"/>
  <c r="O1259" i="5"/>
  <c r="O1260" i="5"/>
  <c r="O1261" i="5"/>
  <c r="O1262" i="5"/>
  <c r="O1263" i="5"/>
  <c r="O1264" i="5"/>
  <c r="O1265" i="5"/>
  <c r="O1266" i="5"/>
  <c r="O1267" i="5"/>
  <c r="O1268" i="5"/>
  <c r="O1269" i="5"/>
  <c r="O1270" i="5"/>
  <c r="O1271" i="5"/>
  <c r="O1272" i="5"/>
  <c r="O1273" i="5"/>
  <c r="O1274" i="5"/>
  <c r="O1275" i="5"/>
  <c r="O1276" i="5"/>
  <c r="O1277" i="5"/>
  <c r="O1278" i="5"/>
  <c r="O1279" i="5"/>
  <c r="O1280" i="5"/>
  <c r="O1281" i="5"/>
  <c r="O1282" i="5"/>
  <c r="O1283" i="5"/>
  <c r="O1284" i="5"/>
  <c r="O1285" i="5"/>
  <c r="O1286" i="5"/>
  <c r="O1287" i="5"/>
  <c r="O1288" i="5"/>
  <c r="O1289" i="5"/>
  <c r="O1290" i="5"/>
  <c r="O1291" i="5"/>
  <c r="O1292" i="5"/>
  <c r="O1293" i="5"/>
  <c r="O1294" i="5"/>
  <c r="O1295" i="5"/>
  <c r="O1296" i="5"/>
  <c r="O1297" i="5"/>
  <c r="O1298" i="5"/>
  <c r="O1299" i="5"/>
  <c r="O1300" i="5"/>
  <c r="O1301" i="5"/>
  <c r="O1302" i="5"/>
  <c r="O1303" i="5"/>
  <c r="O1304" i="5"/>
  <c r="O1305" i="5"/>
  <c r="O1306" i="5"/>
  <c r="O1307" i="5"/>
  <c r="O1308" i="5"/>
  <c r="O1309" i="5"/>
  <c r="O1310" i="5"/>
  <c r="O1311" i="5"/>
  <c r="O1312" i="5"/>
  <c r="O1313" i="5"/>
  <c r="O1314" i="5"/>
  <c r="O1315" i="5"/>
  <c r="O1316" i="5"/>
  <c r="O1317" i="5"/>
  <c r="O1318" i="5"/>
  <c r="O1319" i="5"/>
  <c r="O1320" i="5"/>
  <c r="O1321" i="5"/>
  <c r="O1322" i="5"/>
  <c r="O1323" i="5"/>
  <c r="O1324" i="5"/>
  <c r="O1325" i="5"/>
  <c r="O1326" i="5"/>
  <c r="O1327" i="5"/>
  <c r="O1328" i="5"/>
  <c r="O1329" i="5"/>
  <c r="O1330" i="5"/>
  <c r="O1331" i="5"/>
  <c r="O1332" i="5"/>
  <c r="O1333" i="5"/>
  <c r="O1334" i="5"/>
  <c r="O1335" i="5"/>
  <c r="O1336" i="5"/>
  <c r="O1337" i="5"/>
  <c r="O1338" i="5"/>
  <c r="O1339" i="5"/>
  <c r="O1340" i="5"/>
  <c r="O1341" i="5"/>
  <c r="O1342" i="5"/>
  <c r="O1343" i="5"/>
  <c r="O1344" i="5"/>
  <c r="O1345" i="5"/>
  <c r="O1346" i="5"/>
  <c r="O1347" i="5"/>
  <c r="O1348" i="5"/>
  <c r="O1349" i="5"/>
  <c r="O1350" i="5"/>
  <c r="O1351" i="5"/>
  <c r="O1352" i="5"/>
  <c r="O1353" i="5"/>
  <c r="O1354" i="5"/>
  <c r="O1355" i="5"/>
  <c r="O1356" i="5"/>
  <c r="O1357" i="5"/>
  <c r="O1358" i="5"/>
  <c r="O1359" i="5"/>
  <c r="O1360" i="5"/>
  <c r="O1361" i="5"/>
  <c r="O1362" i="5"/>
  <c r="O1363" i="5"/>
  <c r="O1364" i="5"/>
  <c r="O1365" i="5"/>
  <c r="O1366" i="5"/>
  <c r="O1367" i="5"/>
  <c r="O1368" i="5"/>
  <c r="O1369" i="5"/>
  <c r="O1370" i="5"/>
  <c r="O1371" i="5"/>
  <c r="O1372" i="5"/>
  <c r="O1373" i="5"/>
  <c r="O1374" i="5"/>
  <c r="O1375" i="5"/>
  <c r="O1376" i="5"/>
  <c r="O1377" i="5"/>
  <c r="O1378" i="5"/>
  <c r="O1379" i="5"/>
  <c r="O1380" i="5"/>
  <c r="O1381" i="5"/>
  <c r="O1382" i="5"/>
  <c r="O1383" i="5"/>
  <c r="O1384" i="5"/>
  <c r="O1385" i="5"/>
  <c r="O1386" i="5"/>
  <c r="O1387" i="5"/>
  <c r="O1388" i="5"/>
  <c r="O1389" i="5"/>
  <c r="O1390" i="5"/>
  <c r="O1391" i="5"/>
  <c r="O1392" i="5"/>
  <c r="O1393" i="5"/>
  <c r="O1394" i="5"/>
  <c r="O1395" i="5"/>
  <c r="O1396" i="5"/>
  <c r="O1397" i="5"/>
  <c r="O1398" i="5"/>
  <c r="O1399" i="5"/>
  <c r="O1400" i="5"/>
  <c r="O1401" i="5"/>
  <c r="O1402" i="5"/>
  <c r="O1403" i="5"/>
  <c r="O1404" i="5"/>
  <c r="O1405" i="5"/>
  <c r="O1406" i="5"/>
  <c r="O1407" i="5"/>
  <c r="O1408" i="5"/>
  <c r="O1409" i="5"/>
  <c r="O1410" i="5"/>
  <c r="O1411" i="5"/>
  <c r="O1412" i="5"/>
  <c r="O1413" i="5"/>
  <c r="O1414" i="5"/>
  <c r="O1415" i="5"/>
  <c r="O1416" i="5"/>
  <c r="O1417" i="5"/>
  <c r="O1418" i="5"/>
  <c r="O1419" i="5"/>
  <c r="O1420" i="5"/>
  <c r="O1421" i="5"/>
  <c r="O1422" i="5"/>
  <c r="O1423" i="5"/>
  <c r="O1424" i="5"/>
  <c r="O1425" i="5"/>
  <c r="O1426" i="5"/>
  <c r="O1427" i="5"/>
  <c r="O1428" i="5"/>
  <c r="O1429" i="5"/>
  <c r="O1430" i="5"/>
  <c r="O1431" i="5"/>
  <c r="O1432" i="5"/>
  <c r="O1433" i="5"/>
  <c r="O1434" i="5"/>
  <c r="O1435" i="5"/>
  <c r="O1436" i="5"/>
  <c r="O1437" i="5"/>
  <c r="O1438" i="5"/>
  <c r="O1439" i="5"/>
  <c r="O1440" i="5"/>
  <c r="O1441" i="5"/>
  <c r="O1442" i="5"/>
  <c r="O1443" i="5"/>
  <c r="O1444" i="5"/>
  <c r="O1445" i="5"/>
  <c r="O1446" i="5"/>
  <c r="O1447" i="5"/>
  <c r="O1448" i="5"/>
  <c r="O1449" i="5"/>
  <c r="O1450" i="5"/>
  <c r="O1451" i="5"/>
  <c r="O1452" i="5"/>
  <c r="O1453" i="5"/>
  <c r="O1454" i="5"/>
  <c r="O1455" i="5"/>
  <c r="O1456" i="5"/>
  <c r="O1457" i="5"/>
  <c r="O1458" i="5"/>
  <c r="O1459" i="5"/>
  <c r="O1460" i="5"/>
  <c r="O1461" i="5"/>
  <c r="O1462" i="5"/>
  <c r="O1463" i="5"/>
  <c r="O1464" i="5"/>
  <c r="O1465" i="5"/>
  <c r="O1466" i="5"/>
  <c r="O1467" i="5"/>
  <c r="O1468" i="5"/>
  <c r="O1469" i="5"/>
  <c r="O1470" i="5"/>
  <c r="O1471" i="5"/>
  <c r="O1472" i="5"/>
  <c r="O1473" i="5"/>
  <c r="O1474" i="5"/>
  <c r="O1475" i="5"/>
  <c r="O1476" i="5"/>
  <c r="O1477" i="5"/>
  <c r="O1478" i="5"/>
  <c r="O1479" i="5"/>
  <c r="O1480" i="5"/>
  <c r="O1481" i="5"/>
  <c r="O1482" i="5"/>
  <c r="O1483" i="5"/>
  <c r="O1484" i="5"/>
  <c r="O1485" i="5"/>
  <c r="O1486" i="5"/>
  <c r="O1487" i="5"/>
  <c r="O1488" i="5"/>
  <c r="O1489" i="5"/>
  <c r="O1490" i="5"/>
  <c r="O1491" i="5"/>
  <c r="O1492" i="5"/>
  <c r="O1493" i="5"/>
  <c r="O1494" i="5"/>
  <c r="O1495" i="5"/>
  <c r="O1496" i="5"/>
  <c r="O1497" i="5"/>
  <c r="O1498" i="5"/>
  <c r="O1499" i="5"/>
  <c r="O1500" i="5"/>
  <c r="O1501" i="5"/>
  <c r="O1502" i="5"/>
  <c r="O1503" i="5"/>
  <c r="O1504" i="5"/>
  <c r="O1505" i="5"/>
  <c r="O1506" i="5"/>
  <c r="O1507" i="5"/>
  <c r="O1508" i="5"/>
  <c r="O1509" i="5"/>
  <c r="O1510" i="5"/>
  <c r="O1511" i="5"/>
  <c r="O1512" i="5"/>
  <c r="O1513" i="5"/>
  <c r="O1514" i="5"/>
  <c r="O1515" i="5"/>
  <c r="O1516" i="5"/>
  <c r="O1517" i="5"/>
  <c r="O1518" i="5"/>
  <c r="O1519" i="5"/>
  <c r="O1520" i="5"/>
  <c r="O1521" i="5"/>
  <c r="O1522" i="5"/>
  <c r="O1523" i="5"/>
  <c r="O1524" i="5"/>
  <c r="O1525" i="5"/>
  <c r="O1526" i="5"/>
  <c r="O1527" i="5"/>
  <c r="O1528" i="5"/>
  <c r="O1529" i="5"/>
  <c r="O1530" i="5"/>
  <c r="O1531" i="5"/>
  <c r="O1532" i="5"/>
  <c r="O1533" i="5"/>
  <c r="O1534" i="5"/>
  <c r="O1535" i="5"/>
  <c r="O1536" i="5"/>
  <c r="O1537" i="5"/>
  <c r="O1538" i="5"/>
  <c r="O1539" i="5"/>
  <c r="O1540" i="5"/>
  <c r="O1541" i="5"/>
  <c r="O1542" i="5"/>
  <c r="O1543" i="5"/>
  <c r="O1544" i="5"/>
  <c r="O1545" i="5"/>
  <c r="O1546" i="5"/>
  <c r="O1547" i="5"/>
  <c r="O1548" i="5"/>
  <c r="O1549" i="5"/>
  <c r="O1550" i="5"/>
  <c r="O1551" i="5"/>
  <c r="O1552" i="5"/>
  <c r="O1553" i="5"/>
  <c r="O1554" i="5"/>
  <c r="O1555" i="5"/>
  <c r="O1556" i="5"/>
  <c r="O1557" i="5"/>
  <c r="O1558" i="5"/>
  <c r="O1559" i="5"/>
  <c r="O1560" i="5"/>
  <c r="O1561" i="5"/>
  <c r="O1562" i="5"/>
  <c r="O1563" i="5"/>
  <c r="O1564" i="5"/>
  <c r="O1565" i="5"/>
  <c r="O1566" i="5"/>
  <c r="O1567" i="5"/>
  <c r="O1568" i="5"/>
  <c r="O1569" i="5"/>
  <c r="O1570" i="5"/>
  <c r="O1571" i="5"/>
  <c r="O1572" i="5"/>
  <c r="O1573" i="5"/>
  <c r="O1574" i="5"/>
  <c r="O1575" i="5"/>
  <c r="O1576" i="5"/>
  <c r="O1577" i="5"/>
  <c r="O1578" i="5"/>
  <c r="O1579" i="5"/>
  <c r="O1580" i="5"/>
  <c r="O1581" i="5"/>
  <c r="O1582" i="5"/>
  <c r="O1583" i="5"/>
  <c r="O1584" i="5"/>
  <c r="O1585" i="5"/>
  <c r="O1586" i="5"/>
  <c r="O1587" i="5"/>
  <c r="O1588" i="5"/>
  <c r="O1589" i="5"/>
  <c r="O1590" i="5"/>
  <c r="O1591" i="5"/>
  <c r="O1592" i="5"/>
  <c r="O1593" i="5"/>
  <c r="O1594" i="5"/>
  <c r="O1595" i="5"/>
  <c r="O1596" i="5"/>
  <c r="O1597" i="5"/>
  <c r="O1598" i="5"/>
  <c r="O1599" i="5"/>
  <c r="O1600" i="5"/>
  <c r="O1601" i="5"/>
  <c r="O1602" i="5"/>
  <c r="O1603" i="5"/>
  <c r="O1604" i="5"/>
  <c r="O1605" i="5"/>
  <c r="O1606" i="5"/>
  <c r="O1607" i="5"/>
  <c r="O1608" i="5"/>
  <c r="O1609" i="5"/>
  <c r="O1610" i="5"/>
  <c r="O1611" i="5"/>
  <c r="O1612" i="5"/>
  <c r="O1613" i="5"/>
  <c r="O1614" i="5"/>
  <c r="O1615" i="5"/>
  <c r="O1616" i="5"/>
  <c r="O1617" i="5"/>
  <c r="O1618" i="5"/>
  <c r="O1619" i="5"/>
  <c r="O1620" i="5"/>
  <c r="O1621" i="5"/>
  <c r="O1622" i="5"/>
  <c r="O1623" i="5"/>
  <c r="O1624" i="5"/>
  <c r="O1625" i="5"/>
  <c r="O1626" i="5"/>
  <c r="O1627" i="5"/>
  <c r="O1628" i="5"/>
  <c r="O1629" i="5"/>
  <c r="O1630" i="5"/>
  <c r="O1631" i="5"/>
  <c r="O1632" i="5"/>
  <c r="O1633" i="5"/>
  <c r="O1634" i="5"/>
  <c r="O1635" i="5"/>
  <c r="O1636" i="5"/>
  <c r="O1637" i="5"/>
  <c r="O1638" i="5"/>
  <c r="O1639" i="5"/>
  <c r="O1640" i="5"/>
  <c r="O1641" i="5"/>
  <c r="O1642" i="5"/>
  <c r="O1643" i="5"/>
  <c r="O1644" i="5"/>
  <c r="O1645" i="5"/>
  <c r="O1646" i="5"/>
  <c r="O1647" i="5"/>
  <c r="O1648" i="5"/>
  <c r="O1649" i="5"/>
  <c r="O1650" i="5"/>
  <c r="O1651" i="5"/>
  <c r="O1652" i="5"/>
  <c r="O1653" i="5"/>
  <c r="O1654" i="5"/>
  <c r="O1655" i="5"/>
  <c r="O1656" i="5"/>
  <c r="O1657" i="5"/>
  <c r="O1658" i="5"/>
  <c r="O1659" i="5"/>
  <c r="O1660" i="5"/>
  <c r="O1661" i="5"/>
  <c r="O1662" i="5"/>
  <c r="O1663" i="5"/>
  <c r="O1664" i="5"/>
  <c r="O1665" i="5"/>
  <c r="O1666" i="5"/>
  <c r="O1667" i="5"/>
  <c r="O1668" i="5"/>
  <c r="O1669" i="5"/>
  <c r="O1670" i="5"/>
  <c r="O1671" i="5"/>
  <c r="O1672" i="5"/>
  <c r="O1673" i="5"/>
  <c r="O1674" i="5"/>
  <c r="O1675" i="5"/>
  <c r="O1676" i="5"/>
  <c r="O1677" i="5"/>
  <c r="O1678" i="5"/>
  <c r="O1679" i="5"/>
  <c r="O1680" i="5"/>
  <c r="O1681" i="5"/>
  <c r="O1682" i="5"/>
  <c r="O1683" i="5"/>
  <c r="O1684" i="5"/>
  <c r="O1685" i="5"/>
  <c r="O1686" i="5"/>
  <c r="O1687" i="5"/>
  <c r="O1688" i="5"/>
  <c r="O1689" i="5"/>
  <c r="O1690" i="5"/>
  <c r="O1691" i="5"/>
  <c r="O1692" i="5"/>
  <c r="O1693" i="5"/>
  <c r="O1694" i="5"/>
  <c r="O1695" i="5"/>
  <c r="O1696" i="5"/>
  <c r="O1697" i="5"/>
  <c r="O1698" i="5"/>
  <c r="O1699" i="5"/>
  <c r="O1700" i="5"/>
  <c r="O1701" i="5"/>
  <c r="O1702" i="5"/>
  <c r="O1703" i="5"/>
  <c r="O1704" i="5"/>
  <c r="O1705" i="5"/>
  <c r="O1706" i="5"/>
  <c r="O1707" i="5"/>
  <c r="O1708" i="5"/>
  <c r="O1709" i="5"/>
  <c r="O1710" i="5"/>
  <c r="O1711" i="5"/>
  <c r="O1712" i="5"/>
  <c r="O1713" i="5"/>
  <c r="O1714" i="5"/>
  <c r="O1715" i="5"/>
  <c r="O1716" i="5"/>
  <c r="G17" i="2"/>
  <c r="G18" i="2"/>
  <c r="G16" i="2"/>
  <c r="G12" i="2"/>
  <c r="G13" i="2"/>
  <c r="G11" i="2"/>
  <c r="I4" i="2"/>
  <c r="I5" i="2"/>
  <c r="I3" i="2"/>
  <c r="H4" i="2"/>
  <c r="H5" i="2"/>
  <c r="H3" i="2"/>
  <c r="G4" i="2"/>
  <c r="G5" i="2"/>
  <c r="G3" i="2"/>
  <c r="F4" i="2"/>
  <c r="F5" i="2"/>
  <c r="F3" i="2"/>
  <c r="E4" i="2"/>
  <c r="E5" i="2"/>
  <c r="E3" i="2"/>
  <c r="D4" i="2"/>
  <c r="D5" i="2"/>
  <c r="D3" i="2"/>
  <c r="C4" i="2"/>
  <c r="C5" i="2"/>
  <c r="C3" i="2"/>
  <c r="B3" i="2"/>
  <c r="B5" i="2"/>
  <c r="B4" i="2"/>
  <c r="O3033" i="1"/>
  <c r="M3033" i="1"/>
  <c r="L3033" i="1"/>
  <c r="K3033" i="1"/>
  <c r="F3033" i="1"/>
  <c r="A3033" i="1"/>
  <c r="O3032" i="1"/>
  <c r="M3032" i="1"/>
  <c r="L3032" i="1"/>
  <c r="K3032" i="1"/>
  <c r="F3032" i="1"/>
  <c r="A3032" i="1"/>
  <c r="O3031" i="1"/>
  <c r="M3031" i="1"/>
  <c r="L3031" i="1"/>
  <c r="K3031" i="1"/>
  <c r="F3031" i="1"/>
  <c r="A3031" i="1"/>
  <c r="O3030" i="1"/>
  <c r="M3030" i="1"/>
  <c r="L3030" i="1"/>
  <c r="K3030" i="1"/>
  <c r="F3030" i="1"/>
  <c r="A3030" i="1"/>
  <c r="O3029" i="1"/>
  <c r="M3029" i="1"/>
  <c r="L3029" i="1"/>
  <c r="K3029" i="1"/>
  <c r="F3029" i="1"/>
  <c r="A3029" i="1"/>
  <c r="O3028" i="1"/>
  <c r="M3028" i="1"/>
  <c r="L3028" i="1"/>
  <c r="K3028" i="1"/>
  <c r="F3028" i="1"/>
  <c r="A3028" i="1"/>
  <c r="O3027" i="1"/>
  <c r="M3027" i="1"/>
  <c r="L3027" i="1"/>
  <c r="K3027" i="1"/>
  <c r="F3027" i="1"/>
  <c r="A3027" i="1"/>
  <c r="O3026" i="1"/>
  <c r="M3026" i="1"/>
  <c r="L3026" i="1"/>
  <c r="K3026" i="1"/>
  <c r="F3026" i="1"/>
  <c r="A3026" i="1"/>
  <c r="O3025" i="1"/>
  <c r="M3025" i="1"/>
  <c r="L3025" i="1"/>
  <c r="K3025" i="1"/>
  <c r="F3025" i="1"/>
  <c r="A3025" i="1"/>
  <c r="O3024" i="1"/>
  <c r="M3024" i="1"/>
  <c r="L3024" i="1"/>
  <c r="K3024" i="1"/>
  <c r="F3024" i="1"/>
  <c r="A3024" i="1"/>
  <c r="O3023" i="1"/>
  <c r="M3023" i="1"/>
  <c r="L3023" i="1"/>
  <c r="K3023" i="1"/>
  <c r="F3023" i="1"/>
  <c r="A3023" i="1"/>
  <c r="O3022" i="1"/>
  <c r="M3022" i="1"/>
  <c r="L3022" i="1"/>
  <c r="K3022" i="1"/>
  <c r="F3022" i="1"/>
  <c r="A3022" i="1"/>
  <c r="O3021" i="1"/>
  <c r="M3021" i="1"/>
  <c r="L3021" i="1"/>
  <c r="K3021" i="1"/>
  <c r="F3021" i="1"/>
  <c r="A3021" i="1"/>
  <c r="O3020" i="1"/>
  <c r="M3020" i="1"/>
  <c r="L3020" i="1"/>
  <c r="K3020" i="1"/>
  <c r="F3020" i="1"/>
  <c r="A3020" i="1"/>
  <c r="O3019" i="1"/>
  <c r="M3019" i="1"/>
  <c r="L3019" i="1"/>
  <c r="K3019" i="1"/>
  <c r="F3019" i="1"/>
  <c r="A3019" i="1"/>
  <c r="O3018" i="1"/>
  <c r="M3018" i="1"/>
  <c r="L3018" i="1"/>
  <c r="K3018" i="1"/>
  <c r="F3018" i="1"/>
  <c r="A3018" i="1"/>
  <c r="O3017" i="1"/>
  <c r="M3017" i="1"/>
  <c r="L3017" i="1"/>
  <c r="K3017" i="1"/>
  <c r="F3017" i="1"/>
  <c r="A3017" i="1"/>
  <c r="O3016" i="1"/>
  <c r="M3016" i="1"/>
  <c r="L3016" i="1"/>
  <c r="K3016" i="1"/>
  <c r="F3016" i="1"/>
  <c r="A3016" i="1"/>
  <c r="O3015" i="1"/>
  <c r="M3015" i="1"/>
  <c r="L3015" i="1"/>
  <c r="K3015" i="1"/>
  <c r="F3015" i="1"/>
  <c r="A3015" i="1"/>
  <c r="O3014" i="1"/>
  <c r="M3014" i="1"/>
  <c r="L3014" i="1"/>
  <c r="K3014" i="1"/>
  <c r="F3014" i="1"/>
  <c r="A3014" i="1"/>
  <c r="O3013" i="1"/>
  <c r="M3013" i="1"/>
  <c r="L3013" i="1"/>
  <c r="K3013" i="1"/>
  <c r="F3013" i="1"/>
  <c r="A3013" i="1"/>
  <c r="O3012" i="1"/>
  <c r="M3012" i="1"/>
  <c r="L3012" i="1"/>
  <c r="K3012" i="1"/>
  <c r="F3012" i="1"/>
  <c r="A3012" i="1"/>
  <c r="O3011" i="1"/>
  <c r="M3011" i="1"/>
  <c r="L3011" i="1"/>
  <c r="K3011" i="1"/>
  <c r="F3011" i="1"/>
  <c r="A3011" i="1"/>
  <c r="O3010" i="1"/>
  <c r="M3010" i="1"/>
  <c r="L3010" i="1"/>
  <c r="K3010" i="1"/>
  <c r="F3010" i="1"/>
  <c r="A3010" i="1"/>
  <c r="O3009" i="1"/>
  <c r="M3009" i="1"/>
  <c r="L3009" i="1"/>
  <c r="K3009" i="1"/>
  <c r="F3009" i="1"/>
  <c r="A3009" i="1"/>
  <c r="O3008" i="1"/>
  <c r="M3008" i="1"/>
  <c r="L3008" i="1"/>
  <c r="K3008" i="1"/>
  <c r="F3008" i="1"/>
  <c r="A3008" i="1"/>
  <c r="O3007" i="1"/>
  <c r="M3007" i="1"/>
  <c r="L3007" i="1"/>
  <c r="K3007" i="1"/>
  <c r="F3007" i="1"/>
  <c r="A3007" i="1"/>
  <c r="O3006" i="1"/>
  <c r="M3006" i="1"/>
  <c r="L3006" i="1"/>
  <c r="K3006" i="1"/>
  <c r="F3006" i="1"/>
  <c r="A3006" i="1"/>
  <c r="O3005" i="1"/>
  <c r="M3005" i="1"/>
  <c r="L3005" i="1"/>
  <c r="K3005" i="1"/>
  <c r="F3005" i="1"/>
  <c r="A3005" i="1"/>
  <c r="O3004" i="1"/>
  <c r="M3004" i="1"/>
  <c r="L3004" i="1"/>
  <c r="K3004" i="1"/>
  <c r="F3004" i="1"/>
  <c r="A3004" i="1"/>
  <c r="O3003" i="1"/>
  <c r="M3003" i="1"/>
  <c r="L3003" i="1"/>
  <c r="K3003" i="1"/>
  <c r="F3003" i="1"/>
  <c r="A3003" i="1"/>
  <c r="O3002" i="1"/>
  <c r="M3002" i="1"/>
  <c r="L3002" i="1"/>
  <c r="K3002" i="1"/>
  <c r="F3002" i="1"/>
  <c r="A3002" i="1"/>
  <c r="O3001" i="1"/>
  <c r="M3001" i="1"/>
  <c r="L3001" i="1"/>
  <c r="K3001" i="1"/>
  <c r="F3001" i="1"/>
  <c r="A3001" i="1"/>
  <c r="O3000" i="1"/>
  <c r="M3000" i="1"/>
  <c r="L3000" i="1"/>
  <c r="K3000" i="1"/>
  <c r="F3000" i="1"/>
  <c r="A3000" i="1"/>
  <c r="O2999" i="1"/>
  <c r="M2999" i="1"/>
  <c r="L2999" i="1"/>
  <c r="K2999" i="1"/>
  <c r="F2999" i="1"/>
  <c r="A2999" i="1"/>
  <c r="O2998" i="1"/>
  <c r="M2998" i="1"/>
  <c r="L2998" i="1"/>
  <c r="K2998" i="1"/>
  <c r="F2998" i="1"/>
  <c r="A2998" i="1"/>
  <c r="O2997" i="1"/>
  <c r="M2997" i="1"/>
  <c r="L2997" i="1"/>
  <c r="K2997" i="1"/>
  <c r="F2997" i="1"/>
  <c r="A2997" i="1"/>
  <c r="O2996" i="1"/>
  <c r="M2996" i="1"/>
  <c r="L2996" i="1"/>
  <c r="K2996" i="1"/>
  <c r="F2996" i="1"/>
  <c r="A2996" i="1"/>
  <c r="O2995" i="1"/>
  <c r="M2995" i="1"/>
  <c r="L2995" i="1"/>
  <c r="K2995" i="1"/>
  <c r="F2995" i="1"/>
  <c r="A2995" i="1"/>
  <c r="O2994" i="1"/>
  <c r="M2994" i="1"/>
  <c r="L2994" i="1"/>
  <c r="K2994" i="1"/>
  <c r="F2994" i="1"/>
  <c r="A2994" i="1"/>
  <c r="O2993" i="1"/>
  <c r="M2993" i="1"/>
  <c r="L2993" i="1"/>
  <c r="K2993" i="1"/>
  <c r="F2993" i="1"/>
  <c r="A2993" i="1"/>
  <c r="O2992" i="1"/>
  <c r="M2992" i="1"/>
  <c r="L2992" i="1"/>
  <c r="K2992" i="1"/>
  <c r="F2992" i="1"/>
  <c r="A2992" i="1"/>
  <c r="O2991" i="1"/>
  <c r="M2991" i="1"/>
  <c r="L2991" i="1"/>
  <c r="K2991" i="1"/>
  <c r="F2991" i="1"/>
  <c r="A2991" i="1"/>
  <c r="O2990" i="1"/>
  <c r="M2990" i="1"/>
  <c r="L2990" i="1"/>
  <c r="K2990" i="1"/>
  <c r="F2990" i="1"/>
  <c r="A2990" i="1"/>
  <c r="O2989" i="1"/>
  <c r="M2989" i="1"/>
  <c r="L2989" i="1"/>
  <c r="K2989" i="1"/>
  <c r="F2989" i="1"/>
  <c r="A2989" i="1"/>
  <c r="O2988" i="1"/>
  <c r="M2988" i="1"/>
  <c r="L2988" i="1"/>
  <c r="K2988" i="1"/>
  <c r="F2988" i="1"/>
  <c r="A2988" i="1"/>
  <c r="O2987" i="1"/>
  <c r="M2987" i="1"/>
  <c r="L2987" i="1"/>
  <c r="K2987" i="1"/>
  <c r="F2987" i="1"/>
  <c r="A2987" i="1"/>
  <c r="O2986" i="1"/>
  <c r="M2986" i="1"/>
  <c r="L2986" i="1"/>
  <c r="K2986" i="1"/>
  <c r="F2986" i="1"/>
  <c r="A2986" i="1"/>
  <c r="O2985" i="1"/>
  <c r="M2985" i="1"/>
  <c r="L2985" i="1"/>
  <c r="K2985" i="1"/>
  <c r="F2985" i="1"/>
  <c r="A2985" i="1"/>
  <c r="O2984" i="1"/>
  <c r="M2984" i="1"/>
  <c r="L2984" i="1"/>
  <c r="K2984" i="1"/>
  <c r="F2984" i="1"/>
  <c r="A2984" i="1"/>
  <c r="O2983" i="1"/>
  <c r="M2983" i="1"/>
  <c r="L2983" i="1"/>
  <c r="K2983" i="1"/>
  <c r="F2983" i="1"/>
  <c r="A2983" i="1"/>
  <c r="O2982" i="1"/>
  <c r="M2982" i="1"/>
  <c r="L2982" i="1"/>
  <c r="K2982" i="1"/>
  <c r="F2982" i="1"/>
  <c r="A2982" i="1"/>
  <c r="O2981" i="1"/>
  <c r="M2981" i="1"/>
  <c r="L2981" i="1"/>
  <c r="K2981" i="1"/>
  <c r="F2981" i="1"/>
  <c r="A2981" i="1"/>
  <c r="O2980" i="1"/>
  <c r="M2980" i="1"/>
  <c r="L2980" i="1"/>
  <c r="K2980" i="1"/>
  <c r="F2980" i="1"/>
  <c r="A2980" i="1"/>
  <c r="O2979" i="1"/>
  <c r="M2979" i="1"/>
  <c r="L2979" i="1"/>
  <c r="K2979" i="1"/>
  <c r="F2979" i="1"/>
  <c r="A2979" i="1"/>
  <c r="O2978" i="1"/>
  <c r="M2978" i="1"/>
  <c r="L2978" i="1"/>
  <c r="K2978" i="1"/>
  <c r="F2978" i="1"/>
  <c r="A2978" i="1"/>
  <c r="O2977" i="1"/>
  <c r="M2977" i="1"/>
  <c r="L2977" i="1"/>
  <c r="K2977" i="1"/>
  <c r="F2977" i="1"/>
  <c r="A2977" i="1"/>
  <c r="O2976" i="1"/>
  <c r="M2976" i="1"/>
  <c r="L2976" i="1"/>
  <c r="K2976" i="1"/>
  <c r="F2976" i="1"/>
  <c r="A2976" i="1"/>
  <c r="O2975" i="1"/>
  <c r="M2975" i="1"/>
  <c r="L2975" i="1"/>
  <c r="K2975" i="1"/>
  <c r="F2975" i="1"/>
  <c r="A2975" i="1"/>
  <c r="O2974" i="1"/>
  <c r="M2974" i="1"/>
  <c r="L2974" i="1"/>
  <c r="K2974" i="1"/>
  <c r="F2974" i="1"/>
  <c r="A2974" i="1"/>
  <c r="O2973" i="1"/>
  <c r="M2973" i="1"/>
  <c r="L2973" i="1"/>
  <c r="K2973" i="1"/>
  <c r="F2973" i="1"/>
  <c r="A2973" i="1"/>
  <c r="O2972" i="1"/>
  <c r="M2972" i="1"/>
  <c r="L2972" i="1"/>
  <c r="K2972" i="1"/>
  <c r="F2972" i="1"/>
  <c r="A2972" i="1"/>
  <c r="O2971" i="1"/>
  <c r="M2971" i="1"/>
  <c r="L2971" i="1"/>
  <c r="K2971" i="1"/>
  <c r="F2971" i="1"/>
  <c r="A2971" i="1"/>
  <c r="O2970" i="1"/>
  <c r="M2970" i="1"/>
  <c r="L2970" i="1"/>
  <c r="K2970" i="1"/>
  <c r="F2970" i="1"/>
  <c r="A2970" i="1"/>
  <c r="O2969" i="1"/>
  <c r="M2969" i="1"/>
  <c r="L2969" i="1"/>
  <c r="K2969" i="1"/>
  <c r="F2969" i="1"/>
  <c r="A2969" i="1"/>
  <c r="O2968" i="1"/>
  <c r="M2968" i="1"/>
  <c r="L2968" i="1"/>
  <c r="K2968" i="1"/>
  <c r="F2968" i="1"/>
  <c r="A2968" i="1"/>
  <c r="O2967" i="1"/>
  <c r="M2967" i="1"/>
  <c r="L2967" i="1"/>
  <c r="K2967" i="1"/>
  <c r="F2967" i="1"/>
  <c r="A2967" i="1"/>
  <c r="O2966" i="1"/>
  <c r="M2966" i="1"/>
  <c r="L2966" i="1"/>
  <c r="K2966" i="1"/>
  <c r="F2966" i="1"/>
  <c r="A2966" i="1"/>
  <c r="O2965" i="1"/>
  <c r="M2965" i="1"/>
  <c r="L2965" i="1"/>
  <c r="K2965" i="1"/>
  <c r="F2965" i="1"/>
  <c r="A2965" i="1"/>
  <c r="O2964" i="1"/>
  <c r="M2964" i="1"/>
  <c r="L2964" i="1"/>
  <c r="K2964" i="1"/>
  <c r="F2964" i="1"/>
  <c r="A2964" i="1"/>
  <c r="O2963" i="1"/>
  <c r="M2963" i="1"/>
  <c r="L2963" i="1"/>
  <c r="K2963" i="1"/>
  <c r="F2963" i="1"/>
  <c r="A2963" i="1"/>
  <c r="O2962" i="1"/>
  <c r="M2962" i="1"/>
  <c r="L2962" i="1"/>
  <c r="K2962" i="1"/>
  <c r="F2962" i="1"/>
  <c r="A2962" i="1"/>
  <c r="O2961" i="1"/>
  <c r="M2961" i="1"/>
  <c r="L2961" i="1"/>
  <c r="K2961" i="1"/>
  <c r="F2961" i="1"/>
  <c r="A2961" i="1"/>
  <c r="O2960" i="1"/>
  <c r="M2960" i="1"/>
  <c r="L2960" i="1"/>
  <c r="K2960" i="1"/>
  <c r="F2960" i="1"/>
  <c r="A2960" i="1"/>
  <c r="O2959" i="1"/>
  <c r="M2959" i="1"/>
  <c r="L2959" i="1"/>
  <c r="K2959" i="1"/>
  <c r="F2959" i="1"/>
  <c r="A2959" i="1"/>
  <c r="O2958" i="1"/>
  <c r="M2958" i="1"/>
  <c r="L2958" i="1"/>
  <c r="K2958" i="1"/>
  <c r="F2958" i="1"/>
  <c r="A2958" i="1"/>
  <c r="O2957" i="1"/>
  <c r="M2957" i="1"/>
  <c r="L2957" i="1"/>
  <c r="K2957" i="1"/>
  <c r="F2957" i="1"/>
  <c r="A2957" i="1"/>
  <c r="O2956" i="1"/>
  <c r="M2956" i="1"/>
  <c r="L2956" i="1"/>
  <c r="K2956" i="1"/>
  <c r="F2956" i="1"/>
  <c r="A2956" i="1"/>
  <c r="O2955" i="1"/>
  <c r="M2955" i="1"/>
  <c r="L2955" i="1"/>
  <c r="K2955" i="1"/>
  <c r="F2955" i="1"/>
  <c r="A2955" i="1"/>
  <c r="O2954" i="1"/>
  <c r="M2954" i="1"/>
  <c r="L2954" i="1"/>
  <c r="K2954" i="1"/>
  <c r="F2954" i="1"/>
  <c r="A2954" i="1"/>
  <c r="O2953" i="1"/>
  <c r="M2953" i="1"/>
  <c r="L2953" i="1"/>
  <c r="K2953" i="1"/>
  <c r="F2953" i="1"/>
  <c r="A2953" i="1"/>
  <c r="O2952" i="1"/>
  <c r="M2952" i="1"/>
  <c r="L2952" i="1"/>
  <c r="K2952" i="1"/>
  <c r="F2952" i="1"/>
  <c r="A2952" i="1"/>
  <c r="O2951" i="1"/>
  <c r="M2951" i="1"/>
  <c r="L2951" i="1"/>
  <c r="K2951" i="1"/>
  <c r="F2951" i="1"/>
  <c r="A2951" i="1"/>
  <c r="O2950" i="1"/>
  <c r="M2950" i="1"/>
  <c r="L2950" i="1"/>
  <c r="K2950" i="1"/>
  <c r="F2950" i="1"/>
  <c r="A2950" i="1"/>
  <c r="O2949" i="1"/>
  <c r="M2949" i="1"/>
  <c r="L2949" i="1"/>
  <c r="K2949" i="1"/>
  <c r="F2949" i="1"/>
  <c r="A2949" i="1"/>
  <c r="O2948" i="1"/>
  <c r="M2948" i="1"/>
  <c r="L2948" i="1"/>
  <c r="K2948" i="1"/>
  <c r="F2948" i="1"/>
  <c r="A2948" i="1"/>
  <c r="O2947" i="1"/>
  <c r="M2947" i="1"/>
  <c r="L2947" i="1"/>
  <c r="K2947" i="1"/>
  <c r="F2947" i="1"/>
  <c r="A2947" i="1"/>
  <c r="O2946" i="1"/>
  <c r="M2946" i="1"/>
  <c r="L2946" i="1"/>
  <c r="K2946" i="1"/>
  <c r="F2946" i="1"/>
  <c r="A2946" i="1"/>
  <c r="O2945" i="1"/>
  <c r="M2945" i="1"/>
  <c r="L2945" i="1"/>
  <c r="K2945" i="1"/>
  <c r="F2945" i="1"/>
  <c r="A2945" i="1"/>
  <c r="O2944" i="1"/>
  <c r="M2944" i="1"/>
  <c r="L2944" i="1"/>
  <c r="K2944" i="1"/>
  <c r="F2944" i="1"/>
  <c r="A2944" i="1"/>
  <c r="O2943" i="1"/>
  <c r="M2943" i="1"/>
  <c r="L2943" i="1"/>
  <c r="K2943" i="1"/>
  <c r="F2943" i="1"/>
  <c r="A2943" i="1"/>
  <c r="O2942" i="1"/>
  <c r="M2942" i="1"/>
  <c r="L2942" i="1"/>
  <c r="K2942" i="1"/>
  <c r="F2942" i="1"/>
  <c r="A2942" i="1"/>
  <c r="O2941" i="1"/>
  <c r="M2941" i="1"/>
  <c r="L2941" i="1"/>
  <c r="K2941" i="1"/>
  <c r="F2941" i="1"/>
  <c r="A2941" i="1"/>
  <c r="O2940" i="1"/>
  <c r="M2940" i="1"/>
  <c r="L2940" i="1"/>
  <c r="K2940" i="1"/>
  <c r="F2940" i="1"/>
  <c r="A2940" i="1"/>
  <c r="O2939" i="1"/>
  <c r="M2939" i="1"/>
  <c r="L2939" i="1"/>
  <c r="K2939" i="1"/>
  <c r="F2939" i="1"/>
  <c r="A2939" i="1"/>
  <c r="O2938" i="1"/>
  <c r="M2938" i="1"/>
  <c r="L2938" i="1"/>
  <c r="K2938" i="1"/>
  <c r="F2938" i="1"/>
  <c r="A2938" i="1"/>
  <c r="O2937" i="1"/>
  <c r="M2937" i="1"/>
  <c r="L2937" i="1"/>
  <c r="K2937" i="1"/>
  <c r="F2937" i="1"/>
  <c r="A2937" i="1"/>
  <c r="O2936" i="1"/>
  <c r="M2936" i="1"/>
  <c r="L2936" i="1"/>
  <c r="K2936" i="1"/>
  <c r="F2936" i="1"/>
  <c r="A2936" i="1"/>
  <c r="O2935" i="1"/>
  <c r="M2935" i="1"/>
  <c r="L2935" i="1"/>
  <c r="K2935" i="1"/>
  <c r="F2935" i="1"/>
  <c r="A2935" i="1"/>
  <c r="O2934" i="1"/>
  <c r="M2934" i="1"/>
  <c r="L2934" i="1"/>
  <c r="K2934" i="1"/>
  <c r="F2934" i="1"/>
  <c r="A2934" i="1"/>
  <c r="O2933" i="1"/>
  <c r="M2933" i="1"/>
  <c r="L2933" i="1"/>
  <c r="K2933" i="1"/>
  <c r="F2933" i="1"/>
  <c r="A2933" i="1"/>
  <c r="O2932" i="1"/>
  <c r="M2932" i="1"/>
  <c r="L2932" i="1"/>
  <c r="K2932" i="1"/>
  <c r="F2932" i="1"/>
  <c r="A2932" i="1"/>
  <c r="O2931" i="1"/>
  <c r="M2931" i="1"/>
  <c r="L2931" i="1"/>
  <c r="K2931" i="1"/>
  <c r="F2931" i="1"/>
  <c r="A2931" i="1"/>
  <c r="O2930" i="1"/>
  <c r="M2930" i="1"/>
  <c r="L2930" i="1"/>
  <c r="K2930" i="1"/>
  <c r="F2930" i="1"/>
  <c r="A2930" i="1"/>
  <c r="O2929" i="1"/>
  <c r="M2929" i="1"/>
  <c r="L2929" i="1"/>
  <c r="K2929" i="1"/>
  <c r="F2929" i="1"/>
  <c r="A2929" i="1"/>
  <c r="O2928" i="1"/>
  <c r="M2928" i="1"/>
  <c r="L2928" i="1"/>
  <c r="K2928" i="1"/>
  <c r="F2928" i="1"/>
  <c r="A2928" i="1"/>
  <c r="O2927" i="1"/>
  <c r="M2927" i="1"/>
  <c r="L2927" i="1"/>
  <c r="K2927" i="1"/>
  <c r="F2927" i="1"/>
  <c r="A2927" i="1"/>
  <c r="O2926" i="1"/>
  <c r="M2926" i="1"/>
  <c r="L2926" i="1"/>
  <c r="K2926" i="1"/>
  <c r="F2926" i="1"/>
  <c r="A2926" i="1"/>
  <c r="O2925" i="1"/>
  <c r="M2925" i="1"/>
  <c r="L2925" i="1"/>
  <c r="K2925" i="1"/>
  <c r="F2925" i="1"/>
  <c r="A2925" i="1"/>
  <c r="O2924" i="1"/>
  <c r="M2924" i="1"/>
  <c r="L2924" i="1"/>
  <c r="K2924" i="1"/>
  <c r="F2924" i="1"/>
  <c r="A2924" i="1"/>
  <c r="O2923" i="1"/>
  <c r="M2923" i="1"/>
  <c r="L2923" i="1"/>
  <c r="K2923" i="1"/>
  <c r="F2923" i="1"/>
  <c r="A2923" i="1"/>
  <c r="O2922" i="1"/>
  <c r="M2922" i="1"/>
  <c r="L2922" i="1"/>
  <c r="K2922" i="1"/>
  <c r="F2922" i="1"/>
  <c r="A2922" i="1"/>
  <c r="O2921" i="1"/>
  <c r="M2921" i="1"/>
  <c r="L2921" i="1"/>
  <c r="K2921" i="1"/>
  <c r="F2921" i="1"/>
  <c r="A2921" i="1"/>
  <c r="O2920" i="1"/>
  <c r="M2920" i="1"/>
  <c r="L2920" i="1"/>
  <c r="K2920" i="1"/>
  <c r="F2920" i="1"/>
  <c r="A2920" i="1"/>
  <c r="O2919" i="1"/>
  <c r="M2919" i="1"/>
  <c r="L2919" i="1"/>
  <c r="K2919" i="1"/>
  <c r="F2919" i="1"/>
  <c r="A2919" i="1"/>
  <c r="O2918" i="1"/>
  <c r="M2918" i="1"/>
  <c r="L2918" i="1"/>
  <c r="K2918" i="1"/>
  <c r="F2918" i="1"/>
  <c r="A2918" i="1"/>
  <c r="O2917" i="1"/>
  <c r="M2917" i="1"/>
  <c r="L2917" i="1"/>
  <c r="K2917" i="1"/>
  <c r="F2917" i="1"/>
  <c r="A2917" i="1"/>
  <c r="O2916" i="1"/>
  <c r="M2916" i="1"/>
  <c r="L2916" i="1"/>
  <c r="K2916" i="1"/>
  <c r="F2916" i="1"/>
  <c r="A2916" i="1"/>
  <c r="O2915" i="1"/>
  <c r="M2915" i="1"/>
  <c r="L2915" i="1"/>
  <c r="K2915" i="1"/>
  <c r="F2915" i="1"/>
  <c r="A2915" i="1"/>
  <c r="O2914" i="1"/>
  <c r="M2914" i="1"/>
  <c r="L2914" i="1"/>
  <c r="K2914" i="1"/>
  <c r="F2914" i="1"/>
  <c r="A2914" i="1"/>
  <c r="O2913" i="1"/>
  <c r="M2913" i="1"/>
  <c r="L2913" i="1"/>
  <c r="K2913" i="1"/>
  <c r="F2913" i="1"/>
  <c r="A2913" i="1"/>
  <c r="O2912" i="1"/>
  <c r="M2912" i="1"/>
  <c r="L2912" i="1"/>
  <c r="K2912" i="1"/>
  <c r="F2912" i="1"/>
  <c r="A2912" i="1"/>
  <c r="O2911" i="1"/>
  <c r="M2911" i="1"/>
  <c r="L2911" i="1"/>
  <c r="K2911" i="1"/>
  <c r="F2911" i="1"/>
  <c r="A2911" i="1"/>
  <c r="O2910" i="1"/>
  <c r="M2910" i="1"/>
  <c r="L2910" i="1"/>
  <c r="K2910" i="1"/>
  <c r="F2910" i="1"/>
  <c r="A2910" i="1"/>
  <c r="O2909" i="1"/>
  <c r="M2909" i="1"/>
  <c r="L2909" i="1"/>
  <c r="K2909" i="1"/>
  <c r="F2909" i="1"/>
  <c r="A2909" i="1"/>
  <c r="O2908" i="1"/>
  <c r="M2908" i="1"/>
  <c r="L2908" i="1"/>
  <c r="K2908" i="1"/>
  <c r="F2908" i="1"/>
  <c r="A2908" i="1"/>
  <c r="O2907" i="1"/>
  <c r="M2907" i="1"/>
  <c r="L2907" i="1"/>
  <c r="K2907" i="1"/>
  <c r="F2907" i="1"/>
  <c r="A2907" i="1"/>
  <c r="O2906" i="1"/>
  <c r="M2906" i="1"/>
  <c r="L2906" i="1"/>
  <c r="K2906" i="1"/>
  <c r="F2906" i="1"/>
  <c r="A2906" i="1"/>
  <c r="O2905" i="1"/>
  <c r="M2905" i="1"/>
  <c r="L2905" i="1"/>
  <c r="K2905" i="1"/>
  <c r="F2905" i="1"/>
  <c r="A2905" i="1"/>
  <c r="O2904" i="1"/>
  <c r="M2904" i="1"/>
  <c r="L2904" i="1"/>
  <c r="K2904" i="1"/>
  <c r="F2904" i="1"/>
  <c r="A2904" i="1"/>
  <c r="O2903" i="1"/>
  <c r="M2903" i="1"/>
  <c r="L2903" i="1"/>
  <c r="K2903" i="1"/>
  <c r="F2903" i="1"/>
  <c r="A2903" i="1"/>
  <c r="O2902" i="1"/>
  <c r="M2902" i="1"/>
  <c r="L2902" i="1"/>
  <c r="K2902" i="1"/>
  <c r="F2902" i="1"/>
  <c r="A2902" i="1"/>
  <c r="O2901" i="1"/>
  <c r="M2901" i="1"/>
  <c r="L2901" i="1"/>
  <c r="K2901" i="1"/>
  <c r="F2901" i="1"/>
  <c r="A2901" i="1"/>
  <c r="O2900" i="1"/>
  <c r="M2900" i="1"/>
  <c r="L2900" i="1"/>
  <c r="K2900" i="1"/>
  <c r="F2900" i="1"/>
  <c r="A2900" i="1"/>
  <c r="O2899" i="1"/>
  <c r="M2899" i="1"/>
  <c r="L2899" i="1"/>
  <c r="K2899" i="1"/>
  <c r="F2899" i="1"/>
  <c r="A2899" i="1"/>
  <c r="O2898" i="1"/>
  <c r="M2898" i="1"/>
  <c r="L2898" i="1"/>
  <c r="K2898" i="1"/>
  <c r="F2898" i="1"/>
  <c r="A2898" i="1"/>
  <c r="O2897" i="1"/>
  <c r="M2897" i="1"/>
  <c r="L2897" i="1"/>
  <c r="K2897" i="1"/>
  <c r="F2897" i="1"/>
  <c r="A2897" i="1"/>
  <c r="O2896" i="1"/>
  <c r="M2896" i="1"/>
  <c r="L2896" i="1"/>
  <c r="K2896" i="1"/>
  <c r="F2896" i="1"/>
  <c r="A2896" i="1"/>
  <c r="O2895" i="1"/>
  <c r="M2895" i="1"/>
  <c r="L2895" i="1"/>
  <c r="K2895" i="1"/>
  <c r="F2895" i="1"/>
  <c r="A2895" i="1"/>
  <c r="O2894" i="1"/>
  <c r="M2894" i="1"/>
  <c r="L2894" i="1"/>
  <c r="K2894" i="1"/>
  <c r="F2894" i="1"/>
  <c r="A2894" i="1"/>
  <c r="O2893" i="1"/>
  <c r="M2893" i="1"/>
  <c r="L2893" i="1"/>
  <c r="K2893" i="1"/>
  <c r="F2893" i="1"/>
  <c r="A2893" i="1"/>
  <c r="O2892" i="1"/>
  <c r="M2892" i="1"/>
  <c r="L2892" i="1"/>
  <c r="K2892" i="1"/>
  <c r="F2892" i="1"/>
  <c r="A2892" i="1"/>
  <c r="O2891" i="1"/>
  <c r="M2891" i="1"/>
  <c r="L2891" i="1"/>
  <c r="K2891" i="1"/>
  <c r="F2891" i="1"/>
  <c r="A2891" i="1"/>
  <c r="O2890" i="1"/>
  <c r="M2890" i="1"/>
  <c r="L2890" i="1"/>
  <c r="K2890" i="1"/>
  <c r="F2890" i="1"/>
  <c r="A2890" i="1"/>
  <c r="O2889" i="1"/>
  <c r="M2889" i="1"/>
  <c r="L2889" i="1"/>
  <c r="K2889" i="1"/>
  <c r="F2889" i="1"/>
  <c r="A2889" i="1"/>
  <c r="O2888" i="1"/>
  <c r="M2888" i="1"/>
  <c r="L2888" i="1"/>
  <c r="K2888" i="1"/>
  <c r="F2888" i="1"/>
  <c r="A2888" i="1"/>
  <c r="O2887" i="1"/>
  <c r="M2887" i="1"/>
  <c r="L2887" i="1"/>
  <c r="K2887" i="1"/>
  <c r="F2887" i="1"/>
  <c r="A2887" i="1"/>
  <c r="O2886" i="1"/>
  <c r="M2886" i="1"/>
  <c r="L2886" i="1"/>
  <c r="K2886" i="1"/>
  <c r="F2886" i="1"/>
  <c r="A2886" i="1"/>
  <c r="O2885" i="1"/>
  <c r="M2885" i="1"/>
  <c r="L2885" i="1"/>
  <c r="K2885" i="1"/>
  <c r="F2885" i="1"/>
  <c r="A2885" i="1"/>
  <c r="O2884" i="1"/>
  <c r="M2884" i="1"/>
  <c r="L2884" i="1"/>
  <c r="K2884" i="1"/>
  <c r="F2884" i="1"/>
  <c r="A2884" i="1"/>
  <c r="O2883" i="1"/>
  <c r="M2883" i="1"/>
  <c r="L2883" i="1"/>
  <c r="K2883" i="1"/>
  <c r="F2883" i="1"/>
  <c r="A2883" i="1"/>
  <c r="O2882" i="1"/>
  <c r="M2882" i="1"/>
  <c r="L2882" i="1"/>
  <c r="K2882" i="1"/>
  <c r="F2882" i="1"/>
  <c r="A2882" i="1"/>
  <c r="O2881" i="1"/>
  <c r="M2881" i="1"/>
  <c r="L2881" i="1"/>
  <c r="K2881" i="1"/>
  <c r="F2881" i="1"/>
  <c r="A2881" i="1"/>
  <c r="O2880" i="1"/>
  <c r="M2880" i="1"/>
  <c r="L2880" i="1"/>
  <c r="K2880" i="1"/>
  <c r="F2880" i="1"/>
  <c r="A2880" i="1"/>
  <c r="O2879" i="1"/>
  <c r="M2879" i="1"/>
  <c r="L2879" i="1"/>
  <c r="K2879" i="1"/>
  <c r="F2879" i="1"/>
  <c r="A2879" i="1"/>
  <c r="O2878" i="1"/>
  <c r="M2878" i="1"/>
  <c r="L2878" i="1"/>
  <c r="K2878" i="1"/>
  <c r="F2878" i="1"/>
  <c r="A2878" i="1"/>
  <c r="O2877" i="1"/>
  <c r="M2877" i="1"/>
  <c r="L2877" i="1"/>
  <c r="K2877" i="1"/>
  <c r="F2877" i="1"/>
  <c r="A2877" i="1"/>
  <c r="O2876" i="1"/>
  <c r="M2876" i="1"/>
  <c r="L2876" i="1"/>
  <c r="K2876" i="1"/>
  <c r="F2876" i="1"/>
  <c r="A2876" i="1"/>
  <c r="O2875" i="1"/>
  <c r="M2875" i="1"/>
  <c r="L2875" i="1"/>
  <c r="K2875" i="1"/>
  <c r="F2875" i="1"/>
  <c r="A2875" i="1"/>
  <c r="O2874" i="1"/>
  <c r="M2874" i="1"/>
  <c r="L2874" i="1"/>
  <c r="K2874" i="1"/>
  <c r="F2874" i="1"/>
  <c r="A2874" i="1"/>
  <c r="O2873" i="1"/>
  <c r="M2873" i="1"/>
  <c r="L2873" i="1"/>
  <c r="K2873" i="1"/>
  <c r="F2873" i="1"/>
  <c r="A2873" i="1"/>
  <c r="O2872" i="1"/>
  <c r="M2872" i="1"/>
  <c r="L2872" i="1"/>
  <c r="K2872" i="1"/>
  <c r="F2872" i="1"/>
  <c r="A2872" i="1"/>
  <c r="O2871" i="1"/>
  <c r="M2871" i="1"/>
  <c r="L2871" i="1"/>
  <c r="K2871" i="1"/>
  <c r="F2871" i="1"/>
  <c r="A2871" i="1"/>
  <c r="O2870" i="1"/>
  <c r="M2870" i="1"/>
  <c r="L2870" i="1"/>
  <c r="K2870" i="1"/>
  <c r="F2870" i="1"/>
  <c r="A2870" i="1"/>
  <c r="O2869" i="1"/>
  <c r="M2869" i="1"/>
  <c r="L2869" i="1"/>
  <c r="K2869" i="1"/>
  <c r="F2869" i="1"/>
  <c r="A2869" i="1"/>
  <c r="O2868" i="1"/>
  <c r="M2868" i="1"/>
  <c r="L2868" i="1"/>
  <c r="K2868" i="1"/>
  <c r="F2868" i="1"/>
  <c r="A2868" i="1"/>
  <c r="O2867" i="1"/>
  <c r="M2867" i="1"/>
  <c r="L2867" i="1"/>
  <c r="K2867" i="1"/>
  <c r="F2867" i="1"/>
  <c r="A2867" i="1"/>
  <c r="O2866" i="1"/>
  <c r="M2866" i="1"/>
  <c r="L2866" i="1"/>
  <c r="K2866" i="1"/>
  <c r="F2866" i="1"/>
  <c r="A2866" i="1"/>
  <c r="O2865" i="1"/>
  <c r="M2865" i="1"/>
  <c r="L2865" i="1"/>
  <c r="K2865" i="1"/>
  <c r="F2865" i="1"/>
  <c r="A2865" i="1"/>
  <c r="O2864" i="1"/>
  <c r="M2864" i="1"/>
  <c r="L2864" i="1"/>
  <c r="K2864" i="1"/>
  <c r="F2864" i="1"/>
  <c r="A2864" i="1"/>
  <c r="O2863" i="1"/>
  <c r="M2863" i="1"/>
  <c r="L2863" i="1"/>
  <c r="K2863" i="1"/>
  <c r="F2863" i="1"/>
  <c r="A2863" i="1"/>
  <c r="O2862" i="1"/>
  <c r="M2862" i="1"/>
  <c r="L2862" i="1"/>
  <c r="K2862" i="1"/>
  <c r="F2862" i="1"/>
  <c r="A2862" i="1"/>
  <c r="O2861" i="1"/>
  <c r="M2861" i="1"/>
  <c r="L2861" i="1"/>
  <c r="K2861" i="1"/>
  <c r="F2861" i="1"/>
  <c r="A2861" i="1"/>
  <c r="O2860" i="1"/>
  <c r="M2860" i="1"/>
  <c r="L2860" i="1"/>
  <c r="K2860" i="1"/>
  <c r="F2860" i="1"/>
  <c r="A2860" i="1"/>
  <c r="O2859" i="1"/>
  <c r="M2859" i="1"/>
  <c r="L2859" i="1"/>
  <c r="K2859" i="1"/>
  <c r="F2859" i="1"/>
  <c r="A2859" i="1"/>
  <c r="O2858" i="1"/>
  <c r="M2858" i="1"/>
  <c r="L2858" i="1"/>
  <c r="K2858" i="1"/>
  <c r="F2858" i="1"/>
  <c r="A2858" i="1"/>
  <c r="O2857" i="1"/>
  <c r="M2857" i="1"/>
  <c r="L2857" i="1"/>
  <c r="K2857" i="1"/>
  <c r="F2857" i="1"/>
  <c r="A2857" i="1"/>
  <c r="O2856" i="1"/>
  <c r="M2856" i="1"/>
  <c r="L2856" i="1"/>
  <c r="K2856" i="1"/>
  <c r="F2856" i="1"/>
  <c r="A2856" i="1"/>
  <c r="O2855" i="1"/>
  <c r="M2855" i="1"/>
  <c r="L2855" i="1"/>
  <c r="K2855" i="1"/>
  <c r="F2855" i="1"/>
  <c r="A2855" i="1"/>
  <c r="O2854" i="1"/>
  <c r="M2854" i="1"/>
  <c r="L2854" i="1"/>
  <c r="K2854" i="1"/>
  <c r="F2854" i="1"/>
  <c r="A2854" i="1"/>
  <c r="O2853" i="1"/>
  <c r="M2853" i="1"/>
  <c r="L2853" i="1"/>
  <c r="K2853" i="1"/>
  <c r="F2853" i="1"/>
  <c r="A2853" i="1"/>
  <c r="O2852" i="1"/>
  <c r="M2852" i="1"/>
  <c r="L2852" i="1"/>
  <c r="K2852" i="1"/>
  <c r="F2852" i="1"/>
  <c r="A2852" i="1"/>
  <c r="O2851" i="1"/>
  <c r="M2851" i="1"/>
  <c r="L2851" i="1"/>
  <c r="K2851" i="1"/>
  <c r="F2851" i="1"/>
  <c r="A2851" i="1"/>
  <c r="O2850" i="1"/>
  <c r="M2850" i="1"/>
  <c r="L2850" i="1"/>
  <c r="K2850" i="1"/>
  <c r="F2850" i="1"/>
  <c r="A2850" i="1"/>
  <c r="O2849" i="1"/>
  <c r="M2849" i="1"/>
  <c r="L2849" i="1"/>
  <c r="K2849" i="1"/>
  <c r="F2849" i="1"/>
  <c r="A2849" i="1"/>
  <c r="O2848" i="1"/>
  <c r="M2848" i="1"/>
  <c r="L2848" i="1"/>
  <c r="K2848" i="1"/>
  <c r="F2848" i="1"/>
  <c r="A2848" i="1"/>
  <c r="O2847" i="1"/>
  <c r="M2847" i="1"/>
  <c r="L2847" i="1"/>
  <c r="K2847" i="1"/>
  <c r="F2847" i="1"/>
  <c r="A2847" i="1"/>
  <c r="O2846" i="1"/>
  <c r="M2846" i="1"/>
  <c r="L2846" i="1"/>
  <c r="K2846" i="1"/>
  <c r="F2846" i="1"/>
  <c r="A2846" i="1"/>
  <c r="O2845" i="1"/>
  <c r="M2845" i="1"/>
  <c r="L2845" i="1"/>
  <c r="K2845" i="1"/>
  <c r="F2845" i="1"/>
  <c r="A2845" i="1"/>
  <c r="O2844" i="1"/>
  <c r="M2844" i="1"/>
  <c r="L2844" i="1"/>
  <c r="K2844" i="1"/>
  <c r="F2844" i="1"/>
  <c r="A2844" i="1"/>
  <c r="O2843" i="1"/>
  <c r="M2843" i="1"/>
  <c r="L2843" i="1"/>
  <c r="K2843" i="1"/>
  <c r="F2843" i="1"/>
  <c r="A2843" i="1"/>
  <c r="O2842" i="1"/>
  <c r="M2842" i="1"/>
  <c r="L2842" i="1"/>
  <c r="K2842" i="1"/>
  <c r="F2842" i="1"/>
  <c r="A2842" i="1"/>
  <c r="O2841" i="1"/>
  <c r="M2841" i="1"/>
  <c r="L2841" i="1"/>
  <c r="K2841" i="1"/>
  <c r="F2841" i="1"/>
  <c r="A2841" i="1"/>
  <c r="O2840" i="1"/>
  <c r="M2840" i="1"/>
  <c r="L2840" i="1"/>
  <c r="K2840" i="1"/>
  <c r="F2840" i="1"/>
  <c r="A2840" i="1"/>
  <c r="O2839" i="1"/>
  <c r="M2839" i="1"/>
  <c r="L2839" i="1"/>
  <c r="K2839" i="1"/>
  <c r="F2839" i="1"/>
  <c r="A2839" i="1"/>
  <c r="O2838" i="1"/>
  <c r="M2838" i="1"/>
  <c r="L2838" i="1"/>
  <c r="K2838" i="1"/>
  <c r="F2838" i="1"/>
  <c r="A2838" i="1"/>
  <c r="O2837" i="1"/>
  <c r="M2837" i="1"/>
  <c r="L2837" i="1"/>
  <c r="K2837" i="1"/>
  <c r="F2837" i="1"/>
  <c r="A2837" i="1"/>
  <c r="O2836" i="1"/>
  <c r="M2836" i="1"/>
  <c r="L2836" i="1"/>
  <c r="K2836" i="1"/>
  <c r="F2836" i="1"/>
  <c r="A2836" i="1"/>
  <c r="O2835" i="1"/>
  <c r="M2835" i="1"/>
  <c r="L2835" i="1"/>
  <c r="K2835" i="1"/>
  <c r="F2835" i="1"/>
  <c r="A2835" i="1"/>
  <c r="O2834" i="1"/>
  <c r="M2834" i="1"/>
  <c r="L2834" i="1"/>
  <c r="K2834" i="1"/>
  <c r="F2834" i="1"/>
  <c r="A2834" i="1"/>
  <c r="O2833" i="1"/>
  <c r="M2833" i="1"/>
  <c r="L2833" i="1"/>
  <c r="K2833" i="1"/>
  <c r="F2833" i="1"/>
  <c r="A2833" i="1"/>
  <c r="O2832" i="1"/>
  <c r="M2832" i="1"/>
  <c r="L2832" i="1"/>
  <c r="K2832" i="1"/>
  <c r="F2832" i="1"/>
  <c r="A2832" i="1"/>
  <c r="O2831" i="1"/>
  <c r="M2831" i="1"/>
  <c r="L2831" i="1"/>
  <c r="K2831" i="1"/>
  <c r="F2831" i="1"/>
  <c r="A2831" i="1"/>
  <c r="O2830" i="1"/>
  <c r="M2830" i="1"/>
  <c r="L2830" i="1"/>
  <c r="K2830" i="1"/>
  <c r="F2830" i="1"/>
  <c r="A2830" i="1"/>
  <c r="O2829" i="1"/>
  <c r="M2829" i="1"/>
  <c r="L2829" i="1"/>
  <c r="K2829" i="1"/>
  <c r="F2829" i="1"/>
  <c r="A2829" i="1"/>
  <c r="O2828" i="1"/>
  <c r="M2828" i="1"/>
  <c r="L2828" i="1"/>
  <c r="K2828" i="1"/>
  <c r="F2828" i="1"/>
  <c r="A2828" i="1"/>
  <c r="O2827" i="1"/>
  <c r="M2827" i="1"/>
  <c r="L2827" i="1"/>
  <c r="K2827" i="1"/>
  <c r="F2827" i="1"/>
  <c r="A2827" i="1"/>
  <c r="O2826" i="1"/>
  <c r="M2826" i="1"/>
  <c r="L2826" i="1"/>
  <c r="K2826" i="1"/>
  <c r="F2826" i="1"/>
  <c r="A2826" i="1"/>
  <c r="O2825" i="1"/>
  <c r="M2825" i="1"/>
  <c r="L2825" i="1"/>
  <c r="K2825" i="1"/>
  <c r="F2825" i="1"/>
  <c r="A2825" i="1"/>
  <c r="O2824" i="1"/>
  <c r="M2824" i="1"/>
  <c r="L2824" i="1"/>
  <c r="K2824" i="1"/>
  <c r="F2824" i="1"/>
  <c r="A2824" i="1"/>
  <c r="O2823" i="1"/>
  <c r="M2823" i="1"/>
  <c r="L2823" i="1"/>
  <c r="K2823" i="1"/>
  <c r="F2823" i="1"/>
  <c r="A2823" i="1"/>
  <c r="O2822" i="1"/>
  <c r="M2822" i="1"/>
  <c r="L2822" i="1"/>
  <c r="K2822" i="1"/>
  <c r="F2822" i="1"/>
  <c r="A2822" i="1"/>
  <c r="O2821" i="1"/>
  <c r="M2821" i="1"/>
  <c r="L2821" i="1"/>
  <c r="K2821" i="1"/>
  <c r="F2821" i="1"/>
  <c r="A2821" i="1"/>
  <c r="O2820" i="1"/>
  <c r="M2820" i="1"/>
  <c r="L2820" i="1"/>
  <c r="K2820" i="1"/>
  <c r="F2820" i="1"/>
  <c r="A2820" i="1"/>
  <c r="O2819" i="1"/>
  <c r="M2819" i="1"/>
  <c r="L2819" i="1"/>
  <c r="K2819" i="1"/>
  <c r="F2819" i="1"/>
  <c r="A2819" i="1"/>
  <c r="O2818" i="1"/>
  <c r="M2818" i="1"/>
  <c r="L2818" i="1"/>
  <c r="K2818" i="1"/>
  <c r="F2818" i="1"/>
  <c r="A2818" i="1"/>
  <c r="O2817" i="1"/>
  <c r="M2817" i="1"/>
  <c r="L2817" i="1"/>
  <c r="K2817" i="1"/>
  <c r="F2817" i="1"/>
  <c r="A2817" i="1"/>
  <c r="O2816" i="1"/>
  <c r="M2816" i="1"/>
  <c r="L2816" i="1"/>
  <c r="K2816" i="1"/>
  <c r="F2816" i="1"/>
  <c r="A2816" i="1"/>
  <c r="O2815" i="1"/>
  <c r="M2815" i="1"/>
  <c r="L2815" i="1"/>
  <c r="K2815" i="1"/>
  <c r="F2815" i="1"/>
  <c r="A2815" i="1"/>
  <c r="O2814" i="1"/>
  <c r="M2814" i="1"/>
  <c r="L2814" i="1"/>
  <c r="K2814" i="1"/>
  <c r="F2814" i="1"/>
  <c r="A2814" i="1"/>
  <c r="O2813" i="1"/>
  <c r="M2813" i="1"/>
  <c r="L2813" i="1"/>
  <c r="K2813" i="1"/>
  <c r="F2813" i="1"/>
  <c r="A2813" i="1"/>
  <c r="O2812" i="1"/>
  <c r="M2812" i="1"/>
  <c r="L2812" i="1"/>
  <c r="K2812" i="1"/>
  <c r="F2812" i="1"/>
  <c r="A2812" i="1"/>
  <c r="O2811" i="1"/>
  <c r="M2811" i="1"/>
  <c r="L2811" i="1"/>
  <c r="K2811" i="1"/>
  <c r="F2811" i="1"/>
  <c r="A2811" i="1"/>
  <c r="O2810" i="1"/>
  <c r="M2810" i="1"/>
  <c r="L2810" i="1"/>
  <c r="K2810" i="1"/>
  <c r="F2810" i="1"/>
  <c r="A2810" i="1"/>
  <c r="O2809" i="1"/>
  <c r="M2809" i="1"/>
  <c r="L2809" i="1"/>
  <c r="K2809" i="1"/>
  <c r="F2809" i="1"/>
  <c r="A2809" i="1"/>
  <c r="O2808" i="1"/>
  <c r="M2808" i="1"/>
  <c r="L2808" i="1"/>
  <c r="K2808" i="1"/>
  <c r="F2808" i="1"/>
  <c r="A2808" i="1"/>
  <c r="O2807" i="1"/>
  <c r="M2807" i="1"/>
  <c r="L2807" i="1"/>
  <c r="K2807" i="1"/>
  <c r="F2807" i="1"/>
  <c r="A2807" i="1"/>
  <c r="O2806" i="1"/>
  <c r="M2806" i="1"/>
  <c r="L2806" i="1"/>
  <c r="K2806" i="1"/>
  <c r="F2806" i="1"/>
  <c r="A2806" i="1"/>
  <c r="O2805" i="1"/>
  <c r="M2805" i="1"/>
  <c r="L2805" i="1"/>
  <c r="K2805" i="1"/>
  <c r="F2805" i="1"/>
  <c r="A2805" i="1"/>
  <c r="O2804" i="1"/>
  <c r="M2804" i="1"/>
  <c r="L2804" i="1"/>
  <c r="K2804" i="1"/>
  <c r="F2804" i="1"/>
  <c r="A2804" i="1"/>
  <c r="O2803" i="1"/>
  <c r="M2803" i="1"/>
  <c r="L2803" i="1"/>
  <c r="K2803" i="1"/>
  <c r="F2803" i="1"/>
  <c r="A2803" i="1"/>
  <c r="O2802" i="1"/>
  <c r="M2802" i="1"/>
  <c r="L2802" i="1"/>
  <c r="K2802" i="1"/>
  <c r="F2802" i="1"/>
  <c r="A2802" i="1"/>
  <c r="O2801" i="1"/>
  <c r="M2801" i="1"/>
  <c r="L2801" i="1"/>
  <c r="K2801" i="1"/>
  <c r="F2801" i="1"/>
  <c r="A2801" i="1"/>
  <c r="O2800" i="1"/>
  <c r="M2800" i="1"/>
  <c r="L2800" i="1"/>
  <c r="K2800" i="1"/>
  <c r="F2800" i="1"/>
  <c r="A2800" i="1"/>
  <c r="O2799" i="1"/>
  <c r="M2799" i="1"/>
  <c r="L2799" i="1"/>
  <c r="K2799" i="1"/>
  <c r="F2799" i="1"/>
  <c r="A2799" i="1"/>
  <c r="O2798" i="1"/>
  <c r="M2798" i="1"/>
  <c r="L2798" i="1"/>
  <c r="K2798" i="1"/>
  <c r="F2798" i="1"/>
  <c r="A2798" i="1"/>
  <c r="O2797" i="1"/>
  <c r="M2797" i="1"/>
  <c r="L2797" i="1"/>
  <c r="K2797" i="1"/>
  <c r="F2797" i="1"/>
  <c r="A2797" i="1"/>
  <c r="O2796" i="1"/>
  <c r="M2796" i="1"/>
  <c r="L2796" i="1"/>
  <c r="K2796" i="1"/>
  <c r="F2796" i="1"/>
  <c r="A2796" i="1"/>
  <c r="O2795" i="1"/>
  <c r="M2795" i="1"/>
  <c r="L2795" i="1"/>
  <c r="K2795" i="1"/>
  <c r="F2795" i="1"/>
  <c r="A2795" i="1"/>
  <c r="O2794" i="1"/>
  <c r="M2794" i="1"/>
  <c r="L2794" i="1"/>
  <c r="K2794" i="1"/>
  <c r="F2794" i="1"/>
  <c r="A2794" i="1"/>
  <c r="O2793" i="1"/>
  <c r="M2793" i="1"/>
  <c r="L2793" i="1"/>
  <c r="K2793" i="1"/>
  <c r="F2793" i="1"/>
  <c r="A2793" i="1"/>
  <c r="O2792" i="1"/>
  <c r="M2792" i="1"/>
  <c r="L2792" i="1"/>
  <c r="K2792" i="1"/>
  <c r="F2792" i="1"/>
  <c r="A2792" i="1"/>
  <c r="O2791" i="1"/>
  <c r="M2791" i="1"/>
  <c r="L2791" i="1"/>
  <c r="K2791" i="1"/>
  <c r="F2791" i="1"/>
  <c r="A2791" i="1"/>
  <c r="O2790" i="1"/>
  <c r="M2790" i="1"/>
  <c r="L2790" i="1"/>
  <c r="K2790" i="1"/>
  <c r="F2790" i="1"/>
  <c r="A2790" i="1"/>
  <c r="O2789" i="1"/>
  <c r="M2789" i="1"/>
  <c r="L2789" i="1"/>
  <c r="K2789" i="1"/>
  <c r="F2789" i="1"/>
  <c r="A2789" i="1"/>
  <c r="O2788" i="1"/>
  <c r="M2788" i="1"/>
  <c r="L2788" i="1"/>
  <c r="K2788" i="1"/>
  <c r="F2788" i="1"/>
  <c r="A2788" i="1"/>
  <c r="O2787" i="1"/>
  <c r="M2787" i="1"/>
  <c r="L2787" i="1"/>
  <c r="K2787" i="1"/>
  <c r="F2787" i="1"/>
  <c r="A2787" i="1"/>
  <c r="O2786" i="1"/>
  <c r="M2786" i="1"/>
  <c r="L2786" i="1"/>
  <c r="K2786" i="1"/>
  <c r="F2786" i="1"/>
  <c r="A2786" i="1"/>
  <c r="O2785" i="1"/>
  <c r="M2785" i="1"/>
  <c r="L2785" i="1"/>
  <c r="K2785" i="1"/>
  <c r="F2785" i="1"/>
  <c r="A2785" i="1"/>
  <c r="O2784" i="1"/>
  <c r="M2784" i="1"/>
  <c r="L2784" i="1"/>
  <c r="K2784" i="1"/>
  <c r="F2784" i="1"/>
  <c r="A2784" i="1"/>
  <c r="O2783" i="1"/>
  <c r="M2783" i="1"/>
  <c r="L2783" i="1"/>
  <c r="K2783" i="1"/>
  <c r="F2783" i="1"/>
  <c r="A2783" i="1"/>
  <c r="O2782" i="1"/>
  <c r="M2782" i="1"/>
  <c r="L2782" i="1"/>
  <c r="K2782" i="1"/>
  <c r="F2782" i="1"/>
  <c r="A2782" i="1"/>
  <c r="O2781" i="1"/>
  <c r="M2781" i="1"/>
  <c r="L2781" i="1"/>
  <c r="K2781" i="1"/>
  <c r="F2781" i="1"/>
  <c r="A2781" i="1"/>
  <c r="O2780" i="1"/>
  <c r="M2780" i="1"/>
  <c r="L2780" i="1"/>
  <c r="K2780" i="1"/>
  <c r="F2780" i="1"/>
  <c r="A2780" i="1"/>
  <c r="O2779" i="1"/>
  <c r="M2779" i="1"/>
  <c r="L2779" i="1"/>
  <c r="K2779" i="1"/>
  <c r="F2779" i="1"/>
  <c r="A2779" i="1"/>
  <c r="O2778" i="1"/>
  <c r="M2778" i="1"/>
  <c r="L2778" i="1"/>
  <c r="K2778" i="1"/>
  <c r="F2778" i="1"/>
  <c r="A2778" i="1"/>
  <c r="O2777" i="1"/>
  <c r="M2777" i="1"/>
  <c r="L2777" i="1"/>
  <c r="K2777" i="1"/>
  <c r="F2777" i="1"/>
  <c r="A2777" i="1"/>
  <c r="O2776" i="1"/>
  <c r="M2776" i="1"/>
  <c r="L2776" i="1"/>
  <c r="K2776" i="1"/>
  <c r="F2776" i="1"/>
  <c r="A2776" i="1"/>
  <c r="O2775" i="1"/>
  <c r="M2775" i="1"/>
  <c r="L2775" i="1"/>
  <c r="K2775" i="1"/>
  <c r="F2775" i="1"/>
  <c r="A2775" i="1"/>
  <c r="O2774" i="1"/>
  <c r="M2774" i="1"/>
  <c r="L2774" i="1"/>
  <c r="K2774" i="1"/>
  <c r="F2774" i="1"/>
  <c r="A2774" i="1"/>
  <c r="O2773" i="1"/>
  <c r="M2773" i="1"/>
  <c r="L2773" i="1"/>
  <c r="K2773" i="1"/>
  <c r="F2773" i="1"/>
  <c r="A2773" i="1"/>
  <c r="O2772" i="1"/>
  <c r="M2772" i="1"/>
  <c r="L2772" i="1"/>
  <c r="K2772" i="1"/>
  <c r="F2772" i="1"/>
  <c r="A2772" i="1"/>
  <c r="O2771" i="1"/>
  <c r="M2771" i="1"/>
  <c r="L2771" i="1"/>
  <c r="K2771" i="1"/>
  <c r="F2771" i="1"/>
  <c r="A2771" i="1"/>
  <c r="O2770" i="1"/>
  <c r="M2770" i="1"/>
  <c r="L2770" i="1"/>
  <c r="K2770" i="1"/>
  <c r="F2770" i="1"/>
  <c r="A2770" i="1"/>
  <c r="O2769" i="1"/>
  <c r="M2769" i="1"/>
  <c r="L2769" i="1"/>
  <c r="K2769" i="1"/>
  <c r="F2769" i="1"/>
  <c r="A2769" i="1"/>
  <c r="O2768" i="1"/>
  <c r="M2768" i="1"/>
  <c r="L2768" i="1"/>
  <c r="K2768" i="1"/>
  <c r="F2768" i="1"/>
  <c r="A2768" i="1"/>
  <c r="O2767" i="1"/>
  <c r="M2767" i="1"/>
  <c r="L2767" i="1"/>
  <c r="K2767" i="1"/>
  <c r="F2767" i="1"/>
  <c r="A2767" i="1"/>
  <c r="O2766" i="1"/>
  <c r="M2766" i="1"/>
  <c r="L2766" i="1"/>
  <c r="K2766" i="1"/>
  <c r="F2766" i="1"/>
  <c r="A2766" i="1"/>
  <c r="O2765" i="1"/>
  <c r="M2765" i="1"/>
  <c r="L2765" i="1"/>
  <c r="K2765" i="1"/>
  <c r="F2765" i="1"/>
  <c r="A2765" i="1"/>
  <c r="O2764" i="1"/>
  <c r="M2764" i="1"/>
  <c r="L2764" i="1"/>
  <c r="K2764" i="1"/>
  <c r="F2764" i="1"/>
  <c r="A2764" i="1"/>
  <c r="O2763" i="1"/>
  <c r="M2763" i="1"/>
  <c r="L2763" i="1"/>
  <c r="K2763" i="1"/>
  <c r="F2763" i="1"/>
  <c r="A2763" i="1"/>
  <c r="O2762" i="1"/>
  <c r="M2762" i="1"/>
  <c r="L2762" i="1"/>
  <c r="K2762" i="1"/>
  <c r="F2762" i="1"/>
  <c r="A2762" i="1"/>
  <c r="O2761" i="1"/>
  <c r="M2761" i="1"/>
  <c r="L2761" i="1"/>
  <c r="K2761" i="1"/>
  <c r="F2761" i="1"/>
  <c r="A2761" i="1"/>
  <c r="O2760" i="1"/>
  <c r="M2760" i="1"/>
  <c r="L2760" i="1"/>
  <c r="K2760" i="1"/>
  <c r="F2760" i="1"/>
  <c r="A2760" i="1"/>
  <c r="O2759" i="1"/>
  <c r="M2759" i="1"/>
  <c r="L2759" i="1"/>
  <c r="K2759" i="1"/>
  <c r="F2759" i="1"/>
  <c r="A2759" i="1"/>
  <c r="O2758" i="1"/>
  <c r="M2758" i="1"/>
  <c r="L2758" i="1"/>
  <c r="K2758" i="1"/>
  <c r="F2758" i="1"/>
  <c r="A2758" i="1"/>
  <c r="O2757" i="1"/>
  <c r="M2757" i="1"/>
  <c r="L2757" i="1"/>
  <c r="K2757" i="1"/>
  <c r="F2757" i="1"/>
  <c r="A2757" i="1"/>
  <c r="O2756" i="1"/>
  <c r="M2756" i="1"/>
  <c r="L2756" i="1"/>
  <c r="K2756" i="1"/>
  <c r="F2756" i="1"/>
  <c r="A2756" i="1"/>
  <c r="O2755" i="1"/>
  <c r="M2755" i="1"/>
  <c r="L2755" i="1"/>
  <c r="K2755" i="1"/>
  <c r="F2755" i="1"/>
  <c r="A2755" i="1"/>
  <c r="O2754" i="1"/>
  <c r="M2754" i="1"/>
  <c r="L2754" i="1"/>
  <c r="K2754" i="1"/>
  <c r="F2754" i="1"/>
  <c r="A2754" i="1"/>
  <c r="O2753" i="1"/>
  <c r="M2753" i="1"/>
  <c r="L2753" i="1"/>
  <c r="K2753" i="1"/>
  <c r="F2753" i="1"/>
  <c r="A2753" i="1"/>
  <c r="O2752" i="1"/>
  <c r="M2752" i="1"/>
  <c r="L2752" i="1"/>
  <c r="K2752" i="1"/>
  <c r="F2752" i="1"/>
  <c r="A2752" i="1"/>
  <c r="O2751" i="1"/>
  <c r="M2751" i="1"/>
  <c r="L2751" i="1"/>
  <c r="K2751" i="1"/>
  <c r="F2751" i="1"/>
  <c r="A2751" i="1"/>
  <c r="O2750" i="1"/>
  <c r="M2750" i="1"/>
  <c r="L2750" i="1"/>
  <c r="K2750" i="1"/>
  <c r="F2750" i="1"/>
  <c r="A2750" i="1"/>
  <c r="O2749" i="1"/>
  <c r="M2749" i="1"/>
  <c r="L2749" i="1"/>
  <c r="K2749" i="1"/>
  <c r="F2749" i="1"/>
  <c r="A2749" i="1"/>
  <c r="O2748" i="1"/>
  <c r="M2748" i="1"/>
  <c r="L2748" i="1"/>
  <c r="K2748" i="1"/>
  <c r="F2748" i="1"/>
  <c r="A2748" i="1"/>
  <c r="O2747" i="1"/>
  <c r="M2747" i="1"/>
  <c r="L2747" i="1"/>
  <c r="K2747" i="1"/>
  <c r="F2747" i="1"/>
  <c r="A2747" i="1"/>
  <c r="O2746" i="1"/>
  <c r="M2746" i="1"/>
  <c r="L2746" i="1"/>
  <c r="K2746" i="1"/>
  <c r="F2746" i="1"/>
  <c r="A2746" i="1"/>
  <c r="O2745" i="1"/>
  <c r="M2745" i="1"/>
  <c r="L2745" i="1"/>
  <c r="K2745" i="1"/>
  <c r="F2745" i="1"/>
  <c r="A2745" i="1"/>
  <c r="O2744" i="1"/>
  <c r="M2744" i="1"/>
  <c r="L2744" i="1"/>
  <c r="K2744" i="1"/>
  <c r="F2744" i="1"/>
  <c r="A2744" i="1"/>
  <c r="O2743" i="1"/>
  <c r="M2743" i="1"/>
  <c r="L2743" i="1"/>
  <c r="K2743" i="1"/>
  <c r="F2743" i="1"/>
  <c r="A2743" i="1"/>
  <c r="O2742" i="1"/>
  <c r="M2742" i="1"/>
  <c r="L2742" i="1"/>
  <c r="K2742" i="1"/>
  <c r="F2742" i="1"/>
  <c r="A2742" i="1"/>
  <c r="O2741" i="1"/>
  <c r="M2741" i="1"/>
  <c r="L2741" i="1"/>
  <c r="K2741" i="1"/>
  <c r="F2741" i="1"/>
  <c r="A2741" i="1"/>
  <c r="O2740" i="1"/>
  <c r="M2740" i="1"/>
  <c r="L2740" i="1"/>
  <c r="K2740" i="1"/>
  <c r="F2740" i="1"/>
  <c r="A2740" i="1"/>
  <c r="O2739" i="1"/>
  <c r="M2739" i="1"/>
  <c r="L2739" i="1"/>
  <c r="K2739" i="1"/>
  <c r="F2739" i="1"/>
  <c r="A2739" i="1"/>
  <c r="O2738" i="1"/>
  <c r="M2738" i="1"/>
  <c r="L2738" i="1"/>
  <c r="K2738" i="1"/>
  <c r="F2738" i="1"/>
  <c r="A2738" i="1"/>
  <c r="O2737" i="1"/>
  <c r="M2737" i="1"/>
  <c r="L2737" i="1"/>
  <c r="K2737" i="1"/>
  <c r="F2737" i="1"/>
  <c r="A2737" i="1"/>
  <c r="O2736" i="1"/>
  <c r="M2736" i="1"/>
  <c r="L2736" i="1"/>
  <c r="K2736" i="1"/>
  <c r="F2736" i="1"/>
  <c r="A2736" i="1"/>
  <c r="O2735" i="1"/>
  <c r="M2735" i="1"/>
  <c r="L2735" i="1"/>
  <c r="K2735" i="1"/>
  <c r="F2735" i="1"/>
  <c r="A2735" i="1"/>
  <c r="O2734" i="1"/>
  <c r="M2734" i="1"/>
  <c r="L2734" i="1"/>
  <c r="K2734" i="1"/>
  <c r="F2734" i="1"/>
  <c r="A2734" i="1"/>
  <c r="O2733" i="1"/>
  <c r="M2733" i="1"/>
  <c r="L2733" i="1"/>
  <c r="K2733" i="1"/>
  <c r="F2733" i="1"/>
  <c r="A2733" i="1"/>
  <c r="O2732" i="1"/>
  <c r="M2732" i="1"/>
  <c r="L2732" i="1"/>
  <c r="K2732" i="1"/>
  <c r="F2732" i="1"/>
  <c r="A2732" i="1"/>
  <c r="O2731" i="1"/>
  <c r="M2731" i="1"/>
  <c r="L2731" i="1"/>
  <c r="K2731" i="1"/>
  <c r="F2731" i="1"/>
  <c r="A2731" i="1"/>
  <c r="O2730" i="1"/>
  <c r="M2730" i="1"/>
  <c r="L2730" i="1"/>
  <c r="K2730" i="1"/>
  <c r="F2730" i="1"/>
  <c r="A2730" i="1"/>
  <c r="O2729" i="1"/>
  <c r="M2729" i="1"/>
  <c r="L2729" i="1"/>
  <c r="K2729" i="1"/>
  <c r="F2729" i="1"/>
  <c r="A2729" i="1"/>
  <c r="O2728" i="1"/>
  <c r="M2728" i="1"/>
  <c r="L2728" i="1"/>
  <c r="K2728" i="1"/>
  <c r="F2728" i="1"/>
  <c r="A2728" i="1"/>
  <c r="O2727" i="1"/>
  <c r="M2727" i="1"/>
  <c r="L2727" i="1"/>
  <c r="K2727" i="1"/>
  <c r="F2727" i="1"/>
  <c r="A2727" i="1"/>
  <c r="O2726" i="1"/>
  <c r="M2726" i="1"/>
  <c r="L2726" i="1"/>
  <c r="K2726" i="1"/>
  <c r="F2726" i="1"/>
  <c r="A2726" i="1"/>
  <c r="O2725" i="1"/>
  <c r="M2725" i="1"/>
  <c r="L2725" i="1"/>
  <c r="K2725" i="1"/>
  <c r="F2725" i="1"/>
  <c r="A2725" i="1"/>
  <c r="O2724" i="1"/>
  <c r="M2724" i="1"/>
  <c r="L2724" i="1"/>
  <c r="K2724" i="1"/>
  <c r="F2724" i="1"/>
  <c r="A2724" i="1"/>
  <c r="O2723" i="1"/>
  <c r="M2723" i="1"/>
  <c r="L2723" i="1"/>
  <c r="K2723" i="1"/>
  <c r="F2723" i="1"/>
  <c r="A2723" i="1"/>
  <c r="O2722" i="1"/>
  <c r="M2722" i="1"/>
  <c r="L2722" i="1"/>
  <c r="K2722" i="1"/>
  <c r="F2722" i="1"/>
  <c r="A2722" i="1"/>
  <c r="O2721" i="1"/>
  <c r="M2721" i="1"/>
  <c r="L2721" i="1"/>
  <c r="K2721" i="1"/>
  <c r="F2721" i="1"/>
  <c r="A2721" i="1"/>
  <c r="O2720" i="1"/>
  <c r="M2720" i="1"/>
  <c r="L2720" i="1"/>
  <c r="K2720" i="1"/>
  <c r="F2720" i="1"/>
  <c r="A2720" i="1"/>
  <c r="O2719" i="1"/>
  <c r="M2719" i="1"/>
  <c r="L2719" i="1"/>
  <c r="K2719" i="1"/>
  <c r="F2719" i="1"/>
  <c r="A2719" i="1"/>
  <c r="O2718" i="1"/>
  <c r="M2718" i="1"/>
  <c r="L2718" i="1"/>
  <c r="K2718" i="1"/>
  <c r="F2718" i="1"/>
  <c r="A2718" i="1"/>
  <c r="O2717" i="1"/>
  <c r="M2717" i="1"/>
  <c r="L2717" i="1"/>
  <c r="K2717" i="1"/>
  <c r="F2717" i="1"/>
  <c r="A2717" i="1"/>
  <c r="O2716" i="1"/>
  <c r="M2716" i="1"/>
  <c r="L2716" i="1"/>
  <c r="K2716" i="1"/>
  <c r="F2716" i="1"/>
  <c r="A2716" i="1"/>
  <c r="O2715" i="1"/>
  <c r="M2715" i="1"/>
  <c r="L2715" i="1"/>
  <c r="K2715" i="1"/>
  <c r="F2715" i="1"/>
  <c r="A2715" i="1"/>
  <c r="O2714" i="1"/>
  <c r="M2714" i="1"/>
  <c r="L2714" i="1"/>
  <c r="K2714" i="1"/>
  <c r="F2714" i="1"/>
  <c r="A2714" i="1"/>
  <c r="O2713" i="1"/>
  <c r="M2713" i="1"/>
  <c r="L2713" i="1"/>
  <c r="K2713" i="1"/>
  <c r="F2713" i="1"/>
  <c r="A2713" i="1"/>
  <c r="O2712" i="1"/>
  <c r="M2712" i="1"/>
  <c r="L2712" i="1"/>
  <c r="K2712" i="1"/>
  <c r="F2712" i="1"/>
  <c r="A2712" i="1"/>
  <c r="O2711" i="1"/>
  <c r="M2711" i="1"/>
  <c r="L2711" i="1"/>
  <c r="K2711" i="1"/>
  <c r="F2711" i="1"/>
  <c r="A2711" i="1"/>
  <c r="O2710" i="1"/>
  <c r="M2710" i="1"/>
  <c r="L2710" i="1"/>
  <c r="K2710" i="1"/>
  <c r="F2710" i="1"/>
  <c r="A2710" i="1"/>
  <c r="O2709" i="1"/>
  <c r="M2709" i="1"/>
  <c r="L2709" i="1"/>
  <c r="K2709" i="1"/>
  <c r="F2709" i="1"/>
  <c r="A2709" i="1"/>
  <c r="O2708" i="1"/>
  <c r="M2708" i="1"/>
  <c r="L2708" i="1"/>
  <c r="K2708" i="1"/>
  <c r="F2708" i="1"/>
  <c r="A2708" i="1"/>
  <c r="O2707" i="1"/>
  <c r="M2707" i="1"/>
  <c r="L2707" i="1"/>
  <c r="K2707" i="1"/>
  <c r="F2707" i="1"/>
  <c r="A2707" i="1"/>
  <c r="O2706" i="1"/>
  <c r="M2706" i="1"/>
  <c r="L2706" i="1"/>
  <c r="K2706" i="1"/>
  <c r="F2706" i="1"/>
  <c r="A2706" i="1"/>
  <c r="O2705" i="1"/>
  <c r="M2705" i="1"/>
  <c r="L2705" i="1"/>
  <c r="K2705" i="1"/>
  <c r="F2705" i="1"/>
  <c r="A2705" i="1"/>
  <c r="O2704" i="1"/>
  <c r="M2704" i="1"/>
  <c r="L2704" i="1"/>
  <c r="K2704" i="1"/>
  <c r="F2704" i="1"/>
  <c r="A2704" i="1"/>
  <c r="O2703" i="1"/>
  <c r="M2703" i="1"/>
  <c r="L2703" i="1"/>
  <c r="K2703" i="1"/>
  <c r="F2703" i="1"/>
  <c r="A2703" i="1"/>
  <c r="O2702" i="1"/>
  <c r="M2702" i="1"/>
  <c r="L2702" i="1"/>
  <c r="K2702" i="1"/>
  <c r="F2702" i="1"/>
  <c r="A2702" i="1"/>
  <c r="O2701" i="1"/>
  <c r="M2701" i="1"/>
  <c r="L2701" i="1"/>
  <c r="K2701" i="1"/>
  <c r="F2701" i="1"/>
  <c r="A2701" i="1"/>
  <c r="O2700" i="1"/>
  <c r="M2700" i="1"/>
  <c r="L2700" i="1"/>
  <c r="K2700" i="1"/>
  <c r="F2700" i="1"/>
  <c r="A2700" i="1"/>
  <c r="O2699" i="1"/>
  <c r="M2699" i="1"/>
  <c r="L2699" i="1"/>
  <c r="K2699" i="1"/>
  <c r="F2699" i="1"/>
  <c r="A2699" i="1"/>
  <c r="O2698" i="1"/>
  <c r="M2698" i="1"/>
  <c r="L2698" i="1"/>
  <c r="K2698" i="1"/>
  <c r="F2698" i="1"/>
  <c r="A2698" i="1"/>
  <c r="O2697" i="1"/>
  <c r="M2697" i="1"/>
  <c r="L2697" i="1"/>
  <c r="K2697" i="1"/>
  <c r="F2697" i="1"/>
  <c r="A2697" i="1"/>
  <c r="O2696" i="1"/>
  <c r="M2696" i="1"/>
  <c r="L2696" i="1"/>
  <c r="K2696" i="1"/>
  <c r="F2696" i="1"/>
  <c r="A2696" i="1"/>
  <c r="O2695" i="1"/>
  <c r="M2695" i="1"/>
  <c r="L2695" i="1"/>
  <c r="K2695" i="1"/>
  <c r="F2695" i="1"/>
  <c r="A2695" i="1"/>
  <c r="O2694" i="1"/>
  <c r="M2694" i="1"/>
  <c r="L2694" i="1"/>
  <c r="K2694" i="1"/>
  <c r="F2694" i="1"/>
  <c r="A2694" i="1"/>
  <c r="O2693" i="1"/>
  <c r="M2693" i="1"/>
  <c r="L2693" i="1"/>
  <c r="K2693" i="1"/>
  <c r="F2693" i="1"/>
  <c r="A2693" i="1"/>
  <c r="O2692" i="1"/>
  <c r="M2692" i="1"/>
  <c r="L2692" i="1"/>
  <c r="K2692" i="1"/>
  <c r="F2692" i="1"/>
  <c r="A2692" i="1"/>
  <c r="O2691" i="1"/>
  <c r="M2691" i="1"/>
  <c r="L2691" i="1"/>
  <c r="K2691" i="1"/>
  <c r="F2691" i="1"/>
  <c r="A2691" i="1"/>
  <c r="O2690" i="1"/>
  <c r="M2690" i="1"/>
  <c r="L2690" i="1"/>
  <c r="K2690" i="1"/>
  <c r="F2690" i="1"/>
  <c r="A2690" i="1"/>
  <c r="O2689" i="1"/>
  <c r="M2689" i="1"/>
  <c r="L2689" i="1"/>
  <c r="K2689" i="1"/>
  <c r="F2689" i="1"/>
  <c r="A2689" i="1"/>
  <c r="O2688" i="1"/>
  <c r="M2688" i="1"/>
  <c r="L2688" i="1"/>
  <c r="K2688" i="1"/>
  <c r="F2688" i="1"/>
  <c r="A2688" i="1"/>
  <c r="O2687" i="1"/>
  <c r="M2687" i="1"/>
  <c r="L2687" i="1"/>
  <c r="K2687" i="1"/>
  <c r="F2687" i="1"/>
  <c r="A2687" i="1"/>
  <c r="O2686" i="1"/>
  <c r="M2686" i="1"/>
  <c r="L2686" i="1"/>
  <c r="K2686" i="1"/>
  <c r="F2686" i="1"/>
  <c r="A2686" i="1"/>
  <c r="O2685" i="1"/>
  <c r="M2685" i="1"/>
  <c r="L2685" i="1"/>
  <c r="K2685" i="1"/>
  <c r="F2685" i="1"/>
  <c r="A2685" i="1"/>
  <c r="O2684" i="1"/>
  <c r="M2684" i="1"/>
  <c r="L2684" i="1"/>
  <c r="K2684" i="1"/>
  <c r="F2684" i="1"/>
  <c r="A2684" i="1"/>
  <c r="O2683" i="1"/>
  <c r="M2683" i="1"/>
  <c r="L2683" i="1"/>
  <c r="K2683" i="1"/>
  <c r="F2683" i="1"/>
  <c r="A2683" i="1"/>
  <c r="O2682" i="1"/>
  <c r="M2682" i="1"/>
  <c r="L2682" i="1"/>
  <c r="K2682" i="1"/>
  <c r="F2682" i="1"/>
  <c r="A2682" i="1"/>
  <c r="O2681" i="1"/>
  <c r="M2681" i="1"/>
  <c r="L2681" i="1"/>
  <c r="K2681" i="1"/>
  <c r="F2681" i="1"/>
  <c r="A2681" i="1"/>
  <c r="O2680" i="1"/>
  <c r="M2680" i="1"/>
  <c r="L2680" i="1"/>
  <c r="K2680" i="1"/>
  <c r="F2680" i="1"/>
  <c r="A2680" i="1"/>
  <c r="O2679" i="1"/>
  <c r="M2679" i="1"/>
  <c r="L2679" i="1"/>
  <c r="K2679" i="1"/>
  <c r="F2679" i="1"/>
  <c r="A2679" i="1"/>
  <c r="O2678" i="1"/>
  <c r="M2678" i="1"/>
  <c r="L2678" i="1"/>
  <c r="K2678" i="1"/>
  <c r="F2678" i="1"/>
  <c r="A2678" i="1"/>
  <c r="O2677" i="1"/>
  <c r="M2677" i="1"/>
  <c r="L2677" i="1"/>
  <c r="K2677" i="1"/>
  <c r="F2677" i="1"/>
  <c r="A2677" i="1"/>
  <c r="O2676" i="1"/>
  <c r="M2676" i="1"/>
  <c r="L2676" i="1"/>
  <c r="K2676" i="1"/>
  <c r="F2676" i="1"/>
  <c r="A2676" i="1"/>
  <c r="O2675" i="1"/>
  <c r="M2675" i="1"/>
  <c r="L2675" i="1"/>
  <c r="K2675" i="1"/>
  <c r="F2675" i="1"/>
  <c r="A2675" i="1"/>
  <c r="O2674" i="1"/>
  <c r="M2674" i="1"/>
  <c r="L2674" i="1"/>
  <c r="K2674" i="1"/>
  <c r="F2674" i="1"/>
  <c r="A2674" i="1"/>
  <c r="O2673" i="1"/>
  <c r="M2673" i="1"/>
  <c r="L2673" i="1"/>
  <c r="K2673" i="1"/>
  <c r="F2673" i="1"/>
  <c r="A2673" i="1"/>
  <c r="O2672" i="1"/>
  <c r="M2672" i="1"/>
  <c r="L2672" i="1"/>
  <c r="K2672" i="1"/>
  <c r="F2672" i="1"/>
  <c r="A2672" i="1"/>
  <c r="O2671" i="1"/>
  <c r="M2671" i="1"/>
  <c r="L2671" i="1"/>
  <c r="K2671" i="1"/>
  <c r="F2671" i="1"/>
  <c r="A2671" i="1"/>
  <c r="O2670" i="1"/>
  <c r="M2670" i="1"/>
  <c r="L2670" i="1"/>
  <c r="K2670" i="1"/>
  <c r="F2670" i="1"/>
  <c r="A2670" i="1"/>
  <c r="O2669" i="1"/>
  <c r="M2669" i="1"/>
  <c r="L2669" i="1"/>
  <c r="K2669" i="1"/>
  <c r="F2669" i="1"/>
  <c r="A2669" i="1"/>
  <c r="O2668" i="1"/>
  <c r="M2668" i="1"/>
  <c r="L2668" i="1"/>
  <c r="K2668" i="1"/>
  <c r="F2668" i="1"/>
  <c r="A2668" i="1"/>
  <c r="O2667" i="1"/>
  <c r="M2667" i="1"/>
  <c r="L2667" i="1"/>
  <c r="K2667" i="1"/>
  <c r="F2667" i="1"/>
  <c r="A2667" i="1"/>
  <c r="O2666" i="1"/>
  <c r="M2666" i="1"/>
  <c r="L2666" i="1"/>
  <c r="K2666" i="1"/>
  <c r="F2666" i="1"/>
  <c r="A2666" i="1"/>
  <c r="O2665" i="1"/>
  <c r="M2665" i="1"/>
  <c r="L2665" i="1"/>
  <c r="K2665" i="1"/>
  <c r="F2665" i="1"/>
  <c r="A2665" i="1"/>
  <c r="O2664" i="1"/>
  <c r="M2664" i="1"/>
  <c r="L2664" i="1"/>
  <c r="K2664" i="1"/>
  <c r="F2664" i="1"/>
  <c r="A2664" i="1"/>
  <c r="O2663" i="1"/>
  <c r="M2663" i="1"/>
  <c r="L2663" i="1"/>
  <c r="K2663" i="1"/>
  <c r="F2663" i="1"/>
  <c r="A2663" i="1"/>
  <c r="O2662" i="1"/>
  <c r="M2662" i="1"/>
  <c r="L2662" i="1"/>
  <c r="K2662" i="1"/>
  <c r="F2662" i="1"/>
  <c r="A2662" i="1"/>
  <c r="O2661" i="1"/>
  <c r="M2661" i="1"/>
  <c r="L2661" i="1"/>
  <c r="K2661" i="1"/>
  <c r="F2661" i="1"/>
  <c r="A2661" i="1"/>
  <c r="O2660" i="1"/>
  <c r="M2660" i="1"/>
  <c r="L2660" i="1"/>
  <c r="K2660" i="1"/>
  <c r="F2660" i="1"/>
  <c r="A2660" i="1"/>
  <c r="O2659" i="1"/>
  <c r="M2659" i="1"/>
  <c r="L2659" i="1"/>
  <c r="K2659" i="1"/>
  <c r="F2659" i="1"/>
  <c r="A2659" i="1"/>
  <c r="O2658" i="1"/>
  <c r="M2658" i="1"/>
  <c r="L2658" i="1"/>
  <c r="K2658" i="1"/>
  <c r="F2658" i="1"/>
  <c r="A2658" i="1"/>
  <c r="O2657" i="1"/>
  <c r="M2657" i="1"/>
  <c r="L2657" i="1"/>
  <c r="K2657" i="1"/>
  <c r="F2657" i="1"/>
  <c r="A2657" i="1"/>
  <c r="O2656" i="1"/>
  <c r="M2656" i="1"/>
  <c r="L2656" i="1"/>
  <c r="K2656" i="1"/>
  <c r="F2656" i="1"/>
  <c r="A2656" i="1"/>
  <c r="O2655" i="1"/>
  <c r="M2655" i="1"/>
  <c r="L2655" i="1"/>
  <c r="K2655" i="1"/>
  <c r="F2655" i="1"/>
  <c r="A2655" i="1"/>
  <c r="O2654" i="1"/>
  <c r="M2654" i="1"/>
  <c r="L2654" i="1"/>
  <c r="K2654" i="1"/>
  <c r="F2654" i="1"/>
  <c r="A2654" i="1"/>
  <c r="O2653" i="1"/>
  <c r="M2653" i="1"/>
  <c r="L2653" i="1"/>
  <c r="K2653" i="1"/>
  <c r="F2653" i="1"/>
  <c r="A2653" i="1"/>
  <c r="O2652" i="1"/>
  <c r="M2652" i="1"/>
  <c r="L2652" i="1"/>
  <c r="K2652" i="1"/>
  <c r="F2652" i="1"/>
  <c r="A2652" i="1"/>
  <c r="O2651" i="1"/>
  <c r="M2651" i="1"/>
  <c r="L2651" i="1"/>
  <c r="K2651" i="1"/>
  <c r="F2651" i="1"/>
  <c r="A2651" i="1"/>
  <c r="O2650" i="1"/>
  <c r="M2650" i="1"/>
  <c r="L2650" i="1"/>
  <c r="K2650" i="1"/>
  <c r="F2650" i="1"/>
  <c r="A2650" i="1"/>
  <c r="O2649" i="1"/>
  <c r="M2649" i="1"/>
  <c r="L2649" i="1"/>
  <c r="K2649" i="1"/>
  <c r="F2649" i="1"/>
  <c r="A2649" i="1"/>
  <c r="O2648" i="1"/>
  <c r="M2648" i="1"/>
  <c r="L2648" i="1"/>
  <c r="K2648" i="1"/>
  <c r="F2648" i="1"/>
  <c r="A2648" i="1"/>
  <c r="O2647" i="1"/>
  <c r="M2647" i="1"/>
  <c r="L2647" i="1"/>
  <c r="K2647" i="1"/>
  <c r="F2647" i="1"/>
  <c r="A2647" i="1"/>
  <c r="O2646" i="1"/>
  <c r="M2646" i="1"/>
  <c r="L2646" i="1"/>
  <c r="K2646" i="1"/>
  <c r="F2646" i="1"/>
  <c r="A2646" i="1"/>
  <c r="O2645" i="1"/>
  <c r="M2645" i="1"/>
  <c r="L2645" i="1"/>
  <c r="K2645" i="1"/>
  <c r="F2645" i="1"/>
  <c r="A2645" i="1"/>
  <c r="O2644" i="1"/>
  <c r="M2644" i="1"/>
  <c r="L2644" i="1"/>
  <c r="K2644" i="1"/>
  <c r="F2644" i="1"/>
  <c r="A2644" i="1"/>
  <c r="O2643" i="1"/>
  <c r="M2643" i="1"/>
  <c r="L2643" i="1"/>
  <c r="K2643" i="1"/>
  <c r="F2643" i="1"/>
  <c r="A2643" i="1"/>
  <c r="O2642" i="1"/>
  <c r="M2642" i="1"/>
  <c r="L2642" i="1"/>
  <c r="K2642" i="1"/>
  <c r="F2642" i="1"/>
  <c r="A2642" i="1"/>
  <c r="O2641" i="1"/>
  <c r="M2641" i="1"/>
  <c r="L2641" i="1"/>
  <c r="K2641" i="1"/>
  <c r="F2641" i="1"/>
  <c r="A2641" i="1"/>
  <c r="O2640" i="1"/>
  <c r="M2640" i="1"/>
  <c r="L2640" i="1"/>
  <c r="K2640" i="1"/>
  <c r="F2640" i="1"/>
  <c r="A2640" i="1"/>
  <c r="O2639" i="1"/>
  <c r="M2639" i="1"/>
  <c r="L2639" i="1"/>
  <c r="K2639" i="1"/>
  <c r="F2639" i="1"/>
  <c r="A2639" i="1"/>
  <c r="O2638" i="1"/>
  <c r="M2638" i="1"/>
  <c r="L2638" i="1"/>
  <c r="K2638" i="1"/>
  <c r="F2638" i="1"/>
  <c r="A2638" i="1"/>
  <c r="O2637" i="1"/>
  <c r="M2637" i="1"/>
  <c r="L2637" i="1"/>
  <c r="K2637" i="1"/>
  <c r="F2637" i="1"/>
  <c r="A2637" i="1"/>
  <c r="O2636" i="1"/>
  <c r="M2636" i="1"/>
  <c r="L2636" i="1"/>
  <c r="K2636" i="1"/>
  <c r="F2636" i="1"/>
  <c r="A2636" i="1"/>
  <c r="O2635" i="1"/>
  <c r="M2635" i="1"/>
  <c r="L2635" i="1"/>
  <c r="K2635" i="1"/>
  <c r="F2635" i="1"/>
  <c r="A2635" i="1"/>
  <c r="O2634" i="1"/>
  <c r="M2634" i="1"/>
  <c r="L2634" i="1"/>
  <c r="K2634" i="1"/>
  <c r="F2634" i="1"/>
  <c r="A2634" i="1"/>
  <c r="O2633" i="1"/>
  <c r="M2633" i="1"/>
  <c r="L2633" i="1"/>
  <c r="K2633" i="1"/>
  <c r="F2633" i="1"/>
  <c r="A2633" i="1"/>
  <c r="O2632" i="1"/>
  <c r="M2632" i="1"/>
  <c r="L2632" i="1"/>
  <c r="K2632" i="1"/>
  <c r="F2632" i="1"/>
  <c r="A2632" i="1"/>
  <c r="O2631" i="1"/>
  <c r="M2631" i="1"/>
  <c r="L2631" i="1"/>
  <c r="K2631" i="1"/>
  <c r="F2631" i="1"/>
  <c r="A2631" i="1"/>
  <c r="O2630" i="1"/>
  <c r="M2630" i="1"/>
  <c r="L2630" i="1"/>
  <c r="K2630" i="1"/>
  <c r="F2630" i="1"/>
  <c r="A2630" i="1"/>
  <c r="O2629" i="1"/>
  <c r="M2629" i="1"/>
  <c r="L2629" i="1"/>
  <c r="K2629" i="1"/>
  <c r="F2629" i="1"/>
  <c r="A2629" i="1"/>
  <c r="O2628" i="1"/>
  <c r="M2628" i="1"/>
  <c r="L2628" i="1"/>
  <c r="K2628" i="1"/>
  <c r="F2628" i="1"/>
  <c r="A2628" i="1"/>
  <c r="O2627" i="1"/>
  <c r="M2627" i="1"/>
  <c r="L2627" i="1"/>
  <c r="K2627" i="1"/>
  <c r="F2627" i="1"/>
  <c r="A2627" i="1"/>
  <c r="O2626" i="1"/>
  <c r="M2626" i="1"/>
  <c r="L2626" i="1"/>
  <c r="K2626" i="1"/>
  <c r="F2626" i="1"/>
  <c r="A2626" i="1"/>
  <c r="O2625" i="1"/>
  <c r="M2625" i="1"/>
  <c r="L2625" i="1"/>
  <c r="K2625" i="1"/>
  <c r="F2625" i="1"/>
  <c r="A2625" i="1"/>
  <c r="O2624" i="1"/>
  <c r="M2624" i="1"/>
  <c r="L2624" i="1"/>
  <c r="K2624" i="1"/>
  <c r="F2624" i="1"/>
  <c r="A2624" i="1"/>
  <c r="O2623" i="1"/>
  <c r="M2623" i="1"/>
  <c r="L2623" i="1"/>
  <c r="K2623" i="1"/>
  <c r="F2623" i="1"/>
  <c r="A2623" i="1"/>
  <c r="O2622" i="1"/>
  <c r="M2622" i="1"/>
  <c r="L2622" i="1"/>
  <c r="K2622" i="1"/>
  <c r="F2622" i="1"/>
  <c r="A2622" i="1"/>
  <c r="O2621" i="1"/>
  <c r="M2621" i="1"/>
  <c r="L2621" i="1"/>
  <c r="K2621" i="1"/>
  <c r="F2621" i="1"/>
  <c r="A2621" i="1"/>
  <c r="O2620" i="1"/>
  <c r="M2620" i="1"/>
  <c r="L2620" i="1"/>
  <c r="K2620" i="1"/>
  <c r="F2620" i="1"/>
  <c r="A2620" i="1"/>
  <c r="O2619" i="1"/>
  <c r="M2619" i="1"/>
  <c r="L2619" i="1"/>
  <c r="K2619" i="1"/>
  <c r="F2619" i="1"/>
  <c r="A2619" i="1"/>
  <c r="O2618" i="1"/>
  <c r="M2618" i="1"/>
  <c r="L2618" i="1"/>
  <c r="K2618" i="1"/>
  <c r="F2618" i="1"/>
  <c r="A2618" i="1"/>
  <c r="O2617" i="1"/>
  <c r="M2617" i="1"/>
  <c r="L2617" i="1"/>
  <c r="K2617" i="1"/>
  <c r="F2617" i="1"/>
  <c r="A2617" i="1"/>
  <c r="O2616" i="1"/>
  <c r="M2616" i="1"/>
  <c r="L2616" i="1"/>
  <c r="K2616" i="1"/>
  <c r="F2616" i="1"/>
  <c r="A2616" i="1"/>
  <c r="O2615" i="1"/>
  <c r="M2615" i="1"/>
  <c r="L2615" i="1"/>
  <c r="K2615" i="1"/>
  <c r="F2615" i="1"/>
  <c r="A2615" i="1"/>
  <c r="O2614" i="1"/>
  <c r="M2614" i="1"/>
  <c r="L2614" i="1"/>
  <c r="K2614" i="1"/>
  <c r="F2614" i="1"/>
  <c r="A2614" i="1"/>
  <c r="O2613" i="1"/>
  <c r="M2613" i="1"/>
  <c r="L2613" i="1"/>
  <c r="K2613" i="1"/>
  <c r="F2613" i="1"/>
  <c r="A2613" i="1"/>
  <c r="O2612" i="1"/>
  <c r="M2612" i="1"/>
  <c r="L2612" i="1"/>
  <c r="K2612" i="1"/>
  <c r="F2612" i="1"/>
  <c r="A2612" i="1"/>
  <c r="O2611" i="1"/>
  <c r="M2611" i="1"/>
  <c r="L2611" i="1"/>
  <c r="K2611" i="1"/>
  <c r="F2611" i="1"/>
  <c r="A2611" i="1"/>
  <c r="O2610" i="1"/>
  <c r="M2610" i="1"/>
  <c r="L2610" i="1"/>
  <c r="K2610" i="1"/>
  <c r="F2610" i="1"/>
  <c r="A2610" i="1"/>
  <c r="O2609" i="1"/>
  <c r="M2609" i="1"/>
  <c r="L2609" i="1"/>
  <c r="K2609" i="1"/>
  <c r="F2609" i="1"/>
  <c r="A2609" i="1"/>
  <c r="O2608" i="1"/>
  <c r="M2608" i="1"/>
  <c r="L2608" i="1"/>
  <c r="K2608" i="1"/>
  <c r="F2608" i="1"/>
  <c r="A2608" i="1"/>
  <c r="O2607" i="1"/>
  <c r="M2607" i="1"/>
  <c r="L2607" i="1"/>
  <c r="K2607" i="1"/>
  <c r="F2607" i="1"/>
  <c r="A2607" i="1"/>
  <c r="O2606" i="1"/>
  <c r="M2606" i="1"/>
  <c r="L2606" i="1"/>
  <c r="K2606" i="1"/>
  <c r="F2606" i="1"/>
  <c r="A2606" i="1"/>
  <c r="O2605" i="1"/>
  <c r="M2605" i="1"/>
  <c r="L2605" i="1"/>
  <c r="K2605" i="1"/>
  <c r="F2605" i="1"/>
  <c r="A2605" i="1"/>
  <c r="O2604" i="1"/>
  <c r="M2604" i="1"/>
  <c r="L2604" i="1"/>
  <c r="K2604" i="1"/>
  <c r="F2604" i="1"/>
  <c r="A2604" i="1"/>
  <c r="O2603" i="1"/>
  <c r="M2603" i="1"/>
  <c r="L2603" i="1"/>
  <c r="K2603" i="1"/>
  <c r="F2603" i="1"/>
  <c r="A2603" i="1"/>
  <c r="O2602" i="1"/>
  <c r="M2602" i="1"/>
  <c r="L2602" i="1"/>
  <c r="K2602" i="1"/>
  <c r="F2602" i="1"/>
  <c r="A2602" i="1"/>
  <c r="O2601" i="1"/>
  <c r="M2601" i="1"/>
  <c r="L2601" i="1"/>
  <c r="K2601" i="1"/>
  <c r="F2601" i="1"/>
  <c r="A2601" i="1"/>
  <c r="O2600" i="1"/>
  <c r="M2600" i="1"/>
  <c r="L2600" i="1"/>
  <c r="K2600" i="1"/>
  <c r="F2600" i="1"/>
  <c r="A2600" i="1"/>
  <c r="O2599" i="1"/>
  <c r="M2599" i="1"/>
  <c r="L2599" i="1"/>
  <c r="K2599" i="1"/>
  <c r="F2599" i="1"/>
  <c r="A2599" i="1"/>
  <c r="O2598" i="1"/>
  <c r="M2598" i="1"/>
  <c r="L2598" i="1"/>
  <c r="K2598" i="1"/>
  <c r="F2598" i="1"/>
  <c r="A2598" i="1"/>
  <c r="O2597" i="1"/>
  <c r="M2597" i="1"/>
  <c r="L2597" i="1"/>
  <c r="K2597" i="1"/>
  <c r="F2597" i="1"/>
  <c r="A2597" i="1"/>
  <c r="O2596" i="1"/>
  <c r="M2596" i="1"/>
  <c r="L2596" i="1"/>
  <c r="K2596" i="1"/>
  <c r="F2596" i="1"/>
  <c r="A2596" i="1"/>
  <c r="O2595" i="1"/>
  <c r="M2595" i="1"/>
  <c r="L2595" i="1"/>
  <c r="K2595" i="1"/>
  <c r="F2595" i="1"/>
  <c r="A2595" i="1"/>
  <c r="O2594" i="1"/>
  <c r="M2594" i="1"/>
  <c r="L2594" i="1"/>
  <c r="K2594" i="1"/>
  <c r="F2594" i="1"/>
  <c r="A2594" i="1"/>
  <c r="O2593" i="1"/>
  <c r="M2593" i="1"/>
  <c r="L2593" i="1"/>
  <c r="K2593" i="1"/>
  <c r="F2593" i="1"/>
  <c r="A2593" i="1"/>
  <c r="O2592" i="1"/>
  <c r="M2592" i="1"/>
  <c r="L2592" i="1"/>
  <c r="K2592" i="1"/>
  <c r="F2592" i="1"/>
  <c r="A2592" i="1"/>
  <c r="O2591" i="1"/>
  <c r="M2591" i="1"/>
  <c r="L2591" i="1"/>
  <c r="K2591" i="1"/>
  <c r="F2591" i="1"/>
  <c r="A2591" i="1"/>
  <c r="O2590" i="1"/>
  <c r="M2590" i="1"/>
  <c r="L2590" i="1"/>
  <c r="K2590" i="1"/>
  <c r="F2590" i="1"/>
  <c r="A2590" i="1"/>
  <c r="O2589" i="1"/>
  <c r="M2589" i="1"/>
  <c r="L2589" i="1"/>
  <c r="K2589" i="1"/>
  <c r="F2589" i="1"/>
  <c r="A2589" i="1"/>
  <c r="O2588" i="1"/>
  <c r="M2588" i="1"/>
  <c r="L2588" i="1"/>
  <c r="K2588" i="1"/>
  <c r="F2588" i="1"/>
  <c r="A2588" i="1"/>
  <c r="O2587" i="1"/>
  <c r="M2587" i="1"/>
  <c r="L2587" i="1"/>
  <c r="K2587" i="1"/>
  <c r="F2587" i="1"/>
  <c r="A2587" i="1"/>
  <c r="O2586" i="1"/>
  <c r="M2586" i="1"/>
  <c r="L2586" i="1"/>
  <c r="K2586" i="1"/>
  <c r="F2586" i="1"/>
  <c r="A2586" i="1"/>
  <c r="O2585" i="1"/>
  <c r="M2585" i="1"/>
  <c r="L2585" i="1"/>
  <c r="K2585" i="1"/>
  <c r="F2585" i="1"/>
  <c r="A2585" i="1"/>
  <c r="O2584" i="1"/>
  <c r="M2584" i="1"/>
  <c r="L2584" i="1"/>
  <c r="K2584" i="1"/>
  <c r="F2584" i="1"/>
  <c r="A2584" i="1"/>
  <c r="O2583" i="1"/>
  <c r="M2583" i="1"/>
  <c r="L2583" i="1"/>
  <c r="K2583" i="1"/>
  <c r="F2583" i="1"/>
  <c r="A2583" i="1"/>
  <c r="O2582" i="1"/>
  <c r="M2582" i="1"/>
  <c r="L2582" i="1"/>
  <c r="K2582" i="1"/>
  <c r="F2582" i="1"/>
  <c r="A2582" i="1"/>
  <c r="O2581" i="1"/>
  <c r="M2581" i="1"/>
  <c r="L2581" i="1"/>
  <c r="K2581" i="1"/>
  <c r="F2581" i="1"/>
  <c r="A2581" i="1"/>
  <c r="O2580" i="1"/>
  <c r="M2580" i="1"/>
  <c r="L2580" i="1"/>
  <c r="K2580" i="1"/>
  <c r="F2580" i="1"/>
  <c r="A2580" i="1"/>
  <c r="O2579" i="1"/>
  <c r="M2579" i="1"/>
  <c r="L2579" i="1"/>
  <c r="K2579" i="1"/>
  <c r="F2579" i="1"/>
  <c r="A2579" i="1"/>
  <c r="O2578" i="1"/>
  <c r="M2578" i="1"/>
  <c r="L2578" i="1"/>
  <c r="K2578" i="1"/>
  <c r="F2578" i="1"/>
  <c r="A2578" i="1"/>
  <c r="O2577" i="1"/>
  <c r="M2577" i="1"/>
  <c r="L2577" i="1"/>
  <c r="K2577" i="1"/>
  <c r="F2577" i="1"/>
  <c r="A2577" i="1"/>
  <c r="O2576" i="1"/>
  <c r="M2576" i="1"/>
  <c r="L2576" i="1"/>
  <c r="K2576" i="1"/>
  <c r="F2576" i="1"/>
  <c r="A2576" i="1"/>
  <c r="O2575" i="1"/>
  <c r="M2575" i="1"/>
  <c r="L2575" i="1"/>
  <c r="K2575" i="1"/>
  <c r="F2575" i="1"/>
  <c r="A2575" i="1"/>
  <c r="O2574" i="1"/>
  <c r="M2574" i="1"/>
  <c r="L2574" i="1"/>
  <c r="K2574" i="1"/>
  <c r="F2574" i="1"/>
  <c r="A2574" i="1"/>
  <c r="O2573" i="1"/>
  <c r="M2573" i="1"/>
  <c r="L2573" i="1"/>
  <c r="K2573" i="1"/>
  <c r="F2573" i="1"/>
  <c r="A2573" i="1"/>
  <c r="O2572" i="1"/>
  <c r="M2572" i="1"/>
  <c r="L2572" i="1"/>
  <c r="K2572" i="1"/>
  <c r="F2572" i="1"/>
  <c r="A2572" i="1"/>
  <c r="O2571" i="1"/>
  <c r="M2571" i="1"/>
  <c r="L2571" i="1"/>
  <c r="K2571" i="1"/>
  <c r="F2571" i="1"/>
  <c r="A2571" i="1"/>
  <c r="O2570" i="1"/>
  <c r="M2570" i="1"/>
  <c r="L2570" i="1"/>
  <c r="K2570" i="1"/>
  <c r="F2570" i="1"/>
  <c r="A2570" i="1"/>
  <c r="O2569" i="1"/>
  <c r="M2569" i="1"/>
  <c r="L2569" i="1"/>
  <c r="K2569" i="1"/>
  <c r="F2569" i="1"/>
  <c r="A2569" i="1"/>
  <c r="O2568" i="1"/>
  <c r="M2568" i="1"/>
  <c r="L2568" i="1"/>
  <c r="K2568" i="1"/>
  <c r="F2568" i="1"/>
  <c r="A2568" i="1"/>
  <c r="O2567" i="1"/>
  <c r="M2567" i="1"/>
  <c r="L2567" i="1"/>
  <c r="K2567" i="1"/>
  <c r="F2567" i="1"/>
  <c r="A2567" i="1"/>
  <c r="O2566" i="1"/>
  <c r="M2566" i="1"/>
  <c r="L2566" i="1"/>
  <c r="K2566" i="1"/>
  <c r="F2566" i="1"/>
  <c r="A2566" i="1"/>
  <c r="O2565" i="1"/>
  <c r="M2565" i="1"/>
  <c r="L2565" i="1"/>
  <c r="K2565" i="1"/>
  <c r="F2565" i="1"/>
  <c r="A2565" i="1"/>
  <c r="O2564" i="1"/>
  <c r="M2564" i="1"/>
  <c r="L2564" i="1"/>
  <c r="K2564" i="1"/>
  <c r="F2564" i="1"/>
  <c r="A2564" i="1"/>
  <c r="O2563" i="1"/>
  <c r="M2563" i="1"/>
  <c r="L2563" i="1"/>
  <c r="K2563" i="1"/>
  <c r="F2563" i="1"/>
  <c r="A2563" i="1"/>
  <c r="O2562" i="1"/>
  <c r="M2562" i="1"/>
  <c r="L2562" i="1"/>
  <c r="K2562" i="1"/>
  <c r="F2562" i="1"/>
  <c r="A2562" i="1"/>
  <c r="O2561" i="1"/>
  <c r="M2561" i="1"/>
  <c r="L2561" i="1"/>
  <c r="K2561" i="1"/>
  <c r="F2561" i="1"/>
  <c r="A2561" i="1"/>
  <c r="O2560" i="1"/>
  <c r="M2560" i="1"/>
  <c r="L2560" i="1"/>
  <c r="K2560" i="1"/>
  <c r="F2560" i="1"/>
  <c r="A2560" i="1"/>
  <c r="O2559" i="1"/>
  <c r="M2559" i="1"/>
  <c r="L2559" i="1"/>
  <c r="K2559" i="1"/>
  <c r="F2559" i="1"/>
  <c r="A2559" i="1"/>
  <c r="O2558" i="1"/>
  <c r="M2558" i="1"/>
  <c r="L2558" i="1"/>
  <c r="K2558" i="1"/>
  <c r="F2558" i="1"/>
  <c r="A2558" i="1"/>
  <c r="O2557" i="1"/>
  <c r="M2557" i="1"/>
  <c r="L2557" i="1"/>
  <c r="K2557" i="1"/>
  <c r="F2557" i="1"/>
  <c r="A2557" i="1"/>
  <c r="O2556" i="1"/>
  <c r="M2556" i="1"/>
  <c r="L2556" i="1"/>
  <c r="K2556" i="1"/>
  <c r="F2556" i="1"/>
  <c r="A2556" i="1"/>
  <c r="O2555" i="1"/>
  <c r="M2555" i="1"/>
  <c r="L2555" i="1"/>
  <c r="K2555" i="1"/>
  <c r="F2555" i="1"/>
  <c r="A2555" i="1"/>
  <c r="O2554" i="1"/>
  <c r="M2554" i="1"/>
  <c r="L2554" i="1"/>
  <c r="K2554" i="1"/>
  <c r="F2554" i="1"/>
  <c r="A2554" i="1"/>
  <c r="O2553" i="1"/>
  <c r="M2553" i="1"/>
  <c r="L2553" i="1"/>
  <c r="K2553" i="1"/>
  <c r="F2553" i="1"/>
  <c r="A2553" i="1"/>
  <c r="O2552" i="1"/>
  <c r="M2552" i="1"/>
  <c r="L2552" i="1"/>
  <c r="K2552" i="1"/>
  <c r="F2552" i="1"/>
  <c r="A2552" i="1"/>
  <c r="O2551" i="1"/>
  <c r="M2551" i="1"/>
  <c r="L2551" i="1"/>
  <c r="K2551" i="1"/>
  <c r="F2551" i="1"/>
  <c r="A2551" i="1"/>
  <c r="O2550" i="1"/>
  <c r="M2550" i="1"/>
  <c r="L2550" i="1"/>
  <c r="K2550" i="1"/>
  <c r="F2550" i="1"/>
  <c r="A2550" i="1"/>
  <c r="O2549" i="1"/>
  <c r="M2549" i="1"/>
  <c r="L2549" i="1"/>
  <c r="K2549" i="1"/>
  <c r="F2549" i="1"/>
  <c r="A2549" i="1"/>
  <c r="O2548" i="1"/>
  <c r="M2548" i="1"/>
  <c r="L2548" i="1"/>
  <c r="K2548" i="1"/>
  <c r="F2548" i="1"/>
  <c r="A2548" i="1"/>
  <c r="O2547" i="1"/>
  <c r="M2547" i="1"/>
  <c r="L2547" i="1"/>
  <c r="K2547" i="1"/>
  <c r="F2547" i="1"/>
  <c r="A2547" i="1"/>
  <c r="O2546" i="1"/>
  <c r="M2546" i="1"/>
  <c r="L2546" i="1"/>
  <c r="K2546" i="1"/>
  <c r="F2546" i="1"/>
  <c r="A2546" i="1"/>
  <c r="O2545" i="1"/>
  <c r="M2545" i="1"/>
  <c r="L2545" i="1"/>
  <c r="K2545" i="1"/>
  <c r="F2545" i="1"/>
  <c r="A2545" i="1"/>
  <c r="O2544" i="1"/>
  <c r="M2544" i="1"/>
  <c r="L2544" i="1"/>
  <c r="K2544" i="1"/>
  <c r="F2544" i="1"/>
  <c r="A2544" i="1"/>
  <c r="O2543" i="1"/>
  <c r="M2543" i="1"/>
  <c r="L2543" i="1"/>
  <c r="K2543" i="1"/>
  <c r="F2543" i="1"/>
  <c r="A2543" i="1"/>
  <c r="O2542" i="1"/>
  <c r="M2542" i="1"/>
  <c r="L2542" i="1"/>
  <c r="K2542" i="1"/>
  <c r="F2542" i="1"/>
  <c r="A2542" i="1"/>
  <c r="O2541" i="1"/>
  <c r="M2541" i="1"/>
  <c r="L2541" i="1"/>
  <c r="K2541" i="1"/>
  <c r="F2541" i="1"/>
  <c r="A2541" i="1"/>
  <c r="O2540" i="1"/>
  <c r="M2540" i="1"/>
  <c r="L2540" i="1"/>
  <c r="K2540" i="1"/>
  <c r="F2540" i="1"/>
  <c r="A2540" i="1"/>
  <c r="O2539" i="1"/>
  <c r="M2539" i="1"/>
  <c r="L2539" i="1"/>
  <c r="K2539" i="1"/>
  <c r="F2539" i="1"/>
  <c r="A2539" i="1"/>
  <c r="O2538" i="1"/>
  <c r="M2538" i="1"/>
  <c r="L2538" i="1"/>
  <c r="K2538" i="1"/>
  <c r="F2538" i="1"/>
  <c r="A2538" i="1"/>
  <c r="O2537" i="1"/>
  <c r="M2537" i="1"/>
  <c r="L2537" i="1"/>
  <c r="K2537" i="1"/>
  <c r="F2537" i="1"/>
  <c r="A2537" i="1"/>
  <c r="O2536" i="1"/>
  <c r="M2536" i="1"/>
  <c r="L2536" i="1"/>
  <c r="K2536" i="1"/>
  <c r="F2536" i="1"/>
  <c r="A2536" i="1"/>
  <c r="O2535" i="1"/>
  <c r="M2535" i="1"/>
  <c r="L2535" i="1"/>
  <c r="K2535" i="1"/>
  <c r="F2535" i="1"/>
  <c r="A2535" i="1"/>
  <c r="O2534" i="1"/>
  <c r="M2534" i="1"/>
  <c r="L2534" i="1"/>
  <c r="K2534" i="1"/>
  <c r="F2534" i="1"/>
  <c r="A2534" i="1"/>
  <c r="O2533" i="1"/>
  <c r="M2533" i="1"/>
  <c r="L2533" i="1"/>
  <c r="K2533" i="1"/>
  <c r="F2533" i="1"/>
  <c r="A2533" i="1"/>
  <c r="O2532" i="1"/>
  <c r="M2532" i="1"/>
  <c r="L2532" i="1"/>
  <c r="K2532" i="1"/>
  <c r="F2532" i="1"/>
  <c r="A2532" i="1"/>
  <c r="O2531" i="1"/>
  <c r="M2531" i="1"/>
  <c r="L2531" i="1"/>
  <c r="K2531" i="1"/>
  <c r="F2531" i="1"/>
  <c r="A2531" i="1"/>
  <c r="O2530" i="1"/>
  <c r="M2530" i="1"/>
  <c r="L2530" i="1"/>
  <c r="K2530" i="1"/>
  <c r="F2530" i="1"/>
  <c r="A2530" i="1"/>
  <c r="O2529" i="1"/>
  <c r="M2529" i="1"/>
  <c r="L2529" i="1"/>
  <c r="K2529" i="1"/>
  <c r="F2529" i="1"/>
  <c r="A2529" i="1"/>
  <c r="O2528" i="1"/>
  <c r="M2528" i="1"/>
  <c r="L2528" i="1"/>
  <c r="K2528" i="1"/>
  <c r="F2528" i="1"/>
  <c r="A2528" i="1"/>
  <c r="O2527" i="1"/>
  <c r="M2527" i="1"/>
  <c r="L2527" i="1"/>
  <c r="K2527" i="1"/>
  <c r="F2527" i="1"/>
  <c r="A2527" i="1"/>
  <c r="O2526" i="1"/>
  <c r="M2526" i="1"/>
  <c r="L2526" i="1"/>
  <c r="K2526" i="1"/>
  <c r="F2526" i="1"/>
  <c r="A2526" i="1"/>
  <c r="O2525" i="1"/>
  <c r="M2525" i="1"/>
  <c r="L2525" i="1"/>
  <c r="K2525" i="1"/>
  <c r="F2525" i="1"/>
  <c r="A2525" i="1"/>
  <c r="O2524" i="1"/>
  <c r="M2524" i="1"/>
  <c r="L2524" i="1"/>
  <c r="K2524" i="1"/>
  <c r="F2524" i="1"/>
  <c r="A2524" i="1"/>
  <c r="O2523" i="1"/>
  <c r="M2523" i="1"/>
  <c r="L2523" i="1"/>
  <c r="K2523" i="1"/>
  <c r="F2523" i="1"/>
  <c r="A2523" i="1"/>
  <c r="O2522" i="1"/>
  <c r="M2522" i="1"/>
  <c r="L2522" i="1"/>
  <c r="K2522" i="1"/>
  <c r="F2522" i="1"/>
  <c r="A2522" i="1"/>
  <c r="O2521" i="1"/>
  <c r="M2521" i="1"/>
  <c r="L2521" i="1"/>
  <c r="K2521" i="1"/>
  <c r="F2521" i="1"/>
  <c r="A2521" i="1"/>
  <c r="O2520" i="1"/>
  <c r="M2520" i="1"/>
  <c r="L2520" i="1"/>
  <c r="K2520" i="1"/>
  <c r="F2520" i="1"/>
  <c r="A2520" i="1"/>
  <c r="O2519" i="1"/>
  <c r="M2519" i="1"/>
  <c r="L2519" i="1"/>
  <c r="K2519" i="1"/>
  <c r="F2519" i="1"/>
  <c r="A2519" i="1"/>
  <c r="O2518" i="1"/>
  <c r="M2518" i="1"/>
  <c r="L2518" i="1"/>
  <c r="K2518" i="1"/>
  <c r="F2518" i="1"/>
  <c r="A2518" i="1"/>
  <c r="O2517" i="1"/>
  <c r="M2517" i="1"/>
  <c r="L2517" i="1"/>
  <c r="K2517" i="1"/>
  <c r="F2517" i="1"/>
  <c r="A2517" i="1"/>
  <c r="O2516" i="1"/>
  <c r="M2516" i="1"/>
  <c r="L2516" i="1"/>
  <c r="K2516" i="1"/>
  <c r="F2516" i="1"/>
  <c r="A2516" i="1"/>
  <c r="O2515" i="1"/>
  <c r="M2515" i="1"/>
  <c r="L2515" i="1"/>
  <c r="K2515" i="1"/>
  <c r="F2515" i="1"/>
  <c r="A2515" i="1"/>
  <c r="O2514" i="1"/>
  <c r="M2514" i="1"/>
  <c r="L2514" i="1"/>
  <c r="K2514" i="1"/>
  <c r="F2514" i="1"/>
  <c r="A2514" i="1"/>
  <c r="O2513" i="1"/>
  <c r="M2513" i="1"/>
  <c r="L2513" i="1"/>
  <c r="K2513" i="1"/>
  <c r="F2513" i="1"/>
  <c r="A2513" i="1"/>
  <c r="O2512" i="1"/>
  <c r="M2512" i="1"/>
  <c r="L2512" i="1"/>
  <c r="K2512" i="1"/>
  <c r="F2512" i="1"/>
  <c r="A2512" i="1"/>
  <c r="O2511" i="1"/>
  <c r="M2511" i="1"/>
  <c r="L2511" i="1"/>
  <c r="K2511" i="1"/>
  <c r="F2511" i="1"/>
  <c r="A2511" i="1"/>
  <c r="O2510" i="1"/>
  <c r="M2510" i="1"/>
  <c r="L2510" i="1"/>
  <c r="K2510" i="1"/>
  <c r="F2510" i="1"/>
  <c r="A2510" i="1"/>
  <c r="O2509" i="1"/>
  <c r="M2509" i="1"/>
  <c r="L2509" i="1"/>
  <c r="K2509" i="1"/>
  <c r="F2509" i="1"/>
  <c r="A2509" i="1"/>
  <c r="O2508" i="1"/>
  <c r="M2508" i="1"/>
  <c r="L2508" i="1"/>
  <c r="K2508" i="1"/>
  <c r="F2508" i="1"/>
  <c r="A2508" i="1"/>
  <c r="O2507" i="1"/>
  <c r="M2507" i="1"/>
  <c r="L2507" i="1"/>
  <c r="K2507" i="1"/>
  <c r="F2507" i="1"/>
  <c r="A2507" i="1"/>
  <c r="O2506" i="1"/>
  <c r="M2506" i="1"/>
  <c r="L2506" i="1"/>
  <c r="K2506" i="1"/>
  <c r="F2506" i="1"/>
  <c r="A2506" i="1"/>
  <c r="O2505" i="1"/>
  <c r="M2505" i="1"/>
  <c r="L2505" i="1"/>
  <c r="K2505" i="1"/>
  <c r="F2505" i="1"/>
  <c r="A2505" i="1"/>
  <c r="O2504" i="1"/>
  <c r="M2504" i="1"/>
  <c r="L2504" i="1"/>
  <c r="K2504" i="1"/>
  <c r="F2504" i="1"/>
  <c r="A2504" i="1"/>
  <c r="O2503" i="1"/>
  <c r="M2503" i="1"/>
  <c r="L2503" i="1"/>
  <c r="K2503" i="1"/>
  <c r="F2503" i="1"/>
  <c r="A2503" i="1"/>
  <c r="O2502" i="1"/>
  <c r="M2502" i="1"/>
  <c r="L2502" i="1"/>
  <c r="K2502" i="1"/>
  <c r="F2502" i="1"/>
  <c r="A2502" i="1"/>
  <c r="O2501" i="1"/>
  <c r="M2501" i="1"/>
  <c r="L2501" i="1"/>
  <c r="K2501" i="1"/>
  <c r="F2501" i="1"/>
  <c r="A2501" i="1"/>
  <c r="O2500" i="1"/>
  <c r="M2500" i="1"/>
  <c r="L2500" i="1"/>
  <c r="K2500" i="1"/>
  <c r="F2500" i="1"/>
  <c r="A2500" i="1"/>
  <c r="O2499" i="1"/>
  <c r="M2499" i="1"/>
  <c r="L2499" i="1"/>
  <c r="K2499" i="1"/>
  <c r="F2499" i="1"/>
  <c r="A2499" i="1"/>
  <c r="O2498" i="1"/>
  <c r="M2498" i="1"/>
  <c r="L2498" i="1"/>
  <c r="K2498" i="1"/>
  <c r="F2498" i="1"/>
  <c r="A2498" i="1"/>
  <c r="O2497" i="1"/>
  <c r="M2497" i="1"/>
  <c r="L2497" i="1"/>
  <c r="K2497" i="1"/>
  <c r="F2497" i="1"/>
  <c r="A2497" i="1"/>
  <c r="O2496" i="1"/>
  <c r="M2496" i="1"/>
  <c r="L2496" i="1"/>
  <c r="K2496" i="1"/>
  <c r="F2496" i="1"/>
  <c r="A2496" i="1"/>
  <c r="O2495" i="1"/>
  <c r="M2495" i="1"/>
  <c r="L2495" i="1"/>
  <c r="K2495" i="1"/>
  <c r="F2495" i="1"/>
  <c r="A2495" i="1"/>
  <c r="O2494" i="1"/>
  <c r="M2494" i="1"/>
  <c r="L2494" i="1"/>
  <c r="K2494" i="1"/>
  <c r="F2494" i="1"/>
  <c r="A2494" i="1"/>
  <c r="O2493" i="1"/>
  <c r="M2493" i="1"/>
  <c r="L2493" i="1"/>
  <c r="K2493" i="1"/>
  <c r="F2493" i="1"/>
  <c r="A2493" i="1"/>
  <c r="O2492" i="1"/>
  <c r="M2492" i="1"/>
  <c r="L2492" i="1"/>
  <c r="K2492" i="1"/>
  <c r="F2492" i="1"/>
  <c r="A2492" i="1"/>
  <c r="O2491" i="1"/>
  <c r="M2491" i="1"/>
  <c r="L2491" i="1"/>
  <c r="K2491" i="1"/>
  <c r="F2491" i="1"/>
  <c r="A2491" i="1"/>
  <c r="O2490" i="1"/>
  <c r="M2490" i="1"/>
  <c r="L2490" i="1"/>
  <c r="K2490" i="1"/>
  <c r="F2490" i="1"/>
  <c r="A2490" i="1"/>
  <c r="O2489" i="1"/>
  <c r="M2489" i="1"/>
  <c r="L2489" i="1"/>
  <c r="K2489" i="1"/>
  <c r="F2489" i="1"/>
  <c r="A2489" i="1"/>
  <c r="O2488" i="1"/>
  <c r="M2488" i="1"/>
  <c r="L2488" i="1"/>
  <c r="K2488" i="1"/>
  <c r="F2488" i="1"/>
  <c r="A2488" i="1"/>
  <c r="O2487" i="1"/>
  <c r="M2487" i="1"/>
  <c r="L2487" i="1"/>
  <c r="K2487" i="1"/>
  <c r="F2487" i="1"/>
  <c r="A2487" i="1"/>
  <c r="O2486" i="1"/>
  <c r="M2486" i="1"/>
  <c r="L2486" i="1"/>
  <c r="K2486" i="1"/>
  <c r="F2486" i="1"/>
  <c r="A2486" i="1"/>
  <c r="O2485" i="1"/>
  <c r="M2485" i="1"/>
  <c r="L2485" i="1"/>
  <c r="K2485" i="1"/>
  <c r="F2485" i="1"/>
  <c r="A2485" i="1"/>
  <c r="O2484" i="1"/>
  <c r="M2484" i="1"/>
  <c r="L2484" i="1"/>
  <c r="K2484" i="1"/>
  <c r="F2484" i="1"/>
  <c r="A2484" i="1"/>
  <c r="O2483" i="1"/>
  <c r="M2483" i="1"/>
  <c r="L2483" i="1"/>
  <c r="K2483" i="1"/>
  <c r="F2483" i="1"/>
  <c r="A2483" i="1"/>
  <c r="O2482" i="1"/>
  <c r="M2482" i="1"/>
  <c r="L2482" i="1"/>
  <c r="K2482" i="1"/>
  <c r="F2482" i="1"/>
  <c r="A2482" i="1"/>
  <c r="O2481" i="1"/>
  <c r="M2481" i="1"/>
  <c r="L2481" i="1"/>
  <c r="K2481" i="1"/>
  <c r="F2481" i="1"/>
  <c r="A2481" i="1"/>
  <c r="O2480" i="1"/>
  <c r="M2480" i="1"/>
  <c r="L2480" i="1"/>
  <c r="K2480" i="1"/>
  <c r="F2480" i="1"/>
  <c r="A2480" i="1"/>
  <c r="O2479" i="1"/>
  <c r="M2479" i="1"/>
  <c r="L2479" i="1"/>
  <c r="K2479" i="1"/>
  <c r="F2479" i="1"/>
  <c r="A2479" i="1"/>
  <c r="O2478" i="1"/>
  <c r="M2478" i="1"/>
  <c r="L2478" i="1"/>
  <c r="K2478" i="1"/>
  <c r="F2478" i="1"/>
  <c r="A2478" i="1"/>
  <c r="O2477" i="1"/>
  <c r="M2477" i="1"/>
  <c r="L2477" i="1"/>
  <c r="K2477" i="1"/>
  <c r="F2477" i="1"/>
  <c r="A2477" i="1"/>
  <c r="O2476" i="1"/>
  <c r="M2476" i="1"/>
  <c r="L2476" i="1"/>
  <c r="K2476" i="1"/>
  <c r="F2476" i="1"/>
  <c r="A2476" i="1"/>
  <c r="O2475" i="1"/>
  <c r="M2475" i="1"/>
  <c r="L2475" i="1"/>
  <c r="K2475" i="1"/>
  <c r="F2475" i="1"/>
  <c r="A2475" i="1"/>
  <c r="O2474" i="1"/>
  <c r="M2474" i="1"/>
  <c r="L2474" i="1"/>
  <c r="K2474" i="1"/>
  <c r="F2474" i="1"/>
  <c r="A2474" i="1"/>
  <c r="O2473" i="1"/>
  <c r="M2473" i="1"/>
  <c r="L2473" i="1"/>
  <c r="K2473" i="1"/>
  <c r="F2473" i="1"/>
  <c r="A2473" i="1"/>
  <c r="O2472" i="1"/>
  <c r="M2472" i="1"/>
  <c r="L2472" i="1"/>
  <c r="K2472" i="1"/>
  <c r="F2472" i="1"/>
  <c r="A2472" i="1"/>
  <c r="O2471" i="1"/>
  <c r="M2471" i="1"/>
  <c r="L2471" i="1"/>
  <c r="K2471" i="1"/>
  <c r="F2471" i="1"/>
  <c r="A2471" i="1"/>
  <c r="O2470" i="1"/>
  <c r="M2470" i="1"/>
  <c r="L2470" i="1"/>
  <c r="K2470" i="1"/>
  <c r="F2470" i="1"/>
  <c r="A2470" i="1"/>
  <c r="O2469" i="1"/>
  <c r="M2469" i="1"/>
  <c r="L2469" i="1"/>
  <c r="K2469" i="1"/>
  <c r="F2469" i="1"/>
  <c r="A2469" i="1"/>
  <c r="O2468" i="1"/>
  <c r="M2468" i="1"/>
  <c r="L2468" i="1"/>
  <c r="K2468" i="1"/>
  <c r="F2468" i="1"/>
  <c r="A2468" i="1"/>
  <c r="O2467" i="1"/>
  <c r="M2467" i="1"/>
  <c r="L2467" i="1"/>
  <c r="K2467" i="1"/>
  <c r="F2467" i="1"/>
  <c r="A2467" i="1"/>
  <c r="O2466" i="1"/>
  <c r="M2466" i="1"/>
  <c r="L2466" i="1"/>
  <c r="K2466" i="1"/>
  <c r="F2466" i="1"/>
  <c r="A2466" i="1"/>
  <c r="O2465" i="1"/>
  <c r="M2465" i="1"/>
  <c r="L2465" i="1"/>
  <c r="K2465" i="1"/>
  <c r="F2465" i="1"/>
  <c r="A2465" i="1"/>
  <c r="O2464" i="1"/>
  <c r="M2464" i="1"/>
  <c r="L2464" i="1"/>
  <c r="K2464" i="1"/>
  <c r="F2464" i="1"/>
  <c r="A2464" i="1"/>
  <c r="O2463" i="1"/>
  <c r="M2463" i="1"/>
  <c r="L2463" i="1"/>
  <c r="K2463" i="1"/>
  <c r="F2463" i="1"/>
  <c r="A2463" i="1"/>
  <c r="O2462" i="1"/>
  <c r="M2462" i="1"/>
  <c r="L2462" i="1"/>
  <c r="K2462" i="1"/>
  <c r="F2462" i="1"/>
  <c r="A2462" i="1"/>
  <c r="O2461" i="1"/>
  <c r="M2461" i="1"/>
  <c r="L2461" i="1"/>
  <c r="K2461" i="1"/>
  <c r="F2461" i="1"/>
  <c r="A2461" i="1"/>
  <c r="O2460" i="1"/>
  <c r="M2460" i="1"/>
  <c r="L2460" i="1"/>
  <c r="K2460" i="1"/>
  <c r="F2460" i="1"/>
  <c r="A2460" i="1"/>
  <c r="O2459" i="1"/>
  <c r="M2459" i="1"/>
  <c r="L2459" i="1"/>
  <c r="K2459" i="1"/>
  <c r="F2459" i="1"/>
  <c r="A2459" i="1"/>
  <c r="O2458" i="1"/>
  <c r="M2458" i="1"/>
  <c r="L2458" i="1"/>
  <c r="K2458" i="1"/>
  <c r="F2458" i="1"/>
  <c r="A2458" i="1"/>
  <c r="O2457" i="1"/>
  <c r="M2457" i="1"/>
  <c r="L2457" i="1"/>
  <c r="K2457" i="1"/>
  <c r="F2457" i="1"/>
  <c r="A2457" i="1"/>
  <c r="O2456" i="1"/>
  <c r="M2456" i="1"/>
  <c r="L2456" i="1"/>
  <c r="K2456" i="1"/>
  <c r="F2456" i="1"/>
  <c r="A2456" i="1"/>
  <c r="O2455" i="1"/>
  <c r="M2455" i="1"/>
  <c r="L2455" i="1"/>
  <c r="K2455" i="1"/>
  <c r="F2455" i="1"/>
  <c r="A2455" i="1"/>
  <c r="O2454" i="1"/>
  <c r="M2454" i="1"/>
  <c r="L2454" i="1"/>
  <c r="K2454" i="1"/>
  <c r="F2454" i="1"/>
  <c r="A2454" i="1"/>
  <c r="O2453" i="1"/>
  <c r="M2453" i="1"/>
  <c r="L2453" i="1"/>
  <c r="K2453" i="1"/>
  <c r="F2453" i="1"/>
  <c r="A2453" i="1"/>
  <c r="O2452" i="1"/>
  <c r="M2452" i="1"/>
  <c r="L2452" i="1"/>
  <c r="K2452" i="1"/>
  <c r="F2452" i="1"/>
  <c r="A2452" i="1"/>
  <c r="O2451" i="1"/>
  <c r="M2451" i="1"/>
  <c r="L2451" i="1"/>
  <c r="K2451" i="1"/>
  <c r="F2451" i="1"/>
  <c r="A2451" i="1"/>
  <c r="O2450" i="1"/>
  <c r="M2450" i="1"/>
  <c r="L2450" i="1"/>
  <c r="K2450" i="1"/>
  <c r="F2450" i="1"/>
  <c r="A2450" i="1"/>
  <c r="O2449" i="1"/>
  <c r="M2449" i="1"/>
  <c r="L2449" i="1"/>
  <c r="K2449" i="1"/>
  <c r="F2449" i="1"/>
  <c r="A2449" i="1"/>
  <c r="O2448" i="1"/>
  <c r="M2448" i="1"/>
  <c r="L2448" i="1"/>
  <c r="K2448" i="1"/>
  <c r="F2448" i="1"/>
  <c r="A2448" i="1"/>
  <c r="O2447" i="1"/>
  <c r="M2447" i="1"/>
  <c r="L2447" i="1"/>
  <c r="K2447" i="1"/>
  <c r="F2447" i="1"/>
  <c r="A2447" i="1"/>
  <c r="O2446" i="1"/>
  <c r="M2446" i="1"/>
  <c r="L2446" i="1"/>
  <c r="K2446" i="1"/>
  <c r="F2446" i="1"/>
  <c r="A2446" i="1"/>
  <c r="O2445" i="1"/>
  <c r="M2445" i="1"/>
  <c r="L2445" i="1"/>
  <c r="K2445" i="1"/>
  <c r="F2445" i="1"/>
  <c r="A2445" i="1"/>
  <c r="O2444" i="1"/>
  <c r="M2444" i="1"/>
  <c r="L2444" i="1"/>
  <c r="K2444" i="1"/>
  <c r="F2444" i="1"/>
  <c r="A2444" i="1"/>
  <c r="O2443" i="1"/>
  <c r="M2443" i="1"/>
  <c r="L2443" i="1"/>
  <c r="K2443" i="1"/>
  <c r="F2443" i="1"/>
  <c r="A2443" i="1"/>
  <c r="O2442" i="1"/>
  <c r="M2442" i="1"/>
  <c r="L2442" i="1"/>
  <c r="K2442" i="1"/>
  <c r="F2442" i="1"/>
  <c r="A2442" i="1"/>
  <c r="O2441" i="1"/>
  <c r="M2441" i="1"/>
  <c r="L2441" i="1"/>
  <c r="K2441" i="1"/>
  <c r="F2441" i="1"/>
  <c r="A2441" i="1"/>
  <c r="O2440" i="1"/>
  <c r="M2440" i="1"/>
  <c r="L2440" i="1"/>
  <c r="K2440" i="1"/>
  <c r="F2440" i="1"/>
  <c r="A2440" i="1"/>
  <c r="O2439" i="1"/>
  <c r="M2439" i="1"/>
  <c r="L2439" i="1"/>
  <c r="K2439" i="1"/>
  <c r="F2439" i="1"/>
  <c r="A2439" i="1"/>
  <c r="O2438" i="1"/>
  <c r="M2438" i="1"/>
  <c r="L2438" i="1"/>
  <c r="K2438" i="1"/>
  <c r="F2438" i="1"/>
  <c r="A2438" i="1"/>
  <c r="O2437" i="1"/>
  <c r="M2437" i="1"/>
  <c r="L2437" i="1"/>
  <c r="K2437" i="1"/>
  <c r="F2437" i="1"/>
  <c r="A2437" i="1"/>
  <c r="O2436" i="1"/>
  <c r="M2436" i="1"/>
  <c r="L2436" i="1"/>
  <c r="K2436" i="1"/>
  <c r="F2436" i="1"/>
  <c r="A2436" i="1"/>
  <c r="O2435" i="1"/>
  <c r="M2435" i="1"/>
  <c r="L2435" i="1"/>
  <c r="K2435" i="1"/>
  <c r="F2435" i="1"/>
  <c r="A2435" i="1"/>
  <c r="O2434" i="1"/>
  <c r="M2434" i="1"/>
  <c r="L2434" i="1"/>
  <c r="K2434" i="1"/>
  <c r="F2434" i="1"/>
  <c r="A2434" i="1"/>
  <c r="O2433" i="1"/>
  <c r="M2433" i="1"/>
  <c r="L2433" i="1"/>
  <c r="K2433" i="1"/>
  <c r="F2433" i="1"/>
  <c r="A2433" i="1"/>
  <c r="O2432" i="1"/>
  <c r="M2432" i="1"/>
  <c r="L2432" i="1"/>
  <c r="K2432" i="1"/>
  <c r="F2432" i="1"/>
  <c r="A2432" i="1"/>
  <c r="O2431" i="1"/>
  <c r="M2431" i="1"/>
  <c r="L2431" i="1"/>
  <c r="K2431" i="1"/>
  <c r="F2431" i="1"/>
  <c r="A2431" i="1"/>
  <c r="O2430" i="1"/>
  <c r="M2430" i="1"/>
  <c r="L2430" i="1"/>
  <c r="K2430" i="1"/>
  <c r="F2430" i="1"/>
  <c r="A2430" i="1"/>
  <c r="O2429" i="1"/>
  <c r="M2429" i="1"/>
  <c r="L2429" i="1"/>
  <c r="K2429" i="1"/>
  <c r="F2429" i="1"/>
  <c r="A2429" i="1"/>
  <c r="O2428" i="1"/>
  <c r="M2428" i="1"/>
  <c r="L2428" i="1"/>
  <c r="K2428" i="1"/>
  <c r="F2428" i="1"/>
  <c r="A2428" i="1"/>
  <c r="O2427" i="1"/>
  <c r="M2427" i="1"/>
  <c r="L2427" i="1"/>
  <c r="K2427" i="1"/>
  <c r="F2427" i="1"/>
  <c r="A2427" i="1"/>
  <c r="O2426" i="1"/>
  <c r="M2426" i="1"/>
  <c r="L2426" i="1"/>
  <c r="K2426" i="1"/>
  <c r="F2426" i="1"/>
  <c r="A2426" i="1"/>
  <c r="O2425" i="1"/>
  <c r="M2425" i="1"/>
  <c r="L2425" i="1"/>
  <c r="K2425" i="1"/>
  <c r="F2425" i="1"/>
  <c r="A2425" i="1"/>
  <c r="O2424" i="1"/>
  <c r="M2424" i="1"/>
  <c r="L2424" i="1"/>
  <c r="K2424" i="1"/>
  <c r="F2424" i="1"/>
  <c r="A2424" i="1"/>
  <c r="O2423" i="1"/>
  <c r="M2423" i="1"/>
  <c r="L2423" i="1"/>
  <c r="K2423" i="1"/>
  <c r="F2423" i="1"/>
  <c r="A2423" i="1"/>
  <c r="O2422" i="1"/>
  <c r="M2422" i="1"/>
  <c r="L2422" i="1"/>
  <c r="K2422" i="1"/>
  <c r="F2422" i="1"/>
  <c r="A2422" i="1"/>
  <c r="O2421" i="1"/>
  <c r="M2421" i="1"/>
  <c r="L2421" i="1"/>
  <c r="K2421" i="1"/>
  <c r="F2421" i="1"/>
  <c r="A2421" i="1"/>
  <c r="O2420" i="1"/>
  <c r="M2420" i="1"/>
  <c r="L2420" i="1"/>
  <c r="K2420" i="1"/>
  <c r="F2420" i="1"/>
  <c r="A2420" i="1"/>
  <c r="O2419" i="1"/>
  <c r="M2419" i="1"/>
  <c r="L2419" i="1"/>
  <c r="K2419" i="1"/>
  <c r="F2419" i="1"/>
  <c r="A2419" i="1"/>
  <c r="O2418" i="1"/>
  <c r="M2418" i="1"/>
  <c r="L2418" i="1"/>
  <c r="K2418" i="1"/>
  <c r="F2418" i="1"/>
  <c r="A2418" i="1"/>
  <c r="O2417" i="1"/>
  <c r="M2417" i="1"/>
  <c r="L2417" i="1"/>
  <c r="K2417" i="1"/>
  <c r="F2417" i="1"/>
  <c r="A2417" i="1"/>
  <c r="O2416" i="1"/>
  <c r="M2416" i="1"/>
  <c r="L2416" i="1"/>
  <c r="K2416" i="1"/>
  <c r="F2416" i="1"/>
  <c r="A2416" i="1"/>
  <c r="O2415" i="1"/>
  <c r="M2415" i="1"/>
  <c r="L2415" i="1"/>
  <c r="K2415" i="1"/>
  <c r="F2415" i="1"/>
  <c r="A2415" i="1"/>
  <c r="O2414" i="1"/>
  <c r="M2414" i="1"/>
  <c r="L2414" i="1"/>
  <c r="K2414" i="1"/>
  <c r="F2414" i="1"/>
  <c r="A2414" i="1"/>
  <c r="O2413" i="1"/>
  <c r="M2413" i="1"/>
  <c r="L2413" i="1"/>
  <c r="K2413" i="1"/>
  <c r="F2413" i="1"/>
  <c r="A2413" i="1"/>
  <c r="O2412" i="1"/>
  <c r="M2412" i="1"/>
  <c r="L2412" i="1"/>
  <c r="K2412" i="1"/>
  <c r="F2412" i="1"/>
  <c r="A2412" i="1"/>
  <c r="O2411" i="1"/>
  <c r="M2411" i="1"/>
  <c r="L2411" i="1"/>
  <c r="K2411" i="1"/>
  <c r="F2411" i="1"/>
  <c r="A2411" i="1"/>
  <c r="O2410" i="1"/>
  <c r="M2410" i="1"/>
  <c r="L2410" i="1"/>
  <c r="K2410" i="1"/>
  <c r="F2410" i="1"/>
  <c r="A2410" i="1"/>
  <c r="O2409" i="1"/>
  <c r="M2409" i="1"/>
  <c r="L2409" i="1"/>
  <c r="K2409" i="1"/>
  <c r="F2409" i="1"/>
  <c r="A2409" i="1"/>
  <c r="O2408" i="1"/>
  <c r="M2408" i="1"/>
  <c r="L2408" i="1"/>
  <c r="K2408" i="1"/>
  <c r="F2408" i="1"/>
  <c r="A2408" i="1"/>
  <c r="O2407" i="1"/>
  <c r="M2407" i="1"/>
  <c r="L2407" i="1"/>
  <c r="K2407" i="1"/>
  <c r="F2407" i="1"/>
  <c r="A2407" i="1"/>
  <c r="O2406" i="1"/>
  <c r="M2406" i="1"/>
  <c r="L2406" i="1"/>
  <c r="K2406" i="1"/>
  <c r="F2406" i="1"/>
  <c r="A2406" i="1"/>
  <c r="O2405" i="1"/>
  <c r="M2405" i="1"/>
  <c r="L2405" i="1"/>
  <c r="K2405" i="1"/>
  <c r="F2405" i="1"/>
  <c r="A2405" i="1"/>
  <c r="O2404" i="1"/>
  <c r="M2404" i="1"/>
  <c r="L2404" i="1"/>
  <c r="K2404" i="1"/>
  <c r="F2404" i="1"/>
  <c r="A2404" i="1"/>
  <c r="O2403" i="1"/>
  <c r="M2403" i="1"/>
  <c r="L2403" i="1"/>
  <c r="K2403" i="1"/>
  <c r="F2403" i="1"/>
  <c r="A2403" i="1"/>
  <c r="O2402" i="1"/>
  <c r="M2402" i="1"/>
  <c r="L2402" i="1"/>
  <c r="K2402" i="1"/>
  <c r="F2402" i="1"/>
  <c r="A2402" i="1"/>
  <c r="O2401" i="1"/>
  <c r="M2401" i="1"/>
  <c r="L2401" i="1"/>
  <c r="K2401" i="1"/>
  <c r="F2401" i="1"/>
  <c r="A2401" i="1"/>
  <c r="O2400" i="1"/>
  <c r="M2400" i="1"/>
  <c r="L2400" i="1"/>
  <c r="K2400" i="1"/>
  <c r="F2400" i="1"/>
  <c r="A2400" i="1"/>
  <c r="O2399" i="1"/>
  <c r="M2399" i="1"/>
  <c r="L2399" i="1"/>
  <c r="K2399" i="1"/>
  <c r="F2399" i="1"/>
  <c r="A2399" i="1"/>
  <c r="O2398" i="1"/>
  <c r="M2398" i="1"/>
  <c r="L2398" i="1"/>
  <c r="K2398" i="1"/>
  <c r="F2398" i="1"/>
  <c r="A2398" i="1"/>
  <c r="O2397" i="1"/>
  <c r="M2397" i="1"/>
  <c r="L2397" i="1"/>
  <c r="K2397" i="1"/>
  <c r="F2397" i="1"/>
  <c r="A2397" i="1"/>
  <c r="O2396" i="1"/>
  <c r="M2396" i="1"/>
  <c r="L2396" i="1"/>
  <c r="K2396" i="1"/>
  <c r="F2396" i="1"/>
  <c r="A2396" i="1"/>
  <c r="O2395" i="1"/>
  <c r="M2395" i="1"/>
  <c r="L2395" i="1"/>
  <c r="K2395" i="1"/>
  <c r="F2395" i="1"/>
  <c r="A2395" i="1"/>
  <c r="O2394" i="1"/>
  <c r="M2394" i="1"/>
  <c r="L2394" i="1"/>
  <c r="K2394" i="1"/>
  <c r="F2394" i="1"/>
  <c r="A2394" i="1"/>
  <c r="O2393" i="1"/>
  <c r="M2393" i="1"/>
  <c r="L2393" i="1"/>
  <c r="K2393" i="1"/>
  <c r="F2393" i="1"/>
  <c r="A2393" i="1"/>
  <c r="O2392" i="1"/>
  <c r="M2392" i="1"/>
  <c r="L2392" i="1"/>
  <c r="K2392" i="1"/>
  <c r="F2392" i="1"/>
  <c r="A2392" i="1"/>
  <c r="O2391" i="1"/>
  <c r="M2391" i="1"/>
  <c r="L2391" i="1"/>
  <c r="K2391" i="1"/>
  <c r="F2391" i="1"/>
  <c r="A2391" i="1"/>
  <c r="O2390" i="1"/>
  <c r="M2390" i="1"/>
  <c r="L2390" i="1"/>
  <c r="K2390" i="1"/>
  <c r="F2390" i="1"/>
  <c r="A2390" i="1"/>
  <c r="O2389" i="1"/>
  <c r="M2389" i="1"/>
  <c r="L2389" i="1"/>
  <c r="K2389" i="1"/>
  <c r="F2389" i="1"/>
  <c r="A2389" i="1"/>
  <c r="O2388" i="1"/>
  <c r="M2388" i="1"/>
  <c r="L2388" i="1"/>
  <c r="K2388" i="1"/>
  <c r="F2388" i="1"/>
  <c r="A2388" i="1"/>
  <c r="O2387" i="1"/>
  <c r="M2387" i="1"/>
  <c r="L2387" i="1"/>
  <c r="K2387" i="1"/>
  <c r="F2387" i="1"/>
  <c r="A2387" i="1"/>
  <c r="O2386" i="1"/>
  <c r="M2386" i="1"/>
  <c r="L2386" i="1"/>
  <c r="K2386" i="1"/>
  <c r="F2386" i="1"/>
  <c r="A2386" i="1"/>
  <c r="O2385" i="1"/>
  <c r="M2385" i="1"/>
  <c r="L2385" i="1"/>
  <c r="K2385" i="1"/>
  <c r="F2385" i="1"/>
  <c r="A2385" i="1"/>
  <c r="O2384" i="1"/>
  <c r="M2384" i="1"/>
  <c r="L2384" i="1"/>
  <c r="K2384" i="1"/>
  <c r="F2384" i="1"/>
  <c r="A2384" i="1"/>
  <c r="O2383" i="1"/>
  <c r="M2383" i="1"/>
  <c r="L2383" i="1"/>
  <c r="K2383" i="1"/>
  <c r="F2383" i="1"/>
  <c r="A2383" i="1"/>
  <c r="O2382" i="1"/>
  <c r="M2382" i="1"/>
  <c r="L2382" i="1"/>
  <c r="K2382" i="1"/>
  <c r="F2382" i="1"/>
  <c r="A2382" i="1"/>
  <c r="O2381" i="1"/>
  <c r="M2381" i="1"/>
  <c r="L2381" i="1"/>
  <c r="K2381" i="1"/>
  <c r="F2381" i="1"/>
  <c r="A2381" i="1"/>
  <c r="O2380" i="1"/>
  <c r="M2380" i="1"/>
  <c r="L2380" i="1"/>
  <c r="K2380" i="1"/>
  <c r="F2380" i="1"/>
  <c r="A2380" i="1"/>
  <c r="O2379" i="1"/>
  <c r="M2379" i="1"/>
  <c r="L2379" i="1"/>
  <c r="K2379" i="1"/>
  <c r="F2379" i="1"/>
  <c r="A2379" i="1"/>
  <c r="O2378" i="1"/>
  <c r="M2378" i="1"/>
  <c r="L2378" i="1"/>
  <c r="K2378" i="1"/>
  <c r="F2378" i="1"/>
  <c r="A2378" i="1"/>
  <c r="O2377" i="1"/>
  <c r="M2377" i="1"/>
  <c r="L2377" i="1"/>
  <c r="K2377" i="1"/>
  <c r="F2377" i="1"/>
  <c r="A2377" i="1"/>
  <c r="O2376" i="1"/>
  <c r="M2376" i="1"/>
  <c r="L2376" i="1"/>
  <c r="K2376" i="1"/>
  <c r="F2376" i="1"/>
  <c r="A2376" i="1"/>
  <c r="O2375" i="1"/>
  <c r="M2375" i="1"/>
  <c r="L2375" i="1"/>
  <c r="K2375" i="1"/>
  <c r="F2375" i="1"/>
  <c r="A2375" i="1"/>
  <c r="O2374" i="1"/>
  <c r="M2374" i="1"/>
  <c r="L2374" i="1"/>
  <c r="K2374" i="1"/>
  <c r="F2374" i="1"/>
  <c r="A2374" i="1"/>
  <c r="O2373" i="1"/>
  <c r="M2373" i="1"/>
  <c r="L2373" i="1"/>
  <c r="K2373" i="1"/>
  <c r="F2373" i="1"/>
  <c r="A2373" i="1"/>
  <c r="O2372" i="1"/>
  <c r="M2372" i="1"/>
  <c r="L2372" i="1"/>
  <c r="K2372" i="1"/>
  <c r="F2372" i="1"/>
  <c r="A2372" i="1"/>
  <c r="O2371" i="1"/>
  <c r="M2371" i="1"/>
  <c r="L2371" i="1"/>
  <c r="K2371" i="1"/>
  <c r="F2371" i="1"/>
  <c r="A2371" i="1"/>
  <c r="O2370" i="1"/>
  <c r="M2370" i="1"/>
  <c r="L2370" i="1"/>
  <c r="K2370" i="1"/>
  <c r="F2370" i="1"/>
  <c r="A2370" i="1"/>
  <c r="O2369" i="1"/>
  <c r="M2369" i="1"/>
  <c r="L2369" i="1"/>
  <c r="K2369" i="1"/>
  <c r="F2369" i="1"/>
  <c r="A2369" i="1"/>
  <c r="O2368" i="1"/>
  <c r="M2368" i="1"/>
  <c r="L2368" i="1"/>
  <c r="K2368" i="1"/>
  <c r="F2368" i="1"/>
  <c r="A2368" i="1"/>
  <c r="O2367" i="1"/>
  <c r="M2367" i="1"/>
  <c r="L2367" i="1"/>
  <c r="K2367" i="1"/>
  <c r="F2367" i="1"/>
  <c r="A2367" i="1"/>
  <c r="O2366" i="1"/>
  <c r="M2366" i="1"/>
  <c r="L2366" i="1"/>
  <c r="K2366" i="1"/>
  <c r="F2366" i="1"/>
  <c r="A2366" i="1"/>
  <c r="O2365" i="1"/>
  <c r="M2365" i="1"/>
  <c r="L2365" i="1"/>
  <c r="K2365" i="1"/>
  <c r="F2365" i="1"/>
  <c r="A2365" i="1"/>
  <c r="O2364" i="1"/>
  <c r="M2364" i="1"/>
  <c r="L2364" i="1"/>
  <c r="K2364" i="1"/>
  <c r="F2364" i="1"/>
  <c r="A2364" i="1"/>
  <c r="O2363" i="1"/>
  <c r="M2363" i="1"/>
  <c r="L2363" i="1"/>
  <c r="K2363" i="1"/>
  <c r="F2363" i="1"/>
  <c r="A2363" i="1"/>
  <c r="O2362" i="1"/>
  <c r="M2362" i="1"/>
  <c r="L2362" i="1"/>
  <c r="K2362" i="1"/>
  <c r="F2362" i="1"/>
  <c r="A2362" i="1"/>
  <c r="O2361" i="1"/>
  <c r="M2361" i="1"/>
  <c r="L2361" i="1"/>
  <c r="K2361" i="1"/>
  <c r="F2361" i="1"/>
  <c r="A2361" i="1"/>
  <c r="O2360" i="1"/>
  <c r="M2360" i="1"/>
  <c r="L2360" i="1"/>
  <c r="K2360" i="1"/>
  <c r="F2360" i="1"/>
  <c r="A2360" i="1"/>
  <c r="O2359" i="1"/>
  <c r="M2359" i="1"/>
  <c r="L2359" i="1"/>
  <c r="K2359" i="1"/>
  <c r="F2359" i="1"/>
  <c r="A2359" i="1"/>
  <c r="O2358" i="1"/>
  <c r="M2358" i="1"/>
  <c r="L2358" i="1"/>
  <c r="K2358" i="1"/>
  <c r="F2358" i="1"/>
  <c r="A2358" i="1"/>
  <c r="O2357" i="1"/>
  <c r="M2357" i="1"/>
  <c r="L2357" i="1"/>
  <c r="K2357" i="1"/>
  <c r="F2357" i="1"/>
  <c r="A2357" i="1"/>
  <c r="O2356" i="1"/>
  <c r="M2356" i="1"/>
  <c r="L2356" i="1"/>
  <c r="K2356" i="1"/>
  <c r="F2356" i="1"/>
  <c r="A2356" i="1"/>
  <c r="O2355" i="1"/>
  <c r="M2355" i="1"/>
  <c r="L2355" i="1"/>
  <c r="K2355" i="1"/>
  <c r="F2355" i="1"/>
  <c r="A2355" i="1"/>
  <c r="O2354" i="1"/>
  <c r="M2354" i="1"/>
  <c r="L2354" i="1"/>
  <c r="K2354" i="1"/>
  <c r="F2354" i="1"/>
  <c r="A2354" i="1"/>
  <c r="O2353" i="1"/>
  <c r="M2353" i="1"/>
  <c r="L2353" i="1"/>
  <c r="K2353" i="1"/>
  <c r="F2353" i="1"/>
  <c r="A2353" i="1"/>
  <c r="O2352" i="1"/>
  <c r="M2352" i="1"/>
  <c r="L2352" i="1"/>
  <c r="K2352" i="1"/>
  <c r="F2352" i="1"/>
  <c r="A2352" i="1"/>
  <c r="O2351" i="1"/>
  <c r="M2351" i="1"/>
  <c r="L2351" i="1"/>
  <c r="K2351" i="1"/>
  <c r="F2351" i="1"/>
  <c r="A2351" i="1"/>
  <c r="O2350" i="1"/>
  <c r="M2350" i="1"/>
  <c r="L2350" i="1"/>
  <c r="K2350" i="1"/>
  <c r="F2350" i="1"/>
  <c r="A2350" i="1"/>
  <c r="O2349" i="1"/>
  <c r="M2349" i="1"/>
  <c r="L2349" i="1"/>
  <c r="K2349" i="1"/>
  <c r="F2349" i="1"/>
  <c r="A2349" i="1"/>
  <c r="O2348" i="1"/>
  <c r="M2348" i="1"/>
  <c r="L2348" i="1"/>
  <c r="K2348" i="1"/>
  <c r="F2348" i="1"/>
  <c r="A2348" i="1"/>
  <c r="O2347" i="1"/>
  <c r="M2347" i="1"/>
  <c r="L2347" i="1"/>
  <c r="K2347" i="1"/>
  <c r="F2347" i="1"/>
  <c r="A2347" i="1"/>
  <c r="O2346" i="1"/>
  <c r="M2346" i="1"/>
  <c r="L2346" i="1"/>
  <c r="K2346" i="1"/>
  <c r="F2346" i="1"/>
  <c r="A2346" i="1"/>
  <c r="O2345" i="1"/>
  <c r="M2345" i="1"/>
  <c r="L2345" i="1"/>
  <c r="K2345" i="1"/>
  <c r="F2345" i="1"/>
  <c r="A2345" i="1"/>
  <c r="O2344" i="1"/>
  <c r="M2344" i="1"/>
  <c r="L2344" i="1"/>
  <c r="K2344" i="1"/>
  <c r="F2344" i="1"/>
  <c r="A2344" i="1"/>
  <c r="O2343" i="1"/>
  <c r="M2343" i="1"/>
  <c r="L2343" i="1"/>
  <c r="K2343" i="1"/>
  <c r="F2343" i="1"/>
  <c r="A2343" i="1"/>
  <c r="O2342" i="1"/>
  <c r="M2342" i="1"/>
  <c r="L2342" i="1"/>
  <c r="K2342" i="1"/>
  <c r="F2342" i="1"/>
  <c r="A2342" i="1"/>
  <c r="O2341" i="1"/>
  <c r="M2341" i="1"/>
  <c r="L2341" i="1"/>
  <c r="K2341" i="1"/>
  <c r="F2341" i="1"/>
  <c r="A2341" i="1"/>
  <c r="O2340" i="1"/>
  <c r="M2340" i="1"/>
  <c r="L2340" i="1"/>
  <c r="K2340" i="1"/>
  <c r="F2340" i="1"/>
  <c r="A2340" i="1"/>
  <c r="O2339" i="1"/>
  <c r="M2339" i="1"/>
  <c r="L2339" i="1"/>
  <c r="K2339" i="1"/>
  <c r="F2339" i="1"/>
  <c r="A2339" i="1"/>
  <c r="O2338" i="1"/>
  <c r="M2338" i="1"/>
  <c r="L2338" i="1"/>
  <c r="K2338" i="1"/>
  <c r="F2338" i="1"/>
  <c r="A2338" i="1"/>
  <c r="O2337" i="1"/>
  <c r="M2337" i="1"/>
  <c r="L2337" i="1"/>
  <c r="K2337" i="1"/>
  <c r="F2337" i="1"/>
  <c r="A2337" i="1"/>
  <c r="O2336" i="1"/>
  <c r="M2336" i="1"/>
  <c r="L2336" i="1"/>
  <c r="K2336" i="1"/>
  <c r="F2336" i="1"/>
  <c r="A2336" i="1"/>
  <c r="O2335" i="1"/>
  <c r="M2335" i="1"/>
  <c r="L2335" i="1"/>
  <c r="K2335" i="1"/>
  <c r="F2335" i="1"/>
  <c r="A2335" i="1"/>
  <c r="O2334" i="1"/>
  <c r="M2334" i="1"/>
  <c r="L2334" i="1"/>
  <c r="K2334" i="1"/>
  <c r="F2334" i="1"/>
  <c r="A2334" i="1"/>
  <c r="O2333" i="1"/>
  <c r="M2333" i="1"/>
  <c r="L2333" i="1"/>
  <c r="K2333" i="1"/>
  <c r="F2333" i="1"/>
  <c r="A2333" i="1"/>
  <c r="O2332" i="1"/>
  <c r="M2332" i="1"/>
  <c r="L2332" i="1"/>
  <c r="K2332" i="1"/>
  <c r="F2332" i="1"/>
  <c r="A2332" i="1"/>
  <c r="O2331" i="1"/>
  <c r="M2331" i="1"/>
  <c r="L2331" i="1"/>
  <c r="K2331" i="1"/>
  <c r="F2331" i="1"/>
  <c r="A2331" i="1"/>
  <c r="O2330" i="1"/>
  <c r="M2330" i="1"/>
  <c r="L2330" i="1"/>
  <c r="K2330" i="1"/>
  <c r="F2330" i="1"/>
  <c r="A2330" i="1"/>
  <c r="O2329" i="1"/>
  <c r="M2329" i="1"/>
  <c r="L2329" i="1"/>
  <c r="K2329" i="1"/>
  <c r="F2329" i="1"/>
  <c r="A2329" i="1"/>
  <c r="O2328" i="1"/>
  <c r="M2328" i="1"/>
  <c r="L2328" i="1"/>
  <c r="K2328" i="1"/>
  <c r="F2328" i="1"/>
  <c r="A2328" i="1"/>
  <c r="O2327" i="1"/>
  <c r="M2327" i="1"/>
  <c r="L2327" i="1"/>
  <c r="K2327" i="1"/>
  <c r="F2327" i="1"/>
  <c r="A2327" i="1"/>
  <c r="O2326" i="1"/>
  <c r="M2326" i="1"/>
  <c r="L2326" i="1"/>
  <c r="K2326" i="1"/>
  <c r="F2326" i="1"/>
  <c r="A2326" i="1"/>
  <c r="O2325" i="1"/>
  <c r="M2325" i="1"/>
  <c r="L2325" i="1"/>
  <c r="K2325" i="1"/>
  <c r="F2325" i="1"/>
  <c r="A2325" i="1"/>
  <c r="O2324" i="1"/>
  <c r="M2324" i="1"/>
  <c r="L2324" i="1"/>
  <c r="K2324" i="1"/>
  <c r="F2324" i="1"/>
  <c r="A2324" i="1"/>
  <c r="O2323" i="1"/>
  <c r="M2323" i="1"/>
  <c r="L2323" i="1"/>
  <c r="K2323" i="1"/>
  <c r="F2323" i="1"/>
  <c r="A2323" i="1"/>
  <c r="O2322" i="1"/>
  <c r="M2322" i="1"/>
  <c r="L2322" i="1"/>
  <c r="K2322" i="1"/>
  <c r="F2322" i="1"/>
  <c r="A2322" i="1"/>
  <c r="O2321" i="1"/>
  <c r="M2321" i="1"/>
  <c r="L2321" i="1"/>
  <c r="K2321" i="1"/>
  <c r="F2321" i="1"/>
  <c r="A2321" i="1"/>
  <c r="O2320" i="1"/>
  <c r="M2320" i="1"/>
  <c r="L2320" i="1"/>
  <c r="K2320" i="1"/>
  <c r="F2320" i="1"/>
  <c r="A2320" i="1"/>
  <c r="O2319" i="1"/>
  <c r="M2319" i="1"/>
  <c r="L2319" i="1"/>
  <c r="K2319" i="1"/>
  <c r="F2319" i="1"/>
  <c r="A2319" i="1"/>
  <c r="O2318" i="1"/>
  <c r="M2318" i="1"/>
  <c r="L2318" i="1"/>
  <c r="K2318" i="1"/>
  <c r="F2318" i="1"/>
  <c r="A2318" i="1"/>
  <c r="O2317" i="1"/>
  <c r="M2317" i="1"/>
  <c r="L2317" i="1"/>
  <c r="K2317" i="1"/>
  <c r="F2317" i="1"/>
  <c r="A2317" i="1"/>
  <c r="O2316" i="1"/>
  <c r="M2316" i="1"/>
  <c r="L2316" i="1"/>
  <c r="K2316" i="1"/>
  <c r="F2316" i="1"/>
  <c r="A2316" i="1"/>
  <c r="O2315" i="1"/>
  <c r="M2315" i="1"/>
  <c r="L2315" i="1"/>
  <c r="K2315" i="1"/>
  <c r="F2315" i="1"/>
  <c r="A2315" i="1"/>
  <c r="O2314" i="1"/>
  <c r="M2314" i="1"/>
  <c r="L2314" i="1"/>
  <c r="K2314" i="1"/>
  <c r="F2314" i="1"/>
  <c r="A2314" i="1"/>
  <c r="O2313" i="1"/>
  <c r="M2313" i="1"/>
  <c r="L2313" i="1"/>
  <c r="K2313" i="1"/>
  <c r="F2313" i="1"/>
  <c r="A2313" i="1"/>
  <c r="O2312" i="1"/>
  <c r="M2312" i="1"/>
  <c r="L2312" i="1"/>
  <c r="K2312" i="1"/>
  <c r="F2312" i="1"/>
  <c r="A2312" i="1"/>
  <c r="O2311" i="1"/>
  <c r="M2311" i="1"/>
  <c r="L2311" i="1"/>
  <c r="K2311" i="1"/>
  <c r="F2311" i="1"/>
  <c r="A2311" i="1"/>
  <c r="O2310" i="1"/>
  <c r="M2310" i="1"/>
  <c r="L2310" i="1"/>
  <c r="K2310" i="1"/>
  <c r="F2310" i="1"/>
  <c r="A2310" i="1"/>
  <c r="O2309" i="1"/>
  <c r="M2309" i="1"/>
  <c r="L2309" i="1"/>
  <c r="K2309" i="1"/>
  <c r="F2309" i="1"/>
  <c r="A2309" i="1"/>
  <c r="O2308" i="1"/>
  <c r="M2308" i="1"/>
  <c r="L2308" i="1"/>
  <c r="K2308" i="1"/>
  <c r="F2308" i="1"/>
  <c r="A2308" i="1"/>
  <c r="O2307" i="1"/>
  <c r="M2307" i="1"/>
  <c r="L2307" i="1"/>
  <c r="K2307" i="1"/>
  <c r="F2307" i="1"/>
  <c r="A2307" i="1"/>
  <c r="O2306" i="1"/>
  <c r="M2306" i="1"/>
  <c r="L2306" i="1"/>
  <c r="K2306" i="1"/>
  <c r="F2306" i="1"/>
  <c r="A2306" i="1"/>
  <c r="O2305" i="1"/>
  <c r="M2305" i="1"/>
  <c r="L2305" i="1"/>
  <c r="K2305" i="1"/>
  <c r="F2305" i="1"/>
  <c r="A2305" i="1"/>
  <c r="O2304" i="1"/>
  <c r="M2304" i="1"/>
  <c r="L2304" i="1"/>
  <c r="K2304" i="1"/>
  <c r="F2304" i="1"/>
  <c r="A2304" i="1"/>
  <c r="O2303" i="1"/>
  <c r="M2303" i="1"/>
  <c r="L2303" i="1"/>
  <c r="K2303" i="1"/>
  <c r="F2303" i="1"/>
  <c r="A2303" i="1"/>
  <c r="O2302" i="1"/>
  <c r="M2302" i="1"/>
  <c r="L2302" i="1"/>
  <c r="K2302" i="1"/>
  <c r="F2302" i="1"/>
  <c r="A2302" i="1"/>
  <c r="O2301" i="1"/>
  <c r="M2301" i="1"/>
  <c r="L2301" i="1"/>
  <c r="K2301" i="1"/>
  <c r="F2301" i="1"/>
  <c r="A2301" i="1"/>
  <c r="O2300" i="1"/>
  <c r="M2300" i="1"/>
  <c r="L2300" i="1"/>
  <c r="K2300" i="1"/>
  <c r="F2300" i="1"/>
  <c r="A2300" i="1"/>
  <c r="O2299" i="1"/>
  <c r="M2299" i="1"/>
  <c r="L2299" i="1"/>
  <c r="K2299" i="1"/>
  <c r="F2299" i="1"/>
  <c r="A2299" i="1"/>
  <c r="O2298" i="1"/>
  <c r="M2298" i="1"/>
  <c r="L2298" i="1"/>
  <c r="K2298" i="1"/>
  <c r="F2298" i="1"/>
  <c r="A2298" i="1"/>
  <c r="O2297" i="1"/>
  <c r="M2297" i="1"/>
  <c r="L2297" i="1"/>
  <c r="K2297" i="1"/>
  <c r="F2297" i="1"/>
  <c r="A2297" i="1"/>
  <c r="O2296" i="1"/>
  <c r="M2296" i="1"/>
  <c r="L2296" i="1"/>
  <c r="K2296" i="1"/>
  <c r="F2296" i="1"/>
  <c r="A2296" i="1"/>
  <c r="O2295" i="1"/>
  <c r="M2295" i="1"/>
  <c r="L2295" i="1"/>
  <c r="K2295" i="1"/>
  <c r="F2295" i="1"/>
  <c r="A2295" i="1"/>
  <c r="O2294" i="1"/>
  <c r="M2294" i="1"/>
  <c r="L2294" i="1"/>
  <c r="K2294" i="1"/>
  <c r="F2294" i="1"/>
  <c r="A2294" i="1"/>
  <c r="O2293" i="1"/>
  <c r="M2293" i="1"/>
  <c r="L2293" i="1"/>
  <c r="K2293" i="1"/>
  <c r="F2293" i="1"/>
  <c r="A2293" i="1"/>
  <c r="O2292" i="1"/>
  <c r="M2292" i="1"/>
  <c r="L2292" i="1"/>
  <c r="K2292" i="1"/>
  <c r="F2292" i="1"/>
  <c r="A2292" i="1"/>
  <c r="O2291" i="1"/>
  <c r="M2291" i="1"/>
  <c r="L2291" i="1"/>
  <c r="K2291" i="1"/>
  <c r="F2291" i="1"/>
  <c r="A2291" i="1"/>
  <c r="O2290" i="1"/>
  <c r="M2290" i="1"/>
  <c r="L2290" i="1"/>
  <c r="K2290" i="1"/>
  <c r="F2290" i="1"/>
  <c r="A2290" i="1"/>
  <c r="O2289" i="1"/>
  <c r="M2289" i="1"/>
  <c r="L2289" i="1"/>
  <c r="K2289" i="1"/>
  <c r="F2289" i="1"/>
  <c r="A2289" i="1"/>
  <c r="O2288" i="1"/>
  <c r="M2288" i="1"/>
  <c r="L2288" i="1"/>
  <c r="K2288" i="1"/>
  <c r="F2288" i="1"/>
  <c r="A2288" i="1"/>
  <c r="O2287" i="1"/>
  <c r="M2287" i="1"/>
  <c r="L2287" i="1"/>
  <c r="K2287" i="1"/>
  <c r="F2287" i="1"/>
  <c r="A2287" i="1"/>
  <c r="O2286" i="1"/>
  <c r="M2286" i="1"/>
  <c r="L2286" i="1"/>
  <c r="K2286" i="1"/>
  <c r="F2286" i="1"/>
  <c r="A2286" i="1"/>
  <c r="O2285" i="1"/>
  <c r="M2285" i="1"/>
  <c r="L2285" i="1"/>
  <c r="K2285" i="1"/>
  <c r="F2285" i="1"/>
  <c r="A2285" i="1"/>
  <c r="O2284" i="1"/>
  <c r="M2284" i="1"/>
  <c r="L2284" i="1"/>
  <c r="K2284" i="1"/>
  <c r="F2284" i="1"/>
  <c r="A2284" i="1"/>
  <c r="O2283" i="1"/>
  <c r="M2283" i="1"/>
  <c r="L2283" i="1"/>
  <c r="K2283" i="1"/>
  <c r="F2283" i="1"/>
  <c r="A2283" i="1"/>
  <c r="O2282" i="1"/>
  <c r="M2282" i="1"/>
  <c r="L2282" i="1"/>
  <c r="K2282" i="1"/>
  <c r="F2282" i="1"/>
  <c r="A2282" i="1"/>
  <c r="O2281" i="1"/>
  <c r="M2281" i="1"/>
  <c r="L2281" i="1"/>
  <c r="K2281" i="1"/>
  <c r="F2281" i="1"/>
  <c r="A2281" i="1"/>
  <c r="O2280" i="1"/>
  <c r="M2280" i="1"/>
  <c r="L2280" i="1"/>
  <c r="K2280" i="1"/>
  <c r="F2280" i="1"/>
  <c r="A2280" i="1"/>
  <c r="O2279" i="1"/>
  <c r="M2279" i="1"/>
  <c r="L2279" i="1"/>
  <c r="K2279" i="1"/>
  <c r="F2279" i="1"/>
  <c r="A2279" i="1"/>
  <c r="O2278" i="1"/>
  <c r="M2278" i="1"/>
  <c r="L2278" i="1"/>
  <c r="K2278" i="1"/>
  <c r="F2278" i="1"/>
  <c r="A2278" i="1"/>
  <c r="O2277" i="1"/>
  <c r="M2277" i="1"/>
  <c r="L2277" i="1"/>
  <c r="K2277" i="1"/>
  <c r="F2277" i="1"/>
  <c r="A2277" i="1"/>
  <c r="O2276" i="1"/>
  <c r="M2276" i="1"/>
  <c r="L2276" i="1"/>
  <c r="K2276" i="1"/>
  <c r="F2276" i="1"/>
  <c r="A2276" i="1"/>
  <c r="O2275" i="1"/>
  <c r="M2275" i="1"/>
  <c r="L2275" i="1"/>
  <c r="K2275" i="1"/>
  <c r="F2275" i="1"/>
  <c r="A2275" i="1"/>
  <c r="O2274" i="1"/>
  <c r="M2274" i="1"/>
  <c r="L2274" i="1"/>
  <c r="K2274" i="1"/>
  <c r="F2274" i="1"/>
  <c r="A2274" i="1"/>
  <c r="O2273" i="1"/>
  <c r="M2273" i="1"/>
  <c r="L2273" i="1"/>
  <c r="K2273" i="1"/>
  <c r="F2273" i="1"/>
  <c r="A2273" i="1"/>
  <c r="O2272" i="1"/>
  <c r="M2272" i="1"/>
  <c r="L2272" i="1"/>
  <c r="K2272" i="1"/>
  <c r="F2272" i="1"/>
  <c r="A2272" i="1"/>
  <c r="O2271" i="1"/>
  <c r="M2271" i="1"/>
  <c r="L2271" i="1"/>
  <c r="K2271" i="1"/>
  <c r="F2271" i="1"/>
  <c r="A2271" i="1"/>
  <c r="O2270" i="1"/>
  <c r="M2270" i="1"/>
  <c r="L2270" i="1"/>
  <c r="K2270" i="1"/>
  <c r="F2270" i="1"/>
  <c r="A2270" i="1"/>
  <c r="O2269" i="1"/>
  <c r="M2269" i="1"/>
  <c r="L2269" i="1"/>
  <c r="K2269" i="1"/>
  <c r="F2269" i="1"/>
  <c r="A2269" i="1"/>
  <c r="O2268" i="1"/>
  <c r="M2268" i="1"/>
  <c r="L2268" i="1"/>
  <c r="K2268" i="1"/>
  <c r="F2268" i="1"/>
  <c r="A2268" i="1"/>
  <c r="O2267" i="1"/>
  <c r="M2267" i="1"/>
  <c r="L2267" i="1"/>
  <c r="K2267" i="1"/>
  <c r="F2267" i="1"/>
  <c r="A2267" i="1"/>
  <c r="O2266" i="1"/>
  <c r="M2266" i="1"/>
  <c r="L2266" i="1"/>
  <c r="K2266" i="1"/>
  <c r="F2266" i="1"/>
  <c r="A2266" i="1"/>
  <c r="O2265" i="1"/>
  <c r="M2265" i="1"/>
  <c r="L2265" i="1"/>
  <c r="K2265" i="1"/>
  <c r="F2265" i="1"/>
  <c r="A2265" i="1"/>
  <c r="O2264" i="1"/>
  <c r="M2264" i="1"/>
  <c r="L2264" i="1"/>
  <c r="K2264" i="1"/>
  <c r="F2264" i="1"/>
  <c r="A2264" i="1"/>
  <c r="O2263" i="1"/>
  <c r="M2263" i="1"/>
  <c r="L2263" i="1"/>
  <c r="K2263" i="1"/>
  <c r="F2263" i="1"/>
  <c r="A2263" i="1"/>
  <c r="O2262" i="1"/>
  <c r="M2262" i="1"/>
  <c r="L2262" i="1"/>
  <c r="K2262" i="1"/>
  <c r="F2262" i="1"/>
  <c r="A2262" i="1"/>
  <c r="O2261" i="1"/>
  <c r="M2261" i="1"/>
  <c r="L2261" i="1"/>
  <c r="K2261" i="1"/>
  <c r="F2261" i="1"/>
  <c r="A2261" i="1"/>
  <c r="O2260" i="1"/>
  <c r="M2260" i="1"/>
  <c r="L2260" i="1"/>
  <c r="K2260" i="1"/>
  <c r="F2260" i="1"/>
  <c r="A2260" i="1"/>
  <c r="O2259" i="1"/>
  <c r="M2259" i="1"/>
  <c r="L2259" i="1"/>
  <c r="K2259" i="1"/>
  <c r="F2259" i="1"/>
  <c r="A2259" i="1"/>
  <c r="O2258" i="1"/>
  <c r="M2258" i="1"/>
  <c r="L2258" i="1"/>
  <c r="K2258" i="1"/>
  <c r="F2258" i="1"/>
  <c r="A2258" i="1"/>
  <c r="O2257" i="1"/>
  <c r="M2257" i="1"/>
  <c r="L2257" i="1"/>
  <c r="K2257" i="1"/>
  <c r="F2257" i="1"/>
  <c r="A2257" i="1"/>
  <c r="O2256" i="1"/>
  <c r="M2256" i="1"/>
  <c r="L2256" i="1"/>
  <c r="K2256" i="1"/>
  <c r="F2256" i="1"/>
  <c r="A2256" i="1"/>
  <c r="O2255" i="1"/>
  <c r="M2255" i="1"/>
  <c r="L2255" i="1"/>
  <c r="K2255" i="1"/>
  <c r="F2255" i="1"/>
  <c r="A2255" i="1"/>
  <c r="O2254" i="1"/>
  <c r="M2254" i="1"/>
  <c r="L2254" i="1"/>
  <c r="K2254" i="1"/>
  <c r="F2254" i="1"/>
  <c r="A2254" i="1"/>
  <c r="O2253" i="1"/>
  <c r="M2253" i="1"/>
  <c r="L2253" i="1"/>
  <c r="K2253" i="1"/>
  <c r="F2253" i="1"/>
  <c r="A2253" i="1"/>
  <c r="O2252" i="1"/>
  <c r="M2252" i="1"/>
  <c r="L2252" i="1"/>
  <c r="K2252" i="1"/>
  <c r="F2252" i="1"/>
  <c r="A2252" i="1"/>
  <c r="O2251" i="1"/>
  <c r="M2251" i="1"/>
  <c r="L2251" i="1"/>
  <c r="K2251" i="1"/>
  <c r="F2251" i="1"/>
  <c r="A2251" i="1"/>
  <c r="O2250" i="1"/>
  <c r="M2250" i="1"/>
  <c r="L2250" i="1"/>
  <c r="K2250" i="1"/>
  <c r="F2250" i="1"/>
  <c r="A2250" i="1"/>
  <c r="O2249" i="1"/>
  <c r="M2249" i="1"/>
  <c r="L2249" i="1"/>
  <c r="K2249" i="1"/>
  <c r="F2249" i="1"/>
  <c r="A2249" i="1"/>
  <c r="O2248" i="1"/>
  <c r="M2248" i="1"/>
  <c r="L2248" i="1"/>
  <c r="K2248" i="1"/>
  <c r="F2248" i="1"/>
  <c r="A2248" i="1"/>
  <c r="O2247" i="1"/>
  <c r="M2247" i="1"/>
  <c r="L2247" i="1"/>
  <c r="K2247" i="1"/>
  <c r="F2247" i="1"/>
  <c r="A2247" i="1"/>
  <c r="O2246" i="1"/>
  <c r="M2246" i="1"/>
  <c r="L2246" i="1"/>
  <c r="K2246" i="1"/>
  <c r="F2246" i="1"/>
  <c r="A2246" i="1"/>
  <c r="O2245" i="1"/>
  <c r="M2245" i="1"/>
  <c r="L2245" i="1"/>
  <c r="K2245" i="1"/>
  <c r="F2245" i="1"/>
  <c r="A2245" i="1"/>
  <c r="O2244" i="1"/>
  <c r="M2244" i="1"/>
  <c r="L2244" i="1"/>
  <c r="K2244" i="1"/>
  <c r="F2244" i="1"/>
  <c r="A2244" i="1"/>
  <c r="O2243" i="1"/>
  <c r="M2243" i="1"/>
  <c r="L2243" i="1"/>
  <c r="K2243" i="1"/>
  <c r="F2243" i="1"/>
  <c r="A2243" i="1"/>
  <c r="O2242" i="1"/>
  <c r="M2242" i="1"/>
  <c r="L2242" i="1"/>
  <c r="K2242" i="1"/>
  <c r="F2242" i="1"/>
  <c r="A2242" i="1"/>
  <c r="O2241" i="1"/>
  <c r="M2241" i="1"/>
  <c r="L2241" i="1"/>
  <c r="K2241" i="1"/>
  <c r="F2241" i="1"/>
  <c r="A2241" i="1"/>
  <c r="O2240" i="1"/>
  <c r="M2240" i="1"/>
  <c r="L2240" i="1"/>
  <c r="K2240" i="1"/>
  <c r="F2240" i="1"/>
  <c r="A2240" i="1"/>
  <c r="O2239" i="1"/>
  <c r="M2239" i="1"/>
  <c r="L2239" i="1"/>
  <c r="K2239" i="1"/>
  <c r="F2239" i="1"/>
  <c r="A2239" i="1"/>
  <c r="O2238" i="1"/>
  <c r="M2238" i="1"/>
  <c r="L2238" i="1"/>
  <c r="K2238" i="1"/>
  <c r="F2238" i="1"/>
  <c r="A2238" i="1"/>
  <c r="O2237" i="1"/>
  <c r="M2237" i="1"/>
  <c r="L2237" i="1"/>
  <c r="K2237" i="1"/>
  <c r="F2237" i="1"/>
  <c r="A2237" i="1"/>
  <c r="O2236" i="1"/>
  <c r="M2236" i="1"/>
  <c r="L2236" i="1"/>
  <c r="K2236" i="1"/>
  <c r="F2236" i="1"/>
  <c r="A2236" i="1"/>
  <c r="O2235" i="1"/>
  <c r="M2235" i="1"/>
  <c r="L2235" i="1"/>
  <c r="K2235" i="1"/>
  <c r="F2235" i="1"/>
  <c r="A2235" i="1"/>
  <c r="O2234" i="1"/>
  <c r="M2234" i="1"/>
  <c r="L2234" i="1"/>
  <c r="K2234" i="1"/>
  <c r="F2234" i="1"/>
  <c r="A2234" i="1"/>
  <c r="O2233" i="1"/>
  <c r="M2233" i="1"/>
  <c r="L2233" i="1"/>
  <c r="K2233" i="1"/>
  <c r="F2233" i="1"/>
  <c r="A2233" i="1"/>
  <c r="O2232" i="1"/>
  <c r="M2232" i="1"/>
  <c r="L2232" i="1"/>
  <c r="K2232" i="1"/>
  <c r="F2232" i="1"/>
  <c r="A2232" i="1"/>
  <c r="O2231" i="1"/>
  <c r="M2231" i="1"/>
  <c r="L2231" i="1"/>
  <c r="K2231" i="1"/>
  <c r="F2231" i="1"/>
  <c r="A2231" i="1"/>
  <c r="O2230" i="1"/>
  <c r="M2230" i="1"/>
  <c r="L2230" i="1"/>
  <c r="K2230" i="1"/>
  <c r="F2230" i="1"/>
  <c r="A2230" i="1"/>
  <c r="O2229" i="1"/>
  <c r="M2229" i="1"/>
  <c r="L2229" i="1"/>
  <c r="K2229" i="1"/>
  <c r="F2229" i="1"/>
  <c r="A2229" i="1"/>
  <c r="O2228" i="1"/>
  <c r="M2228" i="1"/>
  <c r="L2228" i="1"/>
  <c r="K2228" i="1"/>
  <c r="F2228" i="1"/>
  <c r="A2228" i="1"/>
  <c r="O2227" i="1"/>
  <c r="M2227" i="1"/>
  <c r="L2227" i="1"/>
  <c r="K2227" i="1"/>
  <c r="F2227" i="1"/>
  <c r="A2227" i="1"/>
  <c r="O2226" i="1"/>
  <c r="M2226" i="1"/>
  <c r="L2226" i="1"/>
  <c r="K2226" i="1"/>
  <c r="F2226" i="1"/>
  <c r="A2226" i="1"/>
  <c r="O2225" i="1"/>
  <c r="M2225" i="1"/>
  <c r="L2225" i="1"/>
  <c r="K2225" i="1"/>
  <c r="F2225" i="1"/>
  <c r="A2225" i="1"/>
  <c r="O2224" i="1"/>
  <c r="M2224" i="1"/>
  <c r="L2224" i="1"/>
  <c r="K2224" i="1"/>
  <c r="F2224" i="1"/>
  <c r="A2224" i="1"/>
  <c r="O2223" i="1"/>
  <c r="M2223" i="1"/>
  <c r="L2223" i="1"/>
  <c r="K2223" i="1"/>
  <c r="F2223" i="1"/>
  <c r="A2223" i="1"/>
  <c r="O2222" i="1"/>
  <c r="M2222" i="1"/>
  <c r="L2222" i="1"/>
  <c r="K2222" i="1"/>
  <c r="F2222" i="1"/>
  <c r="A2222" i="1"/>
  <c r="O2221" i="1"/>
  <c r="M2221" i="1"/>
  <c r="L2221" i="1"/>
  <c r="K2221" i="1"/>
  <c r="F2221" i="1"/>
  <c r="A2221" i="1"/>
  <c r="O2220" i="1"/>
  <c r="M2220" i="1"/>
  <c r="L2220" i="1"/>
  <c r="K2220" i="1"/>
  <c r="F2220" i="1"/>
  <c r="A2220" i="1"/>
  <c r="O2219" i="1"/>
  <c r="M2219" i="1"/>
  <c r="L2219" i="1"/>
  <c r="K2219" i="1"/>
  <c r="F2219" i="1"/>
  <c r="A2219" i="1"/>
  <c r="O2218" i="1"/>
  <c r="M2218" i="1"/>
  <c r="L2218" i="1"/>
  <c r="K2218" i="1"/>
  <c r="F2218" i="1"/>
  <c r="A2218" i="1"/>
  <c r="O2217" i="1"/>
  <c r="M2217" i="1"/>
  <c r="L2217" i="1"/>
  <c r="K2217" i="1"/>
  <c r="F2217" i="1"/>
  <c r="A2217" i="1"/>
  <c r="O2216" i="1"/>
  <c r="M2216" i="1"/>
  <c r="L2216" i="1"/>
  <c r="K2216" i="1"/>
  <c r="F2216" i="1"/>
  <c r="A2216" i="1"/>
  <c r="O2215" i="1"/>
  <c r="M2215" i="1"/>
  <c r="L2215" i="1"/>
  <c r="K2215" i="1"/>
  <c r="F2215" i="1"/>
  <c r="A2215" i="1"/>
  <c r="O2214" i="1"/>
  <c r="M2214" i="1"/>
  <c r="L2214" i="1"/>
  <c r="K2214" i="1"/>
  <c r="F2214" i="1"/>
  <c r="A2214" i="1"/>
  <c r="O2213" i="1"/>
  <c r="M2213" i="1"/>
  <c r="L2213" i="1"/>
  <c r="K2213" i="1"/>
  <c r="F2213" i="1"/>
  <c r="A2213" i="1"/>
  <c r="O2212" i="1"/>
  <c r="M2212" i="1"/>
  <c r="L2212" i="1"/>
  <c r="K2212" i="1"/>
  <c r="F2212" i="1"/>
  <c r="A2212" i="1"/>
  <c r="O2211" i="1"/>
  <c r="M2211" i="1"/>
  <c r="L2211" i="1"/>
  <c r="K2211" i="1"/>
  <c r="F2211" i="1"/>
  <c r="A2211" i="1"/>
  <c r="O2210" i="1"/>
  <c r="M2210" i="1"/>
  <c r="L2210" i="1"/>
  <c r="K2210" i="1"/>
  <c r="F2210" i="1"/>
  <c r="A2210" i="1"/>
  <c r="O2209" i="1"/>
  <c r="M2209" i="1"/>
  <c r="L2209" i="1"/>
  <c r="K2209" i="1"/>
  <c r="F2209" i="1"/>
  <c r="A2209" i="1"/>
  <c r="O2208" i="1"/>
  <c r="M2208" i="1"/>
  <c r="L2208" i="1"/>
  <c r="K2208" i="1"/>
  <c r="F2208" i="1"/>
  <c r="A2208" i="1"/>
  <c r="O2207" i="1"/>
  <c r="M2207" i="1"/>
  <c r="L2207" i="1"/>
  <c r="K2207" i="1"/>
  <c r="F2207" i="1"/>
  <c r="A2207" i="1"/>
  <c r="O2206" i="1"/>
  <c r="M2206" i="1"/>
  <c r="L2206" i="1"/>
  <c r="K2206" i="1"/>
  <c r="F2206" i="1"/>
  <c r="A2206" i="1"/>
  <c r="O2205" i="1"/>
  <c r="M2205" i="1"/>
  <c r="L2205" i="1"/>
  <c r="K2205" i="1"/>
  <c r="F2205" i="1"/>
  <c r="A2205" i="1"/>
  <c r="O2204" i="1"/>
  <c r="M2204" i="1"/>
  <c r="L2204" i="1"/>
  <c r="K2204" i="1"/>
  <c r="F2204" i="1"/>
  <c r="A2204" i="1"/>
  <c r="O2203" i="1"/>
  <c r="M2203" i="1"/>
  <c r="L2203" i="1"/>
  <c r="K2203" i="1"/>
  <c r="F2203" i="1"/>
  <c r="A2203" i="1"/>
  <c r="O2202" i="1"/>
  <c r="M2202" i="1"/>
  <c r="L2202" i="1"/>
  <c r="K2202" i="1"/>
  <c r="F2202" i="1"/>
  <c r="A2202" i="1"/>
  <c r="O2201" i="1"/>
  <c r="M2201" i="1"/>
  <c r="L2201" i="1"/>
  <c r="K2201" i="1"/>
  <c r="F2201" i="1"/>
  <c r="A2201" i="1"/>
  <c r="O2200" i="1"/>
  <c r="M2200" i="1"/>
  <c r="L2200" i="1"/>
  <c r="K2200" i="1"/>
  <c r="F2200" i="1"/>
  <c r="A2200" i="1"/>
  <c r="O2199" i="1"/>
  <c r="M2199" i="1"/>
  <c r="L2199" i="1"/>
  <c r="K2199" i="1"/>
  <c r="F2199" i="1"/>
  <c r="A2199" i="1"/>
  <c r="O2198" i="1"/>
  <c r="M2198" i="1"/>
  <c r="L2198" i="1"/>
  <c r="K2198" i="1"/>
  <c r="F2198" i="1"/>
  <c r="A2198" i="1"/>
  <c r="O2197" i="1"/>
  <c r="M2197" i="1"/>
  <c r="L2197" i="1"/>
  <c r="K2197" i="1"/>
  <c r="F2197" i="1"/>
  <c r="A2197" i="1"/>
  <c r="O2196" i="1"/>
  <c r="M2196" i="1"/>
  <c r="L2196" i="1"/>
  <c r="K2196" i="1"/>
  <c r="F2196" i="1"/>
  <c r="A2196" i="1"/>
  <c r="O2195" i="1"/>
  <c r="M2195" i="1"/>
  <c r="L2195" i="1"/>
  <c r="K2195" i="1"/>
  <c r="F2195" i="1"/>
  <c r="A2195" i="1"/>
  <c r="O2194" i="1"/>
  <c r="M2194" i="1"/>
  <c r="L2194" i="1"/>
  <c r="K2194" i="1"/>
  <c r="F2194" i="1"/>
  <c r="A2194" i="1"/>
  <c r="O2193" i="1"/>
  <c r="M2193" i="1"/>
  <c r="L2193" i="1"/>
  <c r="K2193" i="1"/>
  <c r="F2193" i="1"/>
  <c r="A2193" i="1"/>
  <c r="O2192" i="1"/>
  <c r="M2192" i="1"/>
  <c r="L2192" i="1"/>
  <c r="K2192" i="1"/>
  <c r="F2192" i="1"/>
  <c r="A2192" i="1"/>
  <c r="O2191" i="1"/>
  <c r="M2191" i="1"/>
  <c r="L2191" i="1"/>
  <c r="K2191" i="1"/>
  <c r="F2191" i="1"/>
  <c r="A2191" i="1"/>
  <c r="O2190" i="1"/>
  <c r="M2190" i="1"/>
  <c r="L2190" i="1"/>
  <c r="K2190" i="1"/>
  <c r="F2190" i="1"/>
  <c r="A2190" i="1"/>
  <c r="O2189" i="1"/>
  <c r="M2189" i="1"/>
  <c r="L2189" i="1"/>
  <c r="K2189" i="1"/>
  <c r="F2189" i="1"/>
  <c r="A2189" i="1"/>
  <c r="O2188" i="1"/>
  <c r="M2188" i="1"/>
  <c r="L2188" i="1"/>
  <c r="K2188" i="1"/>
  <c r="F2188" i="1"/>
  <c r="A2188" i="1"/>
  <c r="O2187" i="1"/>
  <c r="M2187" i="1"/>
  <c r="L2187" i="1"/>
  <c r="K2187" i="1"/>
  <c r="F2187" i="1"/>
  <c r="A2187" i="1"/>
  <c r="O2186" i="1"/>
  <c r="M2186" i="1"/>
  <c r="L2186" i="1"/>
  <c r="K2186" i="1"/>
  <c r="F2186" i="1"/>
  <c r="A2186" i="1"/>
  <c r="O2185" i="1"/>
  <c r="M2185" i="1"/>
  <c r="L2185" i="1"/>
  <c r="K2185" i="1"/>
  <c r="F2185" i="1"/>
  <c r="A2185" i="1"/>
  <c r="O2184" i="1"/>
  <c r="M2184" i="1"/>
  <c r="L2184" i="1"/>
  <c r="K2184" i="1"/>
  <c r="F2184" i="1"/>
  <c r="A2184" i="1"/>
  <c r="O2183" i="1"/>
  <c r="M2183" i="1"/>
  <c r="L2183" i="1"/>
  <c r="K2183" i="1"/>
  <c r="F2183" i="1"/>
  <c r="A2183" i="1"/>
  <c r="O2182" i="1"/>
  <c r="M2182" i="1"/>
  <c r="L2182" i="1"/>
  <c r="K2182" i="1"/>
  <c r="F2182" i="1"/>
  <c r="A2182" i="1"/>
  <c r="O2181" i="1"/>
  <c r="M2181" i="1"/>
  <c r="L2181" i="1"/>
  <c r="K2181" i="1"/>
  <c r="F2181" i="1"/>
  <c r="A2181" i="1"/>
  <c r="O2180" i="1"/>
  <c r="M2180" i="1"/>
  <c r="L2180" i="1"/>
  <c r="K2180" i="1"/>
  <c r="F2180" i="1"/>
  <c r="A2180" i="1"/>
  <c r="O2179" i="1"/>
  <c r="M2179" i="1"/>
  <c r="L2179" i="1"/>
  <c r="K2179" i="1"/>
  <c r="F2179" i="1"/>
  <c r="A2179" i="1"/>
  <c r="O2178" i="1"/>
  <c r="M2178" i="1"/>
  <c r="L2178" i="1"/>
  <c r="K2178" i="1"/>
  <c r="F2178" i="1"/>
  <c r="A2178" i="1"/>
  <c r="O2177" i="1"/>
  <c r="M2177" i="1"/>
  <c r="L2177" i="1"/>
  <c r="K2177" i="1"/>
  <c r="F2177" i="1"/>
  <c r="A2177" i="1"/>
  <c r="O2176" i="1"/>
  <c r="M2176" i="1"/>
  <c r="L2176" i="1"/>
  <c r="K2176" i="1"/>
  <c r="F2176" i="1"/>
  <c r="A2176" i="1"/>
  <c r="O2175" i="1"/>
  <c r="M2175" i="1"/>
  <c r="L2175" i="1"/>
  <c r="K2175" i="1"/>
  <c r="F2175" i="1"/>
  <c r="A2175" i="1"/>
  <c r="O2174" i="1"/>
  <c r="M2174" i="1"/>
  <c r="L2174" i="1"/>
  <c r="K2174" i="1"/>
  <c r="F2174" i="1"/>
  <c r="A2174" i="1"/>
  <c r="O2173" i="1"/>
  <c r="M2173" i="1"/>
  <c r="L2173" i="1"/>
  <c r="K2173" i="1"/>
  <c r="F2173" i="1"/>
  <c r="A2173" i="1"/>
  <c r="O2172" i="1"/>
  <c r="M2172" i="1"/>
  <c r="L2172" i="1"/>
  <c r="K2172" i="1"/>
  <c r="F2172" i="1"/>
  <c r="A2172" i="1"/>
  <c r="O2171" i="1"/>
  <c r="M2171" i="1"/>
  <c r="L2171" i="1"/>
  <c r="K2171" i="1"/>
  <c r="F2171" i="1"/>
  <c r="A2171" i="1"/>
  <c r="O2170" i="1"/>
  <c r="M2170" i="1"/>
  <c r="L2170" i="1"/>
  <c r="K2170" i="1"/>
  <c r="F2170" i="1"/>
  <c r="A2170" i="1"/>
  <c r="O2169" i="1"/>
  <c r="M2169" i="1"/>
  <c r="L2169" i="1"/>
  <c r="K2169" i="1"/>
  <c r="F2169" i="1"/>
  <c r="A2169" i="1"/>
  <c r="O2168" i="1"/>
  <c r="M2168" i="1"/>
  <c r="L2168" i="1"/>
  <c r="K2168" i="1"/>
  <c r="F2168" i="1"/>
  <c r="A2168" i="1"/>
  <c r="O2167" i="1"/>
  <c r="M2167" i="1"/>
  <c r="L2167" i="1"/>
  <c r="K2167" i="1"/>
  <c r="F2167" i="1"/>
  <c r="A2167" i="1"/>
  <c r="O2166" i="1"/>
  <c r="M2166" i="1"/>
  <c r="L2166" i="1"/>
  <c r="K2166" i="1"/>
  <c r="F2166" i="1"/>
  <c r="A2166" i="1"/>
  <c r="O2165" i="1"/>
  <c r="M2165" i="1"/>
  <c r="L2165" i="1"/>
  <c r="K2165" i="1"/>
  <c r="F2165" i="1"/>
  <c r="A2165" i="1"/>
  <c r="O2164" i="1"/>
  <c r="M2164" i="1"/>
  <c r="L2164" i="1"/>
  <c r="K2164" i="1"/>
  <c r="F2164" i="1"/>
  <c r="A2164" i="1"/>
  <c r="O2163" i="1"/>
  <c r="M2163" i="1"/>
  <c r="L2163" i="1"/>
  <c r="K2163" i="1"/>
  <c r="F2163" i="1"/>
  <c r="A2163" i="1"/>
  <c r="O2162" i="1"/>
  <c r="M2162" i="1"/>
  <c r="L2162" i="1"/>
  <c r="K2162" i="1"/>
  <c r="F2162" i="1"/>
  <c r="A2162" i="1"/>
  <c r="O2161" i="1"/>
  <c r="M2161" i="1"/>
  <c r="L2161" i="1"/>
  <c r="K2161" i="1"/>
  <c r="F2161" i="1"/>
  <c r="A2161" i="1"/>
  <c r="O2160" i="1"/>
  <c r="M2160" i="1"/>
  <c r="L2160" i="1"/>
  <c r="K2160" i="1"/>
  <c r="F2160" i="1"/>
  <c r="A2160" i="1"/>
  <c r="O2159" i="1"/>
  <c r="M2159" i="1"/>
  <c r="L2159" i="1"/>
  <c r="K2159" i="1"/>
  <c r="F2159" i="1"/>
  <c r="A2159" i="1"/>
  <c r="O2158" i="1"/>
  <c r="M2158" i="1"/>
  <c r="L2158" i="1"/>
  <c r="K2158" i="1"/>
  <c r="F2158" i="1"/>
  <c r="A2158" i="1"/>
  <c r="O2157" i="1"/>
  <c r="M2157" i="1"/>
  <c r="L2157" i="1"/>
  <c r="K2157" i="1"/>
  <c r="F2157" i="1"/>
  <c r="A2157" i="1"/>
  <c r="O2156" i="1"/>
  <c r="M2156" i="1"/>
  <c r="L2156" i="1"/>
  <c r="K2156" i="1"/>
  <c r="F2156" i="1"/>
  <c r="A2156" i="1"/>
  <c r="O2155" i="1"/>
  <c r="M2155" i="1"/>
  <c r="L2155" i="1"/>
  <c r="K2155" i="1"/>
  <c r="F2155" i="1"/>
  <c r="A2155" i="1"/>
  <c r="O2154" i="1"/>
  <c r="M2154" i="1"/>
  <c r="L2154" i="1"/>
  <c r="K2154" i="1"/>
  <c r="F2154" i="1"/>
  <c r="A2154" i="1"/>
  <c r="O2153" i="1"/>
  <c r="M2153" i="1"/>
  <c r="L2153" i="1"/>
  <c r="K2153" i="1"/>
  <c r="F2153" i="1"/>
  <c r="A2153" i="1"/>
  <c r="O2152" i="1"/>
  <c r="M2152" i="1"/>
  <c r="L2152" i="1"/>
  <c r="K2152" i="1"/>
  <c r="F2152" i="1"/>
  <c r="A2152" i="1"/>
  <c r="O2151" i="1"/>
  <c r="M2151" i="1"/>
  <c r="L2151" i="1"/>
  <c r="K2151" i="1"/>
  <c r="F2151" i="1"/>
  <c r="A2151" i="1"/>
  <c r="O2150" i="1"/>
  <c r="M2150" i="1"/>
  <c r="L2150" i="1"/>
  <c r="K2150" i="1"/>
  <c r="F2150" i="1"/>
  <c r="A2150" i="1"/>
  <c r="O2149" i="1"/>
  <c r="M2149" i="1"/>
  <c r="L2149" i="1"/>
  <c r="K2149" i="1"/>
  <c r="F2149" i="1"/>
  <c r="A2149" i="1"/>
  <c r="O2148" i="1"/>
  <c r="M2148" i="1"/>
  <c r="L2148" i="1"/>
  <c r="K2148" i="1"/>
  <c r="F2148" i="1"/>
  <c r="A2148" i="1"/>
  <c r="O2147" i="1"/>
  <c r="M2147" i="1"/>
  <c r="L2147" i="1"/>
  <c r="K2147" i="1"/>
  <c r="F2147" i="1"/>
  <c r="A2147" i="1"/>
  <c r="O2146" i="1"/>
  <c r="M2146" i="1"/>
  <c r="L2146" i="1"/>
  <c r="K2146" i="1"/>
  <c r="F2146" i="1"/>
  <c r="A2146" i="1"/>
  <c r="O2145" i="1"/>
  <c r="M2145" i="1"/>
  <c r="L2145" i="1"/>
  <c r="K2145" i="1"/>
  <c r="F2145" i="1"/>
  <c r="A2145" i="1"/>
  <c r="O2144" i="1"/>
  <c r="M2144" i="1"/>
  <c r="L2144" i="1"/>
  <c r="K2144" i="1"/>
  <c r="F2144" i="1"/>
  <c r="A2144" i="1"/>
  <c r="O2143" i="1"/>
  <c r="M2143" i="1"/>
  <c r="L2143" i="1"/>
  <c r="K2143" i="1"/>
  <c r="F2143" i="1"/>
  <c r="A2143" i="1"/>
  <c r="O2142" i="1"/>
  <c r="M2142" i="1"/>
  <c r="L2142" i="1"/>
  <c r="K2142" i="1"/>
  <c r="F2142" i="1"/>
  <c r="A2142" i="1"/>
  <c r="O2141" i="1"/>
  <c r="M2141" i="1"/>
  <c r="L2141" i="1"/>
  <c r="K2141" i="1"/>
  <c r="F2141" i="1"/>
  <c r="A2141" i="1"/>
  <c r="O2140" i="1"/>
  <c r="M2140" i="1"/>
  <c r="L2140" i="1"/>
  <c r="K2140" i="1"/>
  <c r="F2140" i="1"/>
  <c r="A2140" i="1"/>
  <c r="O2139" i="1"/>
  <c r="M2139" i="1"/>
  <c r="L2139" i="1"/>
  <c r="K2139" i="1"/>
  <c r="F2139" i="1"/>
  <c r="A2139" i="1"/>
  <c r="O2138" i="1"/>
  <c r="M2138" i="1"/>
  <c r="L2138" i="1"/>
  <c r="K2138" i="1"/>
  <c r="F2138" i="1"/>
  <c r="A2138" i="1"/>
  <c r="O2137" i="1"/>
  <c r="M2137" i="1"/>
  <c r="L2137" i="1"/>
  <c r="K2137" i="1"/>
  <c r="F2137" i="1"/>
  <c r="A2137" i="1"/>
  <c r="O2136" i="1"/>
  <c r="M2136" i="1"/>
  <c r="L2136" i="1"/>
  <c r="K2136" i="1"/>
  <c r="F2136" i="1"/>
  <c r="A2136" i="1"/>
  <c r="O2135" i="1"/>
  <c r="M2135" i="1"/>
  <c r="L2135" i="1"/>
  <c r="K2135" i="1"/>
  <c r="F2135" i="1"/>
  <c r="A2135" i="1"/>
  <c r="O2134" i="1"/>
  <c r="M2134" i="1"/>
  <c r="L2134" i="1"/>
  <c r="K2134" i="1"/>
  <c r="F2134" i="1"/>
  <c r="A2134" i="1"/>
  <c r="O2133" i="1"/>
  <c r="M2133" i="1"/>
  <c r="L2133" i="1"/>
  <c r="K2133" i="1"/>
  <c r="F2133" i="1"/>
  <c r="A2133" i="1"/>
  <c r="O2132" i="1"/>
  <c r="M2132" i="1"/>
  <c r="L2132" i="1"/>
  <c r="K2132" i="1"/>
  <c r="F2132" i="1"/>
  <c r="A2132" i="1"/>
  <c r="O2131" i="1"/>
  <c r="M2131" i="1"/>
  <c r="L2131" i="1"/>
  <c r="K2131" i="1"/>
  <c r="F2131" i="1"/>
  <c r="A2131" i="1"/>
  <c r="O2130" i="1"/>
  <c r="M2130" i="1"/>
  <c r="L2130" i="1"/>
  <c r="K2130" i="1"/>
  <c r="F2130" i="1"/>
  <c r="A2130" i="1"/>
  <c r="O2129" i="1"/>
  <c r="M2129" i="1"/>
  <c r="L2129" i="1"/>
  <c r="K2129" i="1"/>
  <c r="F2129" i="1"/>
  <c r="A2129" i="1"/>
  <c r="O2128" i="1"/>
  <c r="M2128" i="1"/>
  <c r="L2128" i="1"/>
  <c r="K2128" i="1"/>
  <c r="F2128" i="1"/>
  <c r="A2128" i="1"/>
  <c r="O2127" i="1"/>
  <c r="M2127" i="1"/>
  <c r="L2127" i="1"/>
  <c r="K2127" i="1"/>
  <c r="F2127" i="1"/>
  <c r="A2127" i="1"/>
  <c r="O2126" i="1"/>
  <c r="M2126" i="1"/>
  <c r="L2126" i="1"/>
  <c r="K2126" i="1"/>
  <c r="F2126" i="1"/>
  <c r="A2126" i="1"/>
  <c r="O2125" i="1"/>
  <c r="M2125" i="1"/>
  <c r="L2125" i="1"/>
  <c r="K2125" i="1"/>
  <c r="F2125" i="1"/>
  <c r="A2125" i="1"/>
  <c r="O2124" i="1"/>
  <c r="M2124" i="1"/>
  <c r="L2124" i="1"/>
  <c r="K2124" i="1"/>
  <c r="F2124" i="1"/>
  <c r="A2124" i="1"/>
  <c r="O2123" i="1"/>
  <c r="M2123" i="1"/>
  <c r="L2123" i="1"/>
  <c r="K2123" i="1"/>
  <c r="F2123" i="1"/>
  <c r="A2123" i="1"/>
  <c r="O2122" i="1"/>
  <c r="M2122" i="1"/>
  <c r="L2122" i="1"/>
  <c r="K2122" i="1"/>
  <c r="F2122" i="1"/>
  <c r="A2122" i="1"/>
  <c r="O2121" i="1"/>
  <c r="M2121" i="1"/>
  <c r="L2121" i="1"/>
  <c r="K2121" i="1"/>
  <c r="F2121" i="1"/>
  <c r="A2121" i="1"/>
  <c r="O2120" i="1"/>
  <c r="M2120" i="1"/>
  <c r="L2120" i="1"/>
  <c r="K2120" i="1"/>
  <c r="F2120" i="1"/>
  <c r="A2120" i="1"/>
  <c r="O2119" i="1"/>
  <c r="M2119" i="1"/>
  <c r="L2119" i="1"/>
  <c r="K2119" i="1"/>
  <c r="F2119" i="1"/>
  <c r="A2119" i="1"/>
  <c r="O2118" i="1"/>
  <c r="M2118" i="1"/>
  <c r="L2118" i="1"/>
  <c r="K2118" i="1"/>
  <c r="F2118" i="1"/>
  <c r="A2118" i="1"/>
  <c r="O2117" i="1"/>
  <c r="M2117" i="1"/>
  <c r="L2117" i="1"/>
  <c r="K2117" i="1"/>
  <c r="F2117" i="1"/>
  <c r="A2117" i="1"/>
  <c r="O2116" i="1"/>
  <c r="M2116" i="1"/>
  <c r="L2116" i="1"/>
  <c r="K2116" i="1"/>
  <c r="F2116" i="1"/>
  <c r="A2116" i="1"/>
  <c r="O2115" i="1"/>
  <c r="M2115" i="1"/>
  <c r="L2115" i="1"/>
  <c r="K2115" i="1"/>
  <c r="F2115" i="1"/>
  <c r="A2115" i="1"/>
  <c r="O2114" i="1"/>
  <c r="M2114" i="1"/>
  <c r="L2114" i="1"/>
  <c r="K2114" i="1"/>
  <c r="F2114" i="1"/>
  <c r="A2114" i="1"/>
  <c r="O2113" i="1"/>
  <c r="M2113" i="1"/>
  <c r="L2113" i="1"/>
  <c r="K2113" i="1"/>
  <c r="F2113" i="1"/>
  <c r="A2113" i="1"/>
  <c r="O2112" i="1"/>
  <c r="M2112" i="1"/>
  <c r="L2112" i="1"/>
  <c r="K2112" i="1"/>
  <c r="F2112" i="1"/>
  <c r="A2112" i="1"/>
  <c r="O2111" i="1"/>
  <c r="M2111" i="1"/>
  <c r="L2111" i="1"/>
  <c r="K2111" i="1"/>
  <c r="F2111" i="1"/>
  <c r="A2111" i="1"/>
  <c r="O2110" i="1"/>
  <c r="M2110" i="1"/>
  <c r="L2110" i="1"/>
  <c r="K2110" i="1"/>
  <c r="F2110" i="1"/>
  <c r="A2110" i="1"/>
  <c r="O2109" i="1"/>
  <c r="M2109" i="1"/>
  <c r="L2109" i="1"/>
  <c r="K2109" i="1"/>
  <c r="F2109" i="1"/>
  <c r="A2109" i="1"/>
  <c r="O2108" i="1"/>
  <c r="M2108" i="1"/>
  <c r="L2108" i="1"/>
  <c r="K2108" i="1"/>
  <c r="F2108" i="1"/>
  <c r="A2108" i="1"/>
  <c r="O2107" i="1"/>
  <c r="M2107" i="1"/>
  <c r="L2107" i="1"/>
  <c r="K2107" i="1"/>
  <c r="F2107" i="1"/>
  <c r="A2107" i="1"/>
  <c r="O2106" i="1"/>
  <c r="M2106" i="1"/>
  <c r="L2106" i="1"/>
  <c r="K2106" i="1"/>
  <c r="F2106" i="1"/>
  <c r="A2106" i="1"/>
  <c r="O2105" i="1"/>
  <c r="M2105" i="1"/>
  <c r="L2105" i="1"/>
  <c r="K2105" i="1"/>
  <c r="F2105" i="1"/>
  <c r="A2105" i="1"/>
  <c r="O2104" i="1"/>
  <c r="M2104" i="1"/>
  <c r="L2104" i="1"/>
  <c r="K2104" i="1"/>
  <c r="F2104" i="1"/>
  <c r="A2104" i="1"/>
  <c r="O2103" i="1"/>
  <c r="M2103" i="1"/>
  <c r="L2103" i="1"/>
  <c r="K2103" i="1"/>
  <c r="F2103" i="1"/>
  <c r="A2103" i="1"/>
  <c r="O2102" i="1"/>
  <c r="M2102" i="1"/>
  <c r="L2102" i="1"/>
  <c r="K2102" i="1"/>
  <c r="F2102" i="1"/>
  <c r="A2102" i="1"/>
  <c r="O2101" i="1"/>
  <c r="M2101" i="1"/>
  <c r="L2101" i="1"/>
  <c r="K2101" i="1"/>
  <c r="F2101" i="1"/>
  <c r="A2101" i="1"/>
  <c r="O2100" i="1"/>
  <c r="M2100" i="1"/>
  <c r="L2100" i="1"/>
  <c r="K2100" i="1"/>
  <c r="F2100" i="1"/>
  <c r="A2100" i="1"/>
  <c r="O2099" i="1"/>
  <c r="M2099" i="1"/>
  <c r="L2099" i="1"/>
  <c r="K2099" i="1"/>
  <c r="F2099" i="1"/>
  <c r="A2099" i="1"/>
  <c r="O2098" i="1"/>
  <c r="M2098" i="1"/>
  <c r="L2098" i="1"/>
  <c r="K2098" i="1"/>
  <c r="F2098" i="1"/>
  <c r="A2098" i="1"/>
  <c r="O2097" i="1"/>
  <c r="M2097" i="1"/>
  <c r="L2097" i="1"/>
  <c r="K2097" i="1"/>
  <c r="F2097" i="1"/>
  <c r="A2097" i="1"/>
  <c r="O2096" i="1"/>
  <c r="M2096" i="1"/>
  <c r="L2096" i="1"/>
  <c r="K2096" i="1"/>
  <c r="F2096" i="1"/>
  <c r="A2096" i="1"/>
  <c r="O2095" i="1"/>
  <c r="M2095" i="1"/>
  <c r="L2095" i="1"/>
  <c r="K2095" i="1"/>
  <c r="F2095" i="1"/>
  <c r="A2095" i="1"/>
  <c r="O2094" i="1"/>
  <c r="M2094" i="1"/>
  <c r="L2094" i="1"/>
  <c r="K2094" i="1"/>
  <c r="F2094" i="1"/>
  <c r="A2094" i="1"/>
  <c r="O2093" i="1"/>
  <c r="M2093" i="1"/>
  <c r="L2093" i="1"/>
  <c r="K2093" i="1"/>
  <c r="F2093" i="1"/>
  <c r="A2093" i="1"/>
  <c r="O2092" i="1"/>
  <c r="M2092" i="1"/>
  <c r="L2092" i="1"/>
  <c r="K2092" i="1"/>
  <c r="F2092" i="1"/>
  <c r="A2092" i="1"/>
  <c r="O2091" i="1"/>
  <c r="M2091" i="1"/>
  <c r="L2091" i="1"/>
  <c r="K2091" i="1"/>
  <c r="F2091" i="1"/>
  <c r="A2091" i="1"/>
  <c r="O2090" i="1"/>
  <c r="M2090" i="1"/>
  <c r="L2090" i="1"/>
  <c r="K2090" i="1"/>
  <c r="F2090" i="1"/>
  <c r="A2090" i="1"/>
  <c r="O2089" i="1"/>
  <c r="M2089" i="1"/>
  <c r="L2089" i="1"/>
  <c r="K2089" i="1"/>
  <c r="F2089" i="1"/>
  <c r="A2089" i="1"/>
  <c r="O2088" i="1"/>
  <c r="M2088" i="1"/>
  <c r="L2088" i="1"/>
  <c r="K2088" i="1"/>
  <c r="F2088" i="1"/>
  <c r="A2088" i="1"/>
  <c r="O2087" i="1"/>
  <c r="M2087" i="1"/>
  <c r="L2087" i="1"/>
  <c r="K2087" i="1"/>
  <c r="F2087" i="1"/>
  <c r="A2087" i="1"/>
  <c r="O2086" i="1"/>
  <c r="M2086" i="1"/>
  <c r="L2086" i="1"/>
  <c r="K2086" i="1"/>
  <c r="F2086" i="1"/>
  <c r="A2086" i="1"/>
  <c r="O2085" i="1"/>
  <c r="M2085" i="1"/>
  <c r="L2085" i="1"/>
  <c r="K2085" i="1"/>
  <c r="F2085" i="1"/>
  <c r="A2085" i="1"/>
  <c r="O2084" i="1"/>
  <c r="M2084" i="1"/>
  <c r="L2084" i="1"/>
  <c r="K2084" i="1"/>
  <c r="F2084" i="1"/>
  <c r="A2084" i="1"/>
  <c r="O2083" i="1"/>
  <c r="M2083" i="1"/>
  <c r="L2083" i="1"/>
  <c r="K2083" i="1"/>
  <c r="F2083" i="1"/>
  <c r="A2083" i="1"/>
  <c r="O2082" i="1"/>
  <c r="M2082" i="1"/>
  <c r="L2082" i="1"/>
  <c r="K2082" i="1"/>
  <c r="F2082" i="1"/>
  <c r="A2082" i="1"/>
  <c r="O2081" i="1"/>
  <c r="M2081" i="1"/>
  <c r="L2081" i="1"/>
  <c r="K2081" i="1"/>
  <c r="F2081" i="1"/>
  <c r="A2081" i="1"/>
  <c r="O2080" i="1"/>
  <c r="M2080" i="1"/>
  <c r="L2080" i="1"/>
  <c r="K2080" i="1"/>
  <c r="F2080" i="1"/>
  <c r="A2080" i="1"/>
  <c r="O2079" i="1"/>
  <c r="M2079" i="1"/>
  <c r="L2079" i="1"/>
  <c r="K2079" i="1"/>
  <c r="F2079" i="1"/>
  <c r="A2079" i="1"/>
  <c r="O2078" i="1"/>
  <c r="M2078" i="1"/>
  <c r="L2078" i="1"/>
  <c r="K2078" i="1"/>
  <c r="F2078" i="1"/>
  <c r="A2078" i="1"/>
  <c r="O2077" i="1"/>
  <c r="M2077" i="1"/>
  <c r="L2077" i="1"/>
  <c r="K2077" i="1"/>
  <c r="F2077" i="1"/>
  <c r="A2077" i="1"/>
  <c r="O2076" i="1"/>
  <c r="M2076" i="1"/>
  <c r="L2076" i="1"/>
  <c r="K2076" i="1"/>
  <c r="F2076" i="1"/>
  <c r="A2076" i="1"/>
  <c r="O2075" i="1"/>
  <c r="M2075" i="1"/>
  <c r="L2075" i="1"/>
  <c r="K2075" i="1"/>
  <c r="F2075" i="1"/>
  <c r="A2075" i="1"/>
  <c r="O2074" i="1"/>
  <c r="M2074" i="1"/>
  <c r="L2074" i="1"/>
  <c r="K2074" i="1"/>
  <c r="F2074" i="1"/>
  <c r="A2074" i="1"/>
  <c r="O2073" i="1"/>
  <c r="M2073" i="1"/>
  <c r="L2073" i="1"/>
  <c r="K2073" i="1"/>
  <c r="F2073" i="1"/>
  <c r="A2073" i="1"/>
  <c r="O2072" i="1"/>
  <c r="M2072" i="1"/>
  <c r="L2072" i="1"/>
  <c r="K2072" i="1"/>
  <c r="F2072" i="1"/>
  <c r="A2072" i="1"/>
  <c r="O2071" i="1"/>
  <c r="M2071" i="1"/>
  <c r="L2071" i="1"/>
  <c r="K2071" i="1"/>
  <c r="F2071" i="1"/>
  <c r="A2071" i="1"/>
  <c r="O2070" i="1"/>
  <c r="M2070" i="1"/>
  <c r="L2070" i="1"/>
  <c r="K2070" i="1"/>
  <c r="F2070" i="1"/>
  <c r="A2070" i="1"/>
  <c r="O2069" i="1"/>
  <c r="M2069" i="1"/>
  <c r="L2069" i="1"/>
  <c r="K2069" i="1"/>
  <c r="F2069" i="1"/>
  <c r="A2069" i="1"/>
  <c r="O2068" i="1"/>
  <c r="M2068" i="1"/>
  <c r="L2068" i="1"/>
  <c r="K2068" i="1"/>
  <c r="F2068" i="1"/>
  <c r="A2068" i="1"/>
  <c r="O2067" i="1"/>
  <c r="M2067" i="1"/>
  <c r="L2067" i="1"/>
  <c r="K2067" i="1"/>
  <c r="F2067" i="1"/>
  <c r="A2067" i="1"/>
  <c r="O2066" i="1"/>
  <c r="M2066" i="1"/>
  <c r="L2066" i="1"/>
  <c r="K2066" i="1"/>
  <c r="F2066" i="1"/>
  <c r="A2066" i="1"/>
  <c r="O2065" i="1"/>
  <c r="M2065" i="1"/>
  <c r="L2065" i="1"/>
  <c r="K2065" i="1"/>
  <c r="F2065" i="1"/>
  <c r="A2065" i="1"/>
  <c r="O2064" i="1"/>
  <c r="M2064" i="1"/>
  <c r="L2064" i="1"/>
  <c r="K2064" i="1"/>
  <c r="F2064" i="1"/>
  <c r="A2064" i="1"/>
  <c r="O2063" i="1"/>
  <c r="M2063" i="1"/>
  <c r="L2063" i="1"/>
  <c r="K2063" i="1"/>
  <c r="F2063" i="1"/>
  <c r="A2063" i="1"/>
  <c r="O2062" i="1"/>
  <c r="M2062" i="1"/>
  <c r="L2062" i="1"/>
  <c r="K2062" i="1"/>
  <c r="F2062" i="1"/>
  <c r="A2062" i="1"/>
  <c r="O2061" i="1"/>
  <c r="M2061" i="1"/>
  <c r="L2061" i="1"/>
  <c r="K2061" i="1"/>
  <c r="F2061" i="1"/>
  <c r="A2061" i="1"/>
  <c r="O2060" i="1"/>
  <c r="M2060" i="1"/>
  <c r="L2060" i="1"/>
  <c r="K2060" i="1"/>
  <c r="F2060" i="1"/>
  <c r="A2060" i="1"/>
  <c r="O2059" i="1"/>
  <c r="M2059" i="1"/>
  <c r="L2059" i="1"/>
  <c r="K2059" i="1"/>
  <c r="F2059" i="1"/>
  <c r="A2059" i="1"/>
  <c r="O2058" i="1"/>
  <c r="M2058" i="1"/>
  <c r="L2058" i="1"/>
  <c r="K2058" i="1"/>
  <c r="F2058" i="1"/>
  <c r="A2058" i="1"/>
  <c r="O2057" i="1"/>
  <c r="M2057" i="1"/>
  <c r="L2057" i="1"/>
  <c r="K2057" i="1"/>
  <c r="F2057" i="1"/>
  <c r="A2057" i="1"/>
  <c r="O2056" i="1"/>
  <c r="M2056" i="1"/>
  <c r="L2056" i="1"/>
  <c r="K2056" i="1"/>
  <c r="F2056" i="1"/>
  <c r="A2056" i="1"/>
  <c r="O2055" i="1"/>
  <c r="M2055" i="1"/>
  <c r="L2055" i="1"/>
  <c r="K2055" i="1"/>
  <c r="F2055" i="1"/>
  <c r="A2055" i="1"/>
  <c r="O2054" i="1"/>
  <c r="M2054" i="1"/>
  <c r="L2054" i="1"/>
  <c r="K2054" i="1"/>
  <c r="F2054" i="1"/>
  <c r="A2054" i="1"/>
  <c r="O2053" i="1"/>
  <c r="M2053" i="1"/>
  <c r="L2053" i="1"/>
  <c r="K2053" i="1"/>
  <c r="F2053" i="1"/>
  <c r="A2053" i="1"/>
  <c r="O2052" i="1"/>
  <c r="M2052" i="1"/>
  <c r="L2052" i="1"/>
  <c r="K2052" i="1"/>
  <c r="F2052" i="1"/>
  <c r="A2052" i="1"/>
  <c r="O2051" i="1"/>
  <c r="M2051" i="1"/>
  <c r="L2051" i="1"/>
  <c r="K2051" i="1"/>
  <c r="F2051" i="1"/>
  <c r="A2051" i="1"/>
  <c r="O2050" i="1"/>
  <c r="M2050" i="1"/>
  <c r="L2050" i="1"/>
  <c r="K2050" i="1"/>
  <c r="F2050" i="1"/>
  <c r="A2050" i="1"/>
  <c r="O2049" i="1"/>
  <c r="M2049" i="1"/>
  <c r="L2049" i="1"/>
  <c r="K2049" i="1"/>
  <c r="F2049" i="1"/>
  <c r="A2049" i="1"/>
  <c r="O2048" i="1"/>
  <c r="M2048" i="1"/>
  <c r="L2048" i="1"/>
  <c r="K2048" i="1"/>
  <c r="F2048" i="1"/>
  <c r="A2048" i="1"/>
  <c r="O2047" i="1"/>
  <c r="M2047" i="1"/>
  <c r="L2047" i="1"/>
  <c r="K2047" i="1"/>
  <c r="F2047" i="1"/>
  <c r="A2047" i="1"/>
  <c r="O2046" i="1"/>
  <c r="M2046" i="1"/>
  <c r="L2046" i="1"/>
  <c r="K2046" i="1"/>
  <c r="F2046" i="1"/>
  <c r="A2046" i="1"/>
  <c r="O2045" i="1"/>
  <c r="M2045" i="1"/>
  <c r="L2045" i="1"/>
  <c r="K2045" i="1"/>
  <c r="F2045" i="1"/>
  <c r="A2045" i="1"/>
  <c r="O2044" i="1"/>
  <c r="M2044" i="1"/>
  <c r="L2044" i="1"/>
  <c r="K2044" i="1"/>
  <c r="F2044" i="1"/>
  <c r="A2044" i="1"/>
  <c r="O2043" i="1"/>
  <c r="M2043" i="1"/>
  <c r="L2043" i="1"/>
  <c r="K2043" i="1"/>
  <c r="F2043" i="1"/>
  <c r="A2043" i="1"/>
  <c r="O2042" i="1"/>
  <c r="M2042" i="1"/>
  <c r="L2042" i="1"/>
  <c r="K2042" i="1"/>
  <c r="F2042" i="1"/>
  <c r="A2042" i="1"/>
  <c r="O2041" i="1"/>
  <c r="M2041" i="1"/>
  <c r="L2041" i="1"/>
  <c r="K2041" i="1"/>
  <c r="F2041" i="1"/>
  <c r="A2041" i="1"/>
  <c r="O2040" i="1"/>
  <c r="M2040" i="1"/>
  <c r="L2040" i="1"/>
  <c r="K2040" i="1"/>
  <c r="F2040" i="1"/>
  <c r="A2040" i="1"/>
  <c r="O2039" i="1"/>
  <c r="M2039" i="1"/>
  <c r="L2039" i="1"/>
  <c r="K2039" i="1"/>
  <c r="F2039" i="1"/>
  <c r="A2039" i="1"/>
  <c r="O2038" i="1"/>
  <c r="M2038" i="1"/>
  <c r="L2038" i="1"/>
  <c r="K2038" i="1"/>
  <c r="F2038" i="1"/>
  <c r="A2038" i="1"/>
  <c r="O2037" i="1"/>
  <c r="M2037" i="1"/>
  <c r="L2037" i="1"/>
  <c r="K2037" i="1"/>
  <c r="F2037" i="1"/>
  <c r="A2037" i="1"/>
  <c r="O2036" i="1"/>
  <c r="M2036" i="1"/>
  <c r="L2036" i="1"/>
  <c r="K2036" i="1"/>
  <c r="F2036" i="1"/>
  <c r="A2036" i="1"/>
  <c r="O2035" i="1"/>
  <c r="M2035" i="1"/>
  <c r="L2035" i="1"/>
  <c r="K2035" i="1"/>
  <c r="F2035" i="1"/>
  <c r="A2035" i="1"/>
  <c r="O2034" i="1"/>
  <c r="M2034" i="1"/>
  <c r="L2034" i="1"/>
  <c r="K2034" i="1"/>
  <c r="F2034" i="1"/>
  <c r="A2034" i="1"/>
  <c r="O2033" i="1"/>
  <c r="M2033" i="1"/>
  <c r="L2033" i="1"/>
  <c r="K2033" i="1"/>
  <c r="F2033" i="1"/>
  <c r="A2033" i="1"/>
  <c r="O2032" i="1"/>
  <c r="M2032" i="1"/>
  <c r="L2032" i="1"/>
  <c r="K2032" i="1"/>
  <c r="F2032" i="1"/>
  <c r="A2032" i="1"/>
  <c r="O2031" i="1"/>
  <c r="M2031" i="1"/>
  <c r="L2031" i="1"/>
  <c r="K2031" i="1"/>
  <c r="F2031" i="1"/>
  <c r="A2031" i="1"/>
  <c r="O2030" i="1"/>
  <c r="M2030" i="1"/>
  <c r="L2030" i="1"/>
  <c r="K2030" i="1"/>
  <c r="F2030" i="1"/>
  <c r="A2030" i="1"/>
  <c r="O2029" i="1"/>
  <c r="M2029" i="1"/>
  <c r="L2029" i="1"/>
  <c r="K2029" i="1"/>
  <c r="F2029" i="1"/>
  <c r="A2029" i="1"/>
  <c r="O2028" i="1"/>
  <c r="M2028" i="1"/>
  <c r="L2028" i="1"/>
  <c r="K2028" i="1"/>
  <c r="F2028" i="1"/>
  <c r="A2028" i="1"/>
  <c r="O2027" i="1"/>
  <c r="M2027" i="1"/>
  <c r="L2027" i="1"/>
  <c r="K2027" i="1"/>
  <c r="F2027" i="1"/>
  <c r="A2027" i="1"/>
  <c r="O2026" i="1"/>
  <c r="M2026" i="1"/>
  <c r="L2026" i="1"/>
  <c r="K2026" i="1"/>
  <c r="F2026" i="1"/>
  <c r="A2026" i="1"/>
  <c r="O2025" i="1"/>
  <c r="M2025" i="1"/>
  <c r="L2025" i="1"/>
  <c r="K2025" i="1"/>
  <c r="F2025" i="1"/>
  <c r="A2025" i="1"/>
  <c r="O2024" i="1"/>
  <c r="M2024" i="1"/>
  <c r="L2024" i="1"/>
  <c r="K2024" i="1"/>
  <c r="F2024" i="1"/>
  <c r="A2024" i="1"/>
  <c r="O2023" i="1"/>
  <c r="M2023" i="1"/>
  <c r="L2023" i="1"/>
  <c r="K2023" i="1"/>
  <c r="F2023" i="1"/>
  <c r="A2023" i="1"/>
  <c r="O2022" i="1"/>
  <c r="M2022" i="1"/>
  <c r="L2022" i="1"/>
  <c r="K2022" i="1"/>
  <c r="F2022" i="1"/>
  <c r="A2022" i="1"/>
  <c r="O2021" i="1"/>
  <c r="M2021" i="1"/>
  <c r="L2021" i="1"/>
  <c r="K2021" i="1"/>
  <c r="F2021" i="1"/>
  <c r="A2021" i="1"/>
  <c r="O2020" i="1"/>
  <c r="M2020" i="1"/>
  <c r="L2020" i="1"/>
  <c r="K2020" i="1"/>
  <c r="F2020" i="1"/>
  <c r="A2020" i="1"/>
  <c r="O2019" i="1"/>
  <c r="M2019" i="1"/>
  <c r="L2019" i="1"/>
  <c r="K2019" i="1"/>
  <c r="F2019" i="1"/>
  <c r="A2019" i="1"/>
  <c r="O2018" i="1"/>
  <c r="M2018" i="1"/>
  <c r="L2018" i="1"/>
  <c r="K2018" i="1"/>
  <c r="F2018" i="1"/>
  <c r="A2018" i="1"/>
  <c r="O2017" i="1"/>
  <c r="M2017" i="1"/>
  <c r="L2017" i="1"/>
  <c r="K2017" i="1"/>
  <c r="F2017" i="1"/>
  <c r="A2017" i="1"/>
  <c r="O2016" i="1"/>
  <c r="M2016" i="1"/>
  <c r="L2016" i="1"/>
  <c r="K2016" i="1"/>
  <c r="F2016" i="1"/>
  <c r="A2016" i="1"/>
  <c r="O2015" i="1"/>
  <c r="M2015" i="1"/>
  <c r="L2015" i="1"/>
  <c r="K2015" i="1"/>
  <c r="F2015" i="1"/>
  <c r="A2015" i="1"/>
  <c r="O2014" i="1"/>
  <c r="M2014" i="1"/>
  <c r="L2014" i="1"/>
  <c r="K2014" i="1"/>
  <c r="F2014" i="1"/>
  <c r="A2014" i="1"/>
  <c r="O2013" i="1"/>
  <c r="M2013" i="1"/>
  <c r="L2013" i="1"/>
  <c r="K2013" i="1"/>
  <c r="F2013" i="1"/>
  <c r="A2013" i="1"/>
  <c r="O2012" i="1"/>
  <c r="M2012" i="1"/>
  <c r="L2012" i="1"/>
  <c r="K2012" i="1"/>
  <c r="F2012" i="1"/>
  <c r="A2012" i="1"/>
  <c r="O2011" i="1"/>
  <c r="M2011" i="1"/>
  <c r="L2011" i="1"/>
  <c r="K2011" i="1"/>
  <c r="F2011" i="1"/>
  <c r="A2011" i="1"/>
  <c r="O2010" i="1"/>
  <c r="M2010" i="1"/>
  <c r="L2010" i="1"/>
  <c r="K2010" i="1"/>
  <c r="F2010" i="1"/>
  <c r="A2010" i="1"/>
  <c r="O2009" i="1"/>
  <c r="M2009" i="1"/>
  <c r="L2009" i="1"/>
  <c r="K2009" i="1"/>
  <c r="F2009" i="1"/>
  <c r="A2009" i="1"/>
  <c r="O2008" i="1"/>
  <c r="M2008" i="1"/>
  <c r="L2008" i="1"/>
  <c r="K2008" i="1"/>
  <c r="F2008" i="1"/>
  <c r="A2008" i="1"/>
  <c r="O2007" i="1"/>
  <c r="M2007" i="1"/>
  <c r="L2007" i="1"/>
  <c r="K2007" i="1"/>
  <c r="F2007" i="1"/>
  <c r="A2007" i="1"/>
  <c r="O2006" i="1"/>
  <c r="M2006" i="1"/>
  <c r="L2006" i="1"/>
  <c r="K2006" i="1"/>
  <c r="F2006" i="1"/>
  <c r="A2006" i="1"/>
  <c r="O2005" i="1"/>
  <c r="M2005" i="1"/>
  <c r="L2005" i="1"/>
  <c r="K2005" i="1"/>
  <c r="F2005" i="1"/>
  <c r="A2005" i="1"/>
  <c r="O2004" i="1"/>
  <c r="M2004" i="1"/>
  <c r="L2004" i="1"/>
  <c r="K2004" i="1"/>
  <c r="F2004" i="1"/>
  <c r="A2004" i="1"/>
  <c r="O2003" i="1"/>
  <c r="M2003" i="1"/>
  <c r="L2003" i="1"/>
  <c r="K2003" i="1"/>
  <c r="F2003" i="1"/>
  <c r="A2003" i="1"/>
  <c r="O2002" i="1"/>
  <c r="M2002" i="1"/>
  <c r="L2002" i="1"/>
  <c r="K2002" i="1"/>
  <c r="F2002" i="1"/>
  <c r="A2002" i="1"/>
  <c r="O2001" i="1"/>
  <c r="M2001" i="1"/>
  <c r="L2001" i="1"/>
  <c r="K2001" i="1"/>
  <c r="F2001" i="1"/>
  <c r="A2001" i="1"/>
  <c r="O2000" i="1"/>
  <c r="M2000" i="1"/>
  <c r="L2000" i="1"/>
  <c r="K2000" i="1"/>
  <c r="F2000" i="1"/>
  <c r="A2000" i="1"/>
  <c r="O1999" i="1"/>
  <c r="M1999" i="1"/>
  <c r="L1999" i="1"/>
  <c r="K1999" i="1"/>
  <c r="F1999" i="1"/>
  <c r="A1999" i="1"/>
  <c r="O1998" i="1"/>
  <c r="M1998" i="1"/>
  <c r="L1998" i="1"/>
  <c r="K1998" i="1"/>
  <c r="F1998" i="1"/>
  <c r="A1998" i="1"/>
  <c r="O1997" i="1"/>
  <c r="M1997" i="1"/>
  <c r="L1997" i="1"/>
  <c r="K1997" i="1"/>
  <c r="F1997" i="1"/>
  <c r="A1997" i="1"/>
  <c r="O1996" i="1"/>
  <c r="M1996" i="1"/>
  <c r="L1996" i="1"/>
  <c r="K1996" i="1"/>
  <c r="F1996" i="1"/>
  <c r="A1996" i="1"/>
  <c r="O1995" i="1"/>
  <c r="M1995" i="1"/>
  <c r="L1995" i="1"/>
  <c r="K1995" i="1"/>
  <c r="F1995" i="1"/>
  <c r="A1995" i="1"/>
  <c r="O1994" i="1"/>
  <c r="M1994" i="1"/>
  <c r="L1994" i="1"/>
  <c r="K1994" i="1"/>
  <c r="F1994" i="1"/>
  <c r="A1994" i="1"/>
  <c r="O1993" i="1"/>
  <c r="M1993" i="1"/>
  <c r="L1993" i="1"/>
  <c r="K1993" i="1"/>
  <c r="F1993" i="1"/>
  <c r="A1993" i="1"/>
  <c r="O1992" i="1"/>
  <c r="M1992" i="1"/>
  <c r="L1992" i="1"/>
  <c r="K1992" i="1"/>
  <c r="F1992" i="1"/>
  <c r="A1992" i="1"/>
  <c r="O1991" i="1"/>
  <c r="M1991" i="1"/>
  <c r="L1991" i="1"/>
  <c r="K1991" i="1"/>
  <c r="F1991" i="1"/>
  <c r="A1991" i="1"/>
  <c r="O1990" i="1"/>
  <c r="M1990" i="1"/>
  <c r="L1990" i="1"/>
  <c r="K1990" i="1"/>
  <c r="F1990" i="1"/>
  <c r="A1990" i="1"/>
  <c r="O1989" i="1"/>
  <c r="M1989" i="1"/>
  <c r="L1989" i="1"/>
  <c r="K1989" i="1"/>
  <c r="F1989" i="1"/>
  <c r="A1989" i="1"/>
  <c r="O1988" i="1"/>
  <c r="M1988" i="1"/>
  <c r="L1988" i="1"/>
  <c r="K1988" i="1"/>
  <c r="F1988" i="1"/>
  <c r="A1988" i="1"/>
  <c r="O1987" i="1"/>
  <c r="M1987" i="1"/>
  <c r="L1987" i="1"/>
  <c r="K1987" i="1"/>
  <c r="F1987" i="1"/>
  <c r="A1987" i="1"/>
  <c r="O1986" i="1"/>
  <c r="M1986" i="1"/>
  <c r="L1986" i="1"/>
  <c r="K1986" i="1"/>
  <c r="F1986" i="1"/>
  <c r="A1986" i="1"/>
  <c r="O1985" i="1"/>
  <c r="M1985" i="1"/>
  <c r="L1985" i="1"/>
  <c r="K1985" i="1"/>
  <c r="F1985" i="1"/>
  <c r="A1985" i="1"/>
  <c r="O1984" i="1"/>
  <c r="M1984" i="1"/>
  <c r="L1984" i="1"/>
  <c r="K1984" i="1"/>
  <c r="F1984" i="1"/>
  <c r="A1984" i="1"/>
  <c r="O1983" i="1"/>
  <c r="M1983" i="1"/>
  <c r="L1983" i="1"/>
  <c r="K1983" i="1"/>
  <c r="F1983" i="1"/>
  <c r="A1983" i="1"/>
  <c r="O1982" i="1"/>
  <c r="M1982" i="1"/>
  <c r="L1982" i="1"/>
  <c r="K1982" i="1"/>
  <c r="F1982" i="1"/>
  <c r="A1982" i="1"/>
  <c r="O1981" i="1"/>
  <c r="M1981" i="1"/>
  <c r="L1981" i="1"/>
  <c r="K1981" i="1"/>
  <c r="F1981" i="1"/>
  <c r="A1981" i="1"/>
  <c r="O1980" i="1"/>
  <c r="M1980" i="1"/>
  <c r="L1980" i="1"/>
  <c r="K1980" i="1"/>
  <c r="F1980" i="1"/>
  <c r="A1980" i="1"/>
  <c r="O1979" i="1"/>
  <c r="M1979" i="1"/>
  <c r="L1979" i="1"/>
  <c r="K1979" i="1"/>
  <c r="F1979" i="1"/>
  <c r="A1979" i="1"/>
  <c r="O1978" i="1"/>
  <c r="M1978" i="1"/>
  <c r="L1978" i="1"/>
  <c r="K1978" i="1"/>
  <c r="F1978" i="1"/>
  <c r="A1978" i="1"/>
  <c r="O1977" i="1"/>
  <c r="M1977" i="1"/>
  <c r="L1977" i="1"/>
  <c r="K1977" i="1"/>
  <c r="F1977" i="1"/>
  <c r="A1977" i="1"/>
  <c r="O1976" i="1"/>
  <c r="M1976" i="1"/>
  <c r="L1976" i="1"/>
  <c r="K1976" i="1"/>
  <c r="F1976" i="1"/>
  <c r="A1976" i="1"/>
  <c r="O1975" i="1"/>
  <c r="M1975" i="1"/>
  <c r="L1975" i="1"/>
  <c r="K1975" i="1"/>
  <c r="F1975" i="1"/>
  <c r="A1975" i="1"/>
  <c r="O1974" i="1"/>
  <c r="M1974" i="1"/>
  <c r="L1974" i="1"/>
  <c r="K1974" i="1"/>
  <c r="F1974" i="1"/>
  <c r="A1974" i="1"/>
  <c r="O1973" i="1"/>
  <c r="M1973" i="1"/>
  <c r="L1973" i="1"/>
  <c r="K1973" i="1"/>
  <c r="F1973" i="1"/>
  <c r="A1973" i="1"/>
  <c r="O1972" i="1"/>
  <c r="M1972" i="1"/>
  <c r="L1972" i="1"/>
  <c r="K1972" i="1"/>
  <c r="F1972" i="1"/>
  <c r="A1972" i="1"/>
  <c r="O1971" i="1"/>
  <c r="M1971" i="1"/>
  <c r="L1971" i="1"/>
  <c r="K1971" i="1"/>
  <c r="F1971" i="1"/>
  <c r="A1971" i="1"/>
  <c r="O1970" i="1"/>
  <c r="M1970" i="1"/>
  <c r="L1970" i="1"/>
  <c r="K1970" i="1"/>
  <c r="F1970" i="1"/>
  <c r="A1970" i="1"/>
  <c r="O1969" i="1"/>
  <c r="M1969" i="1"/>
  <c r="L1969" i="1"/>
  <c r="K1969" i="1"/>
  <c r="F1969" i="1"/>
  <c r="A1969" i="1"/>
  <c r="O1968" i="1"/>
  <c r="M1968" i="1"/>
  <c r="L1968" i="1"/>
  <c r="K1968" i="1"/>
  <c r="F1968" i="1"/>
  <c r="A1968" i="1"/>
  <c r="O1967" i="1"/>
  <c r="M1967" i="1"/>
  <c r="L1967" i="1"/>
  <c r="K1967" i="1"/>
  <c r="F1967" i="1"/>
  <c r="A1967" i="1"/>
  <c r="O1966" i="1"/>
  <c r="M1966" i="1"/>
  <c r="L1966" i="1"/>
  <c r="K1966" i="1"/>
  <c r="F1966" i="1"/>
  <c r="A1966" i="1"/>
  <c r="O1965" i="1"/>
  <c r="M1965" i="1"/>
  <c r="L1965" i="1"/>
  <c r="K1965" i="1"/>
  <c r="F1965" i="1"/>
  <c r="A1965" i="1"/>
  <c r="O1964" i="1"/>
  <c r="M1964" i="1"/>
  <c r="L1964" i="1"/>
  <c r="K1964" i="1"/>
  <c r="F1964" i="1"/>
  <c r="A1964" i="1"/>
  <c r="O1963" i="1"/>
  <c r="M1963" i="1"/>
  <c r="L1963" i="1"/>
  <c r="K1963" i="1"/>
  <c r="F1963" i="1"/>
  <c r="A1963" i="1"/>
  <c r="O1962" i="1"/>
  <c r="M1962" i="1"/>
  <c r="L1962" i="1"/>
  <c r="K1962" i="1"/>
  <c r="F1962" i="1"/>
  <c r="A1962" i="1"/>
  <c r="O1961" i="1"/>
  <c r="M1961" i="1"/>
  <c r="L1961" i="1"/>
  <c r="K1961" i="1"/>
  <c r="F1961" i="1"/>
  <c r="A1961" i="1"/>
  <c r="O1960" i="1"/>
  <c r="M1960" i="1"/>
  <c r="L1960" i="1"/>
  <c r="K1960" i="1"/>
  <c r="F1960" i="1"/>
  <c r="A1960" i="1"/>
  <c r="O1959" i="1"/>
  <c r="M1959" i="1"/>
  <c r="L1959" i="1"/>
  <c r="K1959" i="1"/>
  <c r="F1959" i="1"/>
  <c r="A1959" i="1"/>
  <c r="O1958" i="1"/>
  <c r="M1958" i="1"/>
  <c r="L1958" i="1"/>
  <c r="K1958" i="1"/>
  <c r="F1958" i="1"/>
  <c r="A1958" i="1"/>
  <c r="O1957" i="1"/>
  <c r="M1957" i="1"/>
  <c r="L1957" i="1"/>
  <c r="K1957" i="1"/>
  <c r="F1957" i="1"/>
  <c r="A1957" i="1"/>
  <c r="O1956" i="1"/>
  <c r="M1956" i="1"/>
  <c r="L1956" i="1"/>
  <c r="K1956" i="1"/>
  <c r="F1956" i="1"/>
  <c r="A1956" i="1"/>
  <c r="O1955" i="1"/>
  <c r="M1955" i="1"/>
  <c r="L1955" i="1"/>
  <c r="K1955" i="1"/>
  <c r="F1955" i="1"/>
  <c r="A1955" i="1"/>
  <c r="O1954" i="1"/>
  <c r="M1954" i="1"/>
  <c r="L1954" i="1"/>
  <c r="K1954" i="1"/>
  <c r="F1954" i="1"/>
  <c r="A1954" i="1"/>
  <c r="O1953" i="1"/>
  <c r="M1953" i="1"/>
  <c r="L1953" i="1"/>
  <c r="K1953" i="1"/>
  <c r="F1953" i="1"/>
  <c r="A1953" i="1"/>
  <c r="O1952" i="1"/>
  <c r="M1952" i="1"/>
  <c r="L1952" i="1"/>
  <c r="K1952" i="1"/>
  <c r="F1952" i="1"/>
  <c r="A1952" i="1"/>
  <c r="O1951" i="1"/>
  <c r="M1951" i="1"/>
  <c r="L1951" i="1"/>
  <c r="K1951" i="1"/>
  <c r="F1951" i="1"/>
  <c r="A1951" i="1"/>
  <c r="O1950" i="1"/>
  <c r="M1950" i="1"/>
  <c r="L1950" i="1"/>
  <c r="K1950" i="1"/>
  <c r="F1950" i="1"/>
  <c r="A1950" i="1"/>
  <c r="O1949" i="1"/>
  <c r="M1949" i="1"/>
  <c r="L1949" i="1"/>
  <c r="K1949" i="1"/>
  <c r="F1949" i="1"/>
  <c r="A1949" i="1"/>
  <c r="O1948" i="1"/>
  <c r="M1948" i="1"/>
  <c r="L1948" i="1"/>
  <c r="K1948" i="1"/>
  <c r="F1948" i="1"/>
  <c r="A1948" i="1"/>
  <c r="O1947" i="1"/>
  <c r="M1947" i="1"/>
  <c r="L1947" i="1"/>
  <c r="K1947" i="1"/>
  <c r="F1947" i="1"/>
  <c r="A1947" i="1"/>
  <c r="O1946" i="1"/>
  <c r="M1946" i="1"/>
  <c r="L1946" i="1"/>
  <c r="K1946" i="1"/>
  <c r="F1946" i="1"/>
  <c r="A1946" i="1"/>
  <c r="O1945" i="1"/>
  <c r="M1945" i="1"/>
  <c r="L1945" i="1"/>
  <c r="K1945" i="1"/>
  <c r="F1945" i="1"/>
  <c r="A1945" i="1"/>
  <c r="O1944" i="1"/>
  <c r="M1944" i="1"/>
  <c r="L1944" i="1"/>
  <c r="K1944" i="1"/>
  <c r="F1944" i="1"/>
  <c r="A1944" i="1"/>
  <c r="O1943" i="1"/>
  <c r="M1943" i="1"/>
  <c r="L1943" i="1"/>
  <c r="K1943" i="1"/>
  <c r="F1943" i="1"/>
  <c r="A1943" i="1"/>
  <c r="O1942" i="1"/>
  <c r="M1942" i="1"/>
  <c r="L1942" i="1"/>
  <c r="K1942" i="1"/>
  <c r="F1942" i="1"/>
  <c r="A1942" i="1"/>
  <c r="O1941" i="1"/>
  <c r="M1941" i="1"/>
  <c r="L1941" i="1"/>
  <c r="K1941" i="1"/>
  <c r="F1941" i="1"/>
  <c r="A1941" i="1"/>
  <c r="O1940" i="1"/>
  <c r="M1940" i="1"/>
  <c r="L1940" i="1"/>
  <c r="K1940" i="1"/>
  <c r="F1940" i="1"/>
  <c r="A1940" i="1"/>
  <c r="O1939" i="1"/>
  <c r="M1939" i="1"/>
  <c r="L1939" i="1"/>
  <c r="K1939" i="1"/>
  <c r="F1939" i="1"/>
  <c r="A1939" i="1"/>
  <c r="O1938" i="1"/>
  <c r="M1938" i="1"/>
  <c r="L1938" i="1"/>
  <c r="K1938" i="1"/>
  <c r="F1938" i="1"/>
  <c r="A1938" i="1"/>
  <c r="O1937" i="1"/>
  <c r="M1937" i="1"/>
  <c r="L1937" i="1"/>
  <c r="K1937" i="1"/>
  <c r="F1937" i="1"/>
  <c r="A1937" i="1"/>
  <c r="O1936" i="1"/>
  <c r="M1936" i="1"/>
  <c r="L1936" i="1"/>
  <c r="K1936" i="1"/>
  <c r="F1936" i="1"/>
  <c r="A1936" i="1"/>
  <c r="O1935" i="1"/>
  <c r="M1935" i="1"/>
  <c r="L1935" i="1"/>
  <c r="K1935" i="1"/>
  <c r="F1935" i="1"/>
  <c r="A1935" i="1"/>
  <c r="O1934" i="1"/>
  <c r="M1934" i="1"/>
  <c r="L1934" i="1"/>
  <c r="K1934" i="1"/>
  <c r="F1934" i="1"/>
  <c r="A1934" i="1"/>
  <c r="O1933" i="1"/>
  <c r="M1933" i="1"/>
  <c r="L1933" i="1"/>
  <c r="K1933" i="1"/>
  <c r="F1933" i="1"/>
  <c r="A1933" i="1"/>
  <c r="O1932" i="1"/>
  <c r="M1932" i="1"/>
  <c r="L1932" i="1"/>
  <c r="K1932" i="1"/>
  <c r="F1932" i="1"/>
  <c r="A1932" i="1"/>
  <c r="O1931" i="1"/>
  <c r="M1931" i="1"/>
  <c r="L1931" i="1"/>
  <c r="K1931" i="1"/>
  <c r="F1931" i="1"/>
  <c r="A1931" i="1"/>
  <c r="O1930" i="1"/>
  <c r="M1930" i="1"/>
  <c r="L1930" i="1"/>
  <c r="K1930" i="1"/>
  <c r="F1930" i="1"/>
  <c r="A1930" i="1"/>
  <c r="O1929" i="1"/>
  <c r="M1929" i="1"/>
  <c r="L1929" i="1"/>
  <c r="K1929" i="1"/>
  <c r="F1929" i="1"/>
  <c r="A1929" i="1"/>
  <c r="O1928" i="1"/>
  <c r="M1928" i="1"/>
  <c r="L1928" i="1"/>
  <c r="K1928" i="1"/>
  <c r="F1928" i="1"/>
  <c r="A1928" i="1"/>
  <c r="O1927" i="1"/>
  <c r="M1927" i="1"/>
  <c r="L1927" i="1"/>
  <c r="K1927" i="1"/>
  <c r="F1927" i="1"/>
  <c r="A1927" i="1"/>
  <c r="O1926" i="1"/>
  <c r="M1926" i="1"/>
  <c r="L1926" i="1"/>
  <c r="K1926" i="1"/>
  <c r="F1926" i="1"/>
  <c r="A1926" i="1"/>
  <c r="O1925" i="1"/>
  <c r="M1925" i="1"/>
  <c r="L1925" i="1"/>
  <c r="K1925" i="1"/>
  <c r="F1925" i="1"/>
  <c r="A1925" i="1"/>
  <c r="O1924" i="1"/>
  <c r="M1924" i="1"/>
  <c r="L1924" i="1"/>
  <c r="K1924" i="1"/>
  <c r="F1924" i="1"/>
  <c r="A1924" i="1"/>
  <c r="O1923" i="1"/>
  <c r="M1923" i="1"/>
  <c r="L1923" i="1"/>
  <c r="K1923" i="1"/>
  <c r="F1923" i="1"/>
  <c r="A1923" i="1"/>
  <c r="O1922" i="1"/>
  <c r="M1922" i="1"/>
  <c r="L1922" i="1"/>
  <c r="K1922" i="1"/>
  <c r="F1922" i="1"/>
  <c r="A1922" i="1"/>
  <c r="O1921" i="1"/>
  <c r="M1921" i="1"/>
  <c r="L1921" i="1"/>
  <c r="K1921" i="1"/>
  <c r="F1921" i="1"/>
  <c r="A1921" i="1"/>
  <c r="O1920" i="1"/>
  <c r="M1920" i="1"/>
  <c r="L1920" i="1"/>
  <c r="K1920" i="1"/>
  <c r="F1920" i="1"/>
  <c r="A1920" i="1"/>
  <c r="O1919" i="1"/>
  <c r="M1919" i="1"/>
  <c r="L1919" i="1"/>
  <c r="K1919" i="1"/>
  <c r="F1919" i="1"/>
  <c r="A1919" i="1"/>
  <c r="O1918" i="1"/>
  <c r="M1918" i="1"/>
  <c r="L1918" i="1"/>
  <c r="K1918" i="1"/>
  <c r="F1918" i="1"/>
  <c r="A1918" i="1"/>
  <c r="O1917" i="1"/>
  <c r="M1917" i="1"/>
  <c r="L1917" i="1"/>
  <c r="K1917" i="1"/>
  <c r="F1917" i="1"/>
  <c r="A1917" i="1"/>
  <c r="O1916" i="1"/>
  <c r="M1916" i="1"/>
  <c r="L1916" i="1"/>
  <c r="K1916" i="1"/>
  <c r="F1916" i="1"/>
  <c r="A1916" i="1"/>
  <c r="O1915" i="1"/>
  <c r="M1915" i="1"/>
  <c r="L1915" i="1"/>
  <c r="K1915" i="1"/>
  <c r="F1915" i="1"/>
  <c r="A1915" i="1"/>
  <c r="O1914" i="1"/>
  <c r="M1914" i="1"/>
  <c r="L1914" i="1"/>
  <c r="K1914" i="1"/>
  <c r="F1914" i="1"/>
  <c r="A1914" i="1"/>
  <c r="O1913" i="1"/>
  <c r="M1913" i="1"/>
  <c r="L1913" i="1"/>
  <c r="K1913" i="1"/>
  <c r="F1913" i="1"/>
  <c r="A1913" i="1"/>
  <c r="O1912" i="1"/>
  <c r="M1912" i="1"/>
  <c r="L1912" i="1"/>
  <c r="K1912" i="1"/>
  <c r="F1912" i="1"/>
  <c r="A1912" i="1"/>
  <c r="O1911" i="1"/>
  <c r="M1911" i="1"/>
  <c r="L1911" i="1"/>
  <c r="K1911" i="1"/>
  <c r="F1911" i="1"/>
  <c r="A1911" i="1"/>
  <c r="O1910" i="1"/>
  <c r="M1910" i="1"/>
  <c r="L1910" i="1"/>
  <c r="K1910" i="1"/>
  <c r="F1910" i="1"/>
  <c r="A1910" i="1"/>
  <c r="O1909" i="1"/>
  <c r="M1909" i="1"/>
  <c r="L1909" i="1"/>
  <c r="K1909" i="1"/>
  <c r="F1909" i="1"/>
  <c r="A1909" i="1"/>
  <c r="O1908" i="1"/>
  <c r="M1908" i="1"/>
  <c r="L1908" i="1"/>
  <c r="K1908" i="1"/>
  <c r="F1908" i="1"/>
  <c r="A1908" i="1"/>
  <c r="O1907" i="1"/>
  <c r="M1907" i="1"/>
  <c r="L1907" i="1"/>
  <c r="K1907" i="1"/>
  <c r="F1907" i="1"/>
  <c r="A1907" i="1"/>
  <c r="O1906" i="1"/>
  <c r="M1906" i="1"/>
  <c r="L1906" i="1"/>
  <c r="K1906" i="1"/>
  <c r="F1906" i="1"/>
  <c r="A1906" i="1"/>
  <c r="O1905" i="1"/>
  <c r="M1905" i="1"/>
  <c r="L1905" i="1"/>
  <c r="K1905" i="1"/>
  <c r="F1905" i="1"/>
  <c r="A1905" i="1"/>
  <c r="O1904" i="1"/>
  <c r="M1904" i="1"/>
  <c r="L1904" i="1"/>
  <c r="K1904" i="1"/>
  <c r="F1904" i="1"/>
  <c r="A1904" i="1"/>
  <c r="O1903" i="1"/>
  <c r="M1903" i="1"/>
  <c r="L1903" i="1"/>
  <c r="K1903" i="1"/>
  <c r="F1903" i="1"/>
  <c r="A1903" i="1"/>
  <c r="O1902" i="1"/>
  <c r="M1902" i="1"/>
  <c r="L1902" i="1"/>
  <c r="K1902" i="1"/>
  <c r="F1902" i="1"/>
  <c r="A1902" i="1"/>
  <c r="O1901" i="1"/>
  <c r="M1901" i="1"/>
  <c r="L1901" i="1"/>
  <c r="K1901" i="1"/>
  <c r="F1901" i="1"/>
  <c r="A1901" i="1"/>
  <c r="O1900" i="1"/>
  <c r="M1900" i="1"/>
  <c r="L1900" i="1"/>
  <c r="K1900" i="1"/>
  <c r="F1900" i="1"/>
  <c r="A1900" i="1"/>
  <c r="O1899" i="1"/>
  <c r="M1899" i="1"/>
  <c r="L1899" i="1"/>
  <c r="K1899" i="1"/>
  <c r="F1899" i="1"/>
  <c r="A1899" i="1"/>
  <c r="O1898" i="1"/>
  <c r="M1898" i="1"/>
  <c r="L1898" i="1"/>
  <c r="K1898" i="1"/>
  <c r="F1898" i="1"/>
  <c r="A1898" i="1"/>
  <c r="O1897" i="1"/>
  <c r="M1897" i="1"/>
  <c r="L1897" i="1"/>
  <c r="K1897" i="1"/>
  <c r="F1897" i="1"/>
  <c r="A1897" i="1"/>
  <c r="O1896" i="1"/>
  <c r="M1896" i="1"/>
  <c r="L1896" i="1"/>
  <c r="K1896" i="1"/>
  <c r="F1896" i="1"/>
  <c r="A1896" i="1"/>
  <c r="O1895" i="1"/>
  <c r="M1895" i="1"/>
  <c r="L1895" i="1"/>
  <c r="K1895" i="1"/>
  <c r="F1895" i="1"/>
  <c r="A1895" i="1"/>
  <c r="O1894" i="1"/>
  <c r="M1894" i="1"/>
  <c r="L1894" i="1"/>
  <c r="K1894" i="1"/>
  <c r="F1894" i="1"/>
  <c r="A1894" i="1"/>
  <c r="O1893" i="1"/>
  <c r="M1893" i="1"/>
  <c r="L1893" i="1"/>
  <c r="K1893" i="1"/>
  <c r="F1893" i="1"/>
  <c r="A1893" i="1"/>
  <c r="O1892" i="1"/>
  <c r="M1892" i="1"/>
  <c r="L1892" i="1"/>
  <c r="K1892" i="1"/>
  <c r="F1892" i="1"/>
  <c r="A1892" i="1"/>
  <c r="O1891" i="1"/>
  <c r="M1891" i="1"/>
  <c r="L1891" i="1"/>
  <c r="K1891" i="1"/>
  <c r="F1891" i="1"/>
  <c r="A1891" i="1"/>
  <c r="O1890" i="1"/>
  <c r="M1890" i="1"/>
  <c r="L1890" i="1"/>
  <c r="K1890" i="1"/>
  <c r="F1890" i="1"/>
  <c r="A1890" i="1"/>
  <c r="O1889" i="1"/>
  <c r="M1889" i="1"/>
  <c r="L1889" i="1"/>
  <c r="K1889" i="1"/>
  <c r="F1889" i="1"/>
  <c r="A1889" i="1"/>
  <c r="O1888" i="1"/>
  <c r="M1888" i="1"/>
  <c r="L1888" i="1"/>
  <c r="K1888" i="1"/>
  <c r="F1888" i="1"/>
  <c r="A1888" i="1"/>
  <c r="O1887" i="1"/>
  <c r="M1887" i="1"/>
  <c r="L1887" i="1"/>
  <c r="K1887" i="1"/>
  <c r="F1887" i="1"/>
  <c r="A1887" i="1"/>
  <c r="O1886" i="1"/>
  <c r="M1886" i="1"/>
  <c r="L1886" i="1"/>
  <c r="K1886" i="1"/>
  <c r="F1886" i="1"/>
  <c r="A1886" i="1"/>
  <c r="O1885" i="1"/>
  <c r="M1885" i="1"/>
  <c r="L1885" i="1"/>
  <c r="K1885" i="1"/>
  <c r="F1885" i="1"/>
  <c r="A1885" i="1"/>
  <c r="O1884" i="1"/>
  <c r="M1884" i="1"/>
  <c r="L1884" i="1"/>
  <c r="K1884" i="1"/>
  <c r="F1884" i="1"/>
  <c r="A1884" i="1"/>
  <c r="O1883" i="1"/>
  <c r="M1883" i="1"/>
  <c r="L1883" i="1"/>
  <c r="K1883" i="1"/>
  <c r="F1883" i="1"/>
  <c r="A1883" i="1"/>
  <c r="O1882" i="1"/>
  <c r="M1882" i="1"/>
  <c r="L1882" i="1"/>
  <c r="K1882" i="1"/>
  <c r="F1882" i="1"/>
  <c r="A1882" i="1"/>
  <c r="O1881" i="1"/>
  <c r="M1881" i="1"/>
  <c r="L1881" i="1"/>
  <c r="K1881" i="1"/>
  <c r="F1881" i="1"/>
  <c r="A1881" i="1"/>
  <c r="O1880" i="1"/>
  <c r="M1880" i="1"/>
  <c r="L1880" i="1"/>
  <c r="K1880" i="1"/>
  <c r="F1880" i="1"/>
  <c r="A1880" i="1"/>
  <c r="O1879" i="1"/>
  <c r="M1879" i="1"/>
  <c r="L1879" i="1"/>
  <c r="K1879" i="1"/>
  <c r="F1879" i="1"/>
  <c r="A1879" i="1"/>
  <c r="O1878" i="1"/>
  <c r="M1878" i="1"/>
  <c r="L1878" i="1"/>
  <c r="K1878" i="1"/>
  <c r="F1878" i="1"/>
  <c r="A1878" i="1"/>
  <c r="O1877" i="1"/>
  <c r="M1877" i="1"/>
  <c r="L1877" i="1"/>
  <c r="K1877" i="1"/>
  <c r="F1877" i="1"/>
  <c r="A1877" i="1"/>
  <c r="O1876" i="1"/>
  <c r="M1876" i="1"/>
  <c r="L1876" i="1"/>
  <c r="K1876" i="1"/>
  <c r="F1876" i="1"/>
  <c r="A1876" i="1"/>
  <c r="O1875" i="1"/>
  <c r="M1875" i="1"/>
  <c r="L1875" i="1"/>
  <c r="K1875" i="1"/>
  <c r="F1875" i="1"/>
  <c r="A1875" i="1"/>
  <c r="O1874" i="1"/>
  <c r="M1874" i="1"/>
  <c r="L1874" i="1"/>
  <c r="K1874" i="1"/>
  <c r="F1874" i="1"/>
  <c r="A1874" i="1"/>
  <c r="O1873" i="1"/>
  <c r="M1873" i="1"/>
  <c r="L1873" i="1"/>
  <c r="K1873" i="1"/>
  <c r="F1873" i="1"/>
  <c r="A1873" i="1"/>
  <c r="O1872" i="1"/>
  <c r="M1872" i="1"/>
  <c r="L1872" i="1"/>
  <c r="K1872" i="1"/>
  <c r="F1872" i="1"/>
  <c r="A1872" i="1"/>
  <c r="O1871" i="1"/>
  <c r="M1871" i="1"/>
  <c r="L1871" i="1"/>
  <c r="K1871" i="1"/>
  <c r="F1871" i="1"/>
  <c r="A1871" i="1"/>
  <c r="O1870" i="1"/>
  <c r="M1870" i="1"/>
  <c r="L1870" i="1"/>
  <c r="K1870" i="1"/>
  <c r="F1870" i="1"/>
  <c r="A1870" i="1"/>
  <c r="O1869" i="1"/>
  <c r="M1869" i="1"/>
  <c r="L1869" i="1"/>
  <c r="K1869" i="1"/>
  <c r="F1869" i="1"/>
  <c r="A1869" i="1"/>
  <c r="O1868" i="1"/>
  <c r="M1868" i="1"/>
  <c r="L1868" i="1"/>
  <c r="K1868" i="1"/>
  <c r="F1868" i="1"/>
  <c r="A1868" i="1"/>
  <c r="O1867" i="1"/>
  <c r="M1867" i="1"/>
  <c r="L1867" i="1"/>
  <c r="K1867" i="1"/>
  <c r="F1867" i="1"/>
  <c r="A1867" i="1"/>
  <c r="O1866" i="1"/>
  <c r="M1866" i="1"/>
  <c r="L1866" i="1"/>
  <c r="K1866" i="1"/>
  <c r="F1866" i="1"/>
  <c r="A1866" i="1"/>
  <c r="O1865" i="1"/>
  <c r="M1865" i="1"/>
  <c r="L1865" i="1"/>
  <c r="K1865" i="1"/>
  <c r="F1865" i="1"/>
  <c r="A1865" i="1"/>
  <c r="O1864" i="1"/>
  <c r="M1864" i="1"/>
  <c r="L1864" i="1"/>
  <c r="K1864" i="1"/>
  <c r="F1864" i="1"/>
  <c r="A1864" i="1"/>
  <c r="O1863" i="1"/>
  <c r="M1863" i="1"/>
  <c r="L1863" i="1"/>
  <c r="K1863" i="1"/>
  <c r="F1863" i="1"/>
  <c r="A1863" i="1"/>
  <c r="O1862" i="1"/>
  <c r="M1862" i="1"/>
  <c r="L1862" i="1"/>
  <c r="K1862" i="1"/>
  <c r="F1862" i="1"/>
  <c r="A1862" i="1"/>
  <c r="O1861" i="1"/>
  <c r="M1861" i="1"/>
  <c r="L1861" i="1"/>
  <c r="K1861" i="1"/>
  <c r="F1861" i="1"/>
  <c r="A1861" i="1"/>
  <c r="O1860" i="1"/>
  <c r="M1860" i="1"/>
  <c r="L1860" i="1"/>
  <c r="K1860" i="1"/>
  <c r="F1860" i="1"/>
  <c r="A1860" i="1"/>
  <c r="O1859" i="1"/>
  <c r="M1859" i="1"/>
  <c r="L1859" i="1"/>
  <c r="K1859" i="1"/>
  <c r="F1859" i="1"/>
  <c r="A1859" i="1"/>
  <c r="O1858" i="1"/>
  <c r="M1858" i="1"/>
  <c r="L1858" i="1"/>
  <c r="K1858" i="1"/>
  <c r="F1858" i="1"/>
  <c r="A1858" i="1"/>
  <c r="O1857" i="1"/>
  <c r="M1857" i="1"/>
  <c r="L1857" i="1"/>
  <c r="K1857" i="1"/>
  <c r="F1857" i="1"/>
  <c r="A1857" i="1"/>
  <c r="O1856" i="1"/>
  <c r="M1856" i="1"/>
  <c r="L1856" i="1"/>
  <c r="K1856" i="1"/>
  <c r="F1856" i="1"/>
  <c r="A1856" i="1"/>
  <c r="O1855" i="1"/>
  <c r="M1855" i="1"/>
  <c r="L1855" i="1"/>
  <c r="K1855" i="1"/>
  <c r="F1855" i="1"/>
  <c r="A1855" i="1"/>
  <c r="O1854" i="1"/>
  <c r="M1854" i="1"/>
  <c r="L1854" i="1"/>
  <c r="K1854" i="1"/>
  <c r="F1854" i="1"/>
  <c r="A1854" i="1"/>
  <c r="O1853" i="1"/>
  <c r="M1853" i="1"/>
  <c r="L1853" i="1"/>
  <c r="K1853" i="1"/>
  <c r="F1853" i="1"/>
  <c r="A1853" i="1"/>
  <c r="O1852" i="1"/>
  <c r="M1852" i="1"/>
  <c r="L1852" i="1"/>
  <c r="K1852" i="1"/>
  <c r="F1852" i="1"/>
  <c r="A1852" i="1"/>
  <c r="O1851" i="1"/>
  <c r="M1851" i="1"/>
  <c r="L1851" i="1"/>
  <c r="K1851" i="1"/>
  <c r="F1851" i="1"/>
  <c r="A1851" i="1"/>
  <c r="O1850" i="1"/>
  <c r="M1850" i="1"/>
  <c r="L1850" i="1"/>
  <c r="K1850" i="1"/>
  <c r="F1850" i="1"/>
  <c r="A1850" i="1"/>
  <c r="O1849" i="1"/>
  <c r="M1849" i="1"/>
  <c r="L1849" i="1"/>
  <c r="K1849" i="1"/>
  <c r="F1849" i="1"/>
  <c r="A1849" i="1"/>
  <c r="O1848" i="1"/>
  <c r="M1848" i="1"/>
  <c r="L1848" i="1"/>
  <c r="K1848" i="1"/>
  <c r="F1848" i="1"/>
  <c r="A1848" i="1"/>
  <c r="O1847" i="1"/>
  <c r="M1847" i="1"/>
  <c r="L1847" i="1"/>
  <c r="K1847" i="1"/>
  <c r="F1847" i="1"/>
  <c r="A1847" i="1"/>
  <c r="O1846" i="1"/>
  <c r="M1846" i="1"/>
  <c r="L1846" i="1"/>
  <c r="K1846" i="1"/>
  <c r="F1846" i="1"/>
  <c r="A1846" i="1"/>
  <c r="O1845" i="1"/>
  <c r="M1845" i="1"/>
  <c r="L1845" i="1"/>
  <c r="K1845" i="1"/>
  <c r="F1845" i="1"/>
  <c r="A1845" i="1"/>
  <c r="O1844" i="1"/>
  <c r="M1844" i="1"/>
  <c r="L1844" i="1"/>
  <c r="K1844" i="1"/>
  <c r="F1844" i="1"/>
  <c r="A1844" i="1"/>
  <c r="O1843" i="1"/>
  <c r="M1843" i="1"/>
  <c r="L1843" i="1"/>
  <c r="K1843" i="1"/>
  <c r="F1843" i="1"/>
  <c r="A1843" i="1"/>
  <c r="O1842" i="1"/>
  <c r="M1842" i="1"/>
  <c r="L1842" i="1"/>
  <c r="K1842" i="1"/>
  <c r="F1842" i="1"/>
  <c r="A1842" i="1"/>
  <c r="O1841" i="1"/>
  <c r="M1841" i="1"/>
  <c r="L1841" i="1"/>
  <c r="K1841" i="1"/>
  <c r="F1841" i="1"/>
  <c r="A1841" i="1"/>
  <c r="O1840" i="1"/>
  <c r="M1840" i="1"/>
  <c r="L1840" i="1"/>
  <c r="K1840" i="1"/>
  <c r="F1840" i="1"/>
  <c r="A1840" i="1"/>
  <c r="O1839" i="1"/>
  <c r="M1839" i="1"/>
  <c r="L1839" i="1"/>
  <c r="K1839" i="1"/>
  <c r="F1839" i="1"/>
  <c r="A1839" i="1"/>
  <c r="O1838" i="1"/>
  <c r="M1838" i="1"/>
  <c r="L1838" i="1"/>
  <c r="K1838" i="1"/>
  <c r="F1838" i="1"/>
  <c r="A1838" i="1"/>
  <c r="O1837" i="1"/>
  <c r="M1837" i="1"/>
  <c r="L1837" i="1"/>
  <c r="K1837" i="1"/>
  <c r="F1837" i="1"/>
  <c r="A1837" i="1"/>
  <c r="O1836" i="1"/>
  <c r="M1836" i="1"/>
  <c r="L1836" i="1"/>
  <c r="K1836" i="1"/>
  <c r="F1836" i="1"/>
  <c r="A1836" i="1"/>
  <c r="O1835" i="1"/>
  <c r="M1835" i="1"/>
  <c r="L1835" i="1"/>
  <c r="K1835" i="1"/>
  <c r="F1835" i="1"/>
  <c r="A1835" i="1"/>
  <c r="O1834" i="1"/>
  <c r="M1834" i="1"/>
  <c r="L1834" i="1"/>
  <c r="K1834" i="1"/>
  <c r="F1834" i="1"/>
  <c r="A1834" i="1"/>
  <c r="O1833" i="1"/>
  <c r="M1833" i="1"/>
  <c r="L1833" i="1"/>
  <c r="K1833" i="1"/>
  <c r="F1833" i="1"/>
  <c r="A1833" i="1"/>
  <c r="O1832" i="1"/>
  <c r="M1832" i="1"/>
  <c r="L1832" i="1"/>
  <c r="K1832" i="1"/>
  <c r="F1832" i="1"/>
  <c r="A1832" i="1"/>
  <c r="O1831" i="1"/>
  <c r="M1831" i="1"/>
  <c r="L1831" i="1"/>
  <c r="K1831" i="1"/>
  <c r="F1831" i="1"/>
  <c r="A1831" i="1"/>
  <c r="O1830" i="1"/>
  <c r="M1830" i="1"/>
  <c r="L1830" i="1"/>
  <c r="K1830" i="1"/>
  <c r="F1830" i="1"/>
  <c r="A1830" i="1"/>
  <c r="O1829" i="1"/>
  <c r="M1829" i="1"/>
  <c r="L1829" i="1"/>
  <c r="K1829" i="1"/>
  <c r="F1829" i="1"/>
  <c r="A1829" i="1"/>
  <c r="O1828" i="1"/>
  <c r="M1828" i="1"/>
  <c r="L1828" i="1"/>
  <c r="K1828" i="1"/>
  <c r="F1828" i="1"/>
  <c r="A1828" i="1"/>
  <c r="O1827" i="1"/>
  <c r="M1827" i="1"/>
  <c r="L1827" i="1"/>
  <c r="K1827" i="1"/>
  <c r="F1827" i="1"/>
  <c r="A1827" i="1"/>
  <c r="O1826" i="1"/>
  <c r="M1826" i="1"/>
  <c r="L1826" i="1"/>
  <c r="K1826" i="1"/>
  <c r="F1826" i="1"/>
  <c r="A1826" i="1"/>
  <c r="O1825" i="1"/>
  <c r="M1825" i="1"/>
  <c r="L1825" i="1"/>
  <c r="K1825" i="1"/>
  <c r="F1825" i="1"/>
  <c r="A1825" i="1"/>
  <c r="O1824" i="1"/>
  <c r="M1824" i="1"/>
  <c r="L1824" i="1"/>
  <c r="K1824" i="1"/>
  <c r="F1824" i="1"/>
  <c r="A1824" i="1"/>
  <c r="O1823" i="1"/>
  <c r="M1823" i="1"/>
  <c r="L1823" i="1"/>
  <c r="K1823" i="1"/>
  <c r="F1823" i="1"/>
  <c r="A1823" i="1"/>
  <c r="O1822" i="1"/>
  <c r="M1822" i="1"/>
  <c r="L1822" i="1"/>
  <c r="K1822" i="1"/>
  <c r="F1822" i="1"/>
  <c r="A1822" i="1"/>
  <c r="O1821" i="1"/>
  <c r="M1821" i="1"/>
  <c r="L1821" i="1"/>
  <c r="K1821" i="1"/>
  <c r="F1821" i="1"/>
  <c r="A1821" i="1"/>
  <c r="O1820" i="1"/>
  <c r="M1820" i="1"/>
  <c r="L1820" i="1"/>
  <c r="K1820" i="1"/>
  <c r="F1820" i="1"/>
  <c r="A1820" i="1"/>
  <c r="O1819" i="1"/>
  <c r="M1819" i="1"/>
  <c r="L1819" i="1"/>
  <c r="K1819" i="1"/>
  <c r="F1819" i="1"/>
  <c r="A1819" i="1"/>
  <c r="O1818" i="1"/>
  <c r="M1818" i="1"/>
  <c r="L1818" i="1"/>
  <c r="K1818" i="1"/>
  <c r="F1818" i="1"/>
  <c r="A1818" i="1"/>
  <c r="O1817" i="1"/>
  <c r="M1817" i="1"/>
  <c r="L1817" i="1"/>
  <c r="K1817" i="1"/>
  <c r="F1817" i="1"/>
  <c r="A1817" i="1"/>
  <c r="O1816" i="1"/>
  <c r="M1816" i="1"/>
  <c r="L1816" i="1"/>
  <c r="K1816" i="1"/>
  <c r="F1816" i="1"/>
  <c r="A1816" i="1"/>
  <c r="O1815" i="1"/>
  <c r="M1815" i="1"/>
  <c r="L1815" i="1"/>
  <c r="K1815" i="1"/>
  <c r="F1815" i="1"/>
  <c r="A1815" i="1"/>
  <c r="O1814" i="1"/>
  <c r="M1814" i="1"/>
  <c r="L1814" i="1"/>
  <c r="K1814" i="1"/>
  <c r="F1814" i="1"/>
  <c r="A1814" i="1"/>
  <c r="O1813" i="1"/>
  <c r="M1813" i="1"/>
  <c r="L1813" i="1"/>
  <c r="K1813" i="1"/>
  <c r="F1813" i="1"/>
  <c r="A1813" i="1"/>
  <c r="O1812" i="1"/>
  <c r="M1812" i="1"/>
  <c r="L1812" i="1"/>
  <c r="K1812" i="1"/>
  <c r="F1812" i="1"/>
  <c r="A1812" i="1"/>
  <c r="O1811" i="1"/>
  <c r="M1811" i="1"/>
  <c r="L1811" i="1"/>
  <c r="K1811" i="1"/>
  <c r="F1811" i="1"/>
  <c r="A1811" i="1"/>
  <c r="O1810" i="1"/>
  <c r="M1810" i="1"/>
  <c r="L1810" i="1"/>
  <c r="K1810" i="1"/>
  <c r="F1810" i="1"/>
  <c r="A1810" i="1"/>
  <c r="O1809" i="1"/>
  <c r="M1809" i="1"/>
  <c r="L1809" i="1"/>
  <c r="K1809" i="1"/>
  <c r="F1809" i="1"/>
  <c r="A1809" i="1"/>
  <c r="O1808" i="1"/>
  <c r="M1808" i="1"/>
  <c r="L1808" i="1"/>
  <c r="K1808" i="1"/>
  <c r="F1808" i="1"/>
  <c r="A1808" i="1"/>
  <c r="O1807" i="1"/>
  <c r="M1807" i="1"/>
  <c r="L1807" i="1"/>
  <c r="K1807" i="1"/>
  <c r="F1807" i="1"/>
  <c r="A1807" i="1"/>
  <c r="O1806" i="1"/>
  <c r="M1806" i="1"/>
  <c r="L1806" i="1"/>
  <c r="K1806" i="1"/>
  <c r="F1806" i="1"/>
  <c r="A1806" i="1"/>
  <c r="O1805" i="1"/>
  <c r="M1805" i="1"/>
  <c r="L1805" i="1"/>
  <c r="K1805" i="1"/>
  <c r="F1805" i="1"/>
  <c r="A1805" i="1"/>
  <c r="O1804" i="1"/>
  <c r="M1804" i="1"/>
  <c r="L1804" i="1"/>
  <c r="K1804" i="1"/>
  <c r="F1804" i="1"/>
  <c r="A1804" i="1"/>
  <c r="O1803" i="1"/>
  <c r="M1803" i="1"/>
  <c r="L1803" i="1"/>
  <c r="K1803" i="1"/>
  <c r="F1803" i="1"/>
  <c r="A1803" i="1"/>
  <c r="O1802" i="1"/>
  <c r="M1802" i="1"/>
  <c r="L1802" i="1"/>
  <c r="K1802" i="1"/>
  <c r="F1802" i="1"/>
  <c r="A1802" i="1"/>
  <c r="O1801" i="1"/>
  <c r="M1801" i="1"/>
  <c r="L1801" i="1"/>
  <c r="K1801" i="1"/>
  <c r="F1801" i="1"/>
  <c r="A1801" i="1"/>
  <c r="O1800" i="1"/>
  <c r="M1800" i="1"/>
  <c r="L1800" i="1"/>
  <c r="K1800" i="1"/>
  <c r="F1800" i="1"/>
  <c r="A1800" i="1"/>
  <c r="O1799" i="1"/>
  <c r="M1799" i="1"/>
  <c r="L1799" i="1"/>
  <c r="K1799" i="1"/>
  <c r="F1799" i="1"/>
  <c r="A1799" i="1"/>
  <c r="O1798" i="1"/>
  <c r="M1798" i="1"/>
  <c r="L1798" i="1"/>
  <c r="K1798" i="1"/>
  <c r="F1798" i="1"/>
  <c r="A1798" i="1"/>
  <c r="O1797" i="1"/>
  <c r="M1797" i="1"/>
  <c r="L1797" i="1"/>
  <c r="K1797" i="1"/>
  <c r="F1797" i="1"/>
  <c r="A1797" i="1"/>
  <c r="O1796" i="1"/>
  <c r="M1796" i="1"/>
  <c r="L1796" i="1"/>
  <c r="K1796" i="1"/>
  <c r="F1796" i="1"/>
  <c r="A1796" i="1"/>
  <c r="O1795" i="1"/>
  <c r="M1795" i="1"/>
  <c r="L1795" i="1"/>
  <c r="K1795" i="1"/>
  <c r="F1795" i="1"/>
  <c r="A1795" i="1"/>
  <c r="O1794" i="1"/>
  <c r="M1794" i="1"/>
  <c r="L1794" i="1"/>
  <c r="K1794" i="1"/>
  <c r="F1794" i="1"/>
  <c r="A1794" i="1"/>
  <c r="O1793" i="1"/>
  <c r="M1793" i="1"/>
  <c r="L1793" i="1"/>
  <c r="K1793" i="1"/>
  <c r="F1793" i="1"/>
  <c r="A1793" i="1"/>
  <c r="O1792" i="1"/>
  <c r="M1792" i="1"/>
  <c r="L1792" i="1"/>
  <c r="K1792" i="1"/>
  <c r="F1792" i="1"/>
  <c r="A1792" i="1"/>
  <c r="O1791" i="1"/>
  <c r="M1791" i="1"/>
  <c r="L1791" i="1"/>
  <c r="K1791" i="1"/>
  <c r="F1791" i="1"/>
  <c r="A1791" i="1"/>
  <c r="O1790" i="1"/>
  <c r="M1790" i="1"/>
  <c r="L1790" i="1"/>
  <c r="K1790" i="1"/>
  <c r="F1790" i="1"/>
  <c r="A1790" i="1"/>
  <c r="O1789" i="1"/>
  <c r="M1789" i="1"/>
  <c r="L1789" i="1"/>
  <c r="K1789" i="1"/>
  <c r="F1789" i="1"/>
  <c r="A1789" i="1"/>
  <c r="O1788" i="1"/>
  <c r="M1788" i="1"/>
  <c r="L1788" i="1"/>
  <c r="K1788" i="1"/>
  <c r="F1788" i="1"/>
  <c r="A1788" i="1"/>
  <c r="O1787" i="1"/>
  <c r="M1787" i="1"/>
  <c r="L1787" i="1"/>
  <c r="K1787" i="1"/>
  <c r="F1787" i="1"/>
  <c r="A1787" i="1"/>
  <c r="O1786" i="1"/>
  <c r="M1786" i="1"/>
  <c r="L1786" i="1"/>
  <c r="K1786" i="1"/>
  <c r="F1786" i="1"/>
  <c r="A1786" i="1"/>
  <c r="O1785" i="1"/>
  <c r="M1785" i="1"/>
  <c r="L1785" i="1"/>
  <c r="K1785" i="1"/>
  <c r="F1785" i="1"/>
  <c r="A1785" i="1"/>
  <c r="O1784" i="1"/>
  <c r="M1784" i="1"/>
  <c r="L1784" i="1"/>
  <c r="K1784" i="1"/>
  <c r="F1784" i="1"/>
  <c r="A1784" i="1"/>
  <c r="O1783" i="1"/>
  <c r="M1783" i="1"/>
  <c r="L1783" i="1"/>
  <c r="K1783" i="1"/>
  <c r="F1783" i="1"/>
  <c r="A1783" i="1"/>
  <c r="O1782" i="1"/>
  <c r="M1782" i="1"/>
  <c r="L1782" i="1"/>
  <c r="K1782" i="1"/>
  <c r="F1782" i="1"/>
  <c r="A1782" i="1"/>
  <c r="O1781" i="1"/>
  <c r="M1781" i="1"/>
  <c r="L1781" i="1"/>
  <c r="K1781" i="1"/>
  <c r="F1781" i="1"/>
  <c r="A1781" i="1"/>
  <c r="O1780" i="1"/>
  <c r="M1780" i="1"/>
  <c r="L1780" i="1"/>
  <c r="K1780" i="1"/>
  <c r="F1780" i="1"/>
  <c r="A1780" i="1"/>
  <c r="O1779" i="1"/>
  <c r="M1779" i="1"/>
  <c r="L1779" i="1"/>
  <c r="K1779" i="1"/>
  <c r="F1779" i="1"/>
  <c r="A1779" i="1"/>
  <c r="O1778" i="1"/>
  <c r="M1778" i="1"/>
  <c r="L1778" i="1"/>
  <c r="K1778" i="1"/>
  <c r="F1778" i="1"/>
  <c r="A1778" i="1"/>
  <c r="O1777" i="1"/>
  <c r="M1777" i="1"/>
  <c r="L1777" i="1"/>
  <c r="K1777" i="1"/>
  <c r="F1777" i="1"/>
  <c r="A1777" i="1"/>
  <c r="O1776" i="1"/>
  <c r="M1776" i="1"/>
  <c r="L1776" i="1"/>
  <c r="K1776" i="1"/>
  <c r="F1776" i="1"/>
  <c r="A1776" i="1"/>
  <c r="O1775" i="1"/>
  <c r="M1775" i="1"/>
  <c r="L1775" i="1"/>
  <c r="K1775" i="1"/>
  <c r="F1775" i="1"/>
  <c r="A1775" i="1"/>
  <c r="O1774" i="1"/>
  <c r="M1774" i="1"/>
  <c r="L1774" i="1"/>
  <c r="K1774" i="1"/>
  <c r="F1774" i="1"/>
  <c r="A1774" i="1"/>
  <c r="O1773" i="1"/>
  <c r="M1773" i="1"/>
  <c r="L1773" i="1"/>
  <c r="K1773" i="1"/>
  <c r="F1773" i="1"/>
  <c r="A1773" i="1"/>
  <c r="O1772" i="1"/>
  <c r="M1772" i="1"/>
  <c r="L1772" i="1"/>
  <c r="K1772" i="1"/>
  <c r="F1772" i="1"/>
  <c r="A1772" i="1"/>
  <c r="O1771" i="1"/>
  <c r="M1771" i="1"/>
  <c r="L1771" i="1"/>
  <c r="K1771" i="1"/>
  <c r="F1771" i="1"/>
  <c r="A1771" i="1"/>
  <c r="O1770" i="1"/>
  <c r="M1770" i="1"/>
  <c r="L1770" i="1"/>
  <c r="K1770" i="1"/>
  <c r="F1770" i="1"/>
  <c r="A1770" i="1"/>
  <c r="O1769" i="1"/>
  <c r="M1769" i="1"/>
  <c r="L1769" i="1"/>
  <c r="K1769" i="1"/>
  <c r="F1769" i="1"/>
  <c r="A1769" i="1"/>
  <c r="O1768" i="1"/>
  <c r="M1768" i="1"/>
  <c r="L1768" i="1"/>
  <c r="K1768" i="1"/>
  <c r="F1768" i="1"/>
  <c r="A1768" i="1"/>
  <c r="O1767" i="1"/>
  <c r="M1767" i="1"/>
  <c r="L1767" i="1"/>
  <c r="K1767" i="1"/>
  <c r="F1767" i="1"/>
  <c r="A1767" i="1"/>
  <c r="O1766" i="1"/>
  <c r="M1766" i="1"/>
  <c r="L1766" i="1"/>
  <c r="K1766" i="1"/>
  <c r="F1766" i="1"/>
  <c r="A1766" i="1"/>
  <c r="O1765" i="1"/>
  <c r="M1765" i="1"/>
  <c r="L1765" i="1"/>
  <c r="K1765" i="1"/>
  <c r="F1765" i="1"/>
  <c r="A1765" i="1"/>
  <c r="O1764" i="1"/>
  <c r="M1764" i="1"/>
  <c r="L1764" i="1"/>
  <c r="K1764" i="1"/>
  <c r="F1764" i="1"/>
  <c r="A1764" i="1"/>
  <c r="O1763" i="1"/>
  <c r="M1763" i="1"/>
  <c r="L1763" i="1"/>
  <c r="K1763" i="1"/>
  <c r="F1763" i="1"/>
  <c r="A1763" i="1"/>
  <c r="O1762" i="1"/>
  <c r="M1762" i="1"/>
  <c r="L1762" i="1"/>
  <c r="K1762" i="1"/>
  <c r="F1762" i="1"/>
  <c r="A1762" i="1"/>
  <c r="O1761" i="1"/>
  <c r="M1761" i="1"/>
  <c r="L1761" i="1"/>
  <c r="K1761" i="1"/>
  <c r="F1761" i="1"/>
  <c r="A1761" i="1"/>
  <c r="O1760" i="1"/>
  <c r="M1760" i="1"/>
  <c r="L1760" i="1"/>
  <c r="K1760" i="1"/>
  <c r="F1760" i="1"/>
  <c r="A1760" i="1"/>
  <c r="O1759" i="1"/>
  <c r="M1759" i="1"/>
  <c r="L1759" i="1"/>
  <c r="K1759" i="1"/>
  <c r="F1759" i="1"/>
  <c r="A1759" i="1"/>
  <c r="O1758" i="1"/>
  <c r="M1758" i="1"/>
  <c r="L1758" i="1"/>
  <c r="K1758" i="1"/>
  <c r="F1758" i="1"/>
  <c r="A1758" i="1"/>
  <c r="O1757" i="1"/>
  <c r="M1757" i="1"/>
  <c r="L1757" i="1"/>
  <c r="K1757" i="1"/>
  <c r="F1757" i="1"/>
  <c r="A1757" i="1"/>
  <c r="O1756" i="1"/>
  <c r="M1756" i="1"/>
  <c r="L1756" i="1"/>
  <c r="K1756" i="1"/>
  <c r="F1756" i="1"/>
  <c r="A1756" i="1"/>
  <c r="O1755" i="1"/>
  <c r="M1755" i="1"/>
  <c r="L1755" i="1"/>
  <c r="K1755" i="1"/>
  <c r="F1755" i="1"/>
  <c r="A1755" i="1"/>
  <c r="O1754" i="1"/>
  <c r="M1754" i="1"/>
  <c r="L1754" i="1"/>
  <c r="K1754" i="1"/>
  <c r="F1754" i="1"/>
  <c r="A1754" i="1"/>
  <c r="O1753" i="1"/>
  <c r="M1753" i="1"/>
  <c r="L1753" i="1"/>
  <c r="K1753" i="1"/>
  <c r="F1753" i="1"/>
  <c r="A1753" i="1"/>
  <c r="O1752" i="1"/>
  <c r="M1752" i="1"/>
  <c r="L1752" i="1"/>
  <c r="K1752" i="1"/>
  <c r="F1752" i="1"/>
  <c r="A1752" i="1"/>
  <c r="O1751" i="1"/>
  <c r="M1751" i="1"/>
  <c r="L1751" i="1"/>
  <c r="K1751" i="1"/>
  <c r="F1751" i="1"/>
  <c r="A1751" i="1"/>
  <c r="O1750" i="1"/>
  <c r="M1750" i="1"/>
  <c r="L1750" i="1"/>
  <c r="K1750" i="1"/>
  <c r="F1750" i="1"/>
  <c r="A1750" i="1"/>
  <c r="O1749" i="1"/>
  <c r="M1749" i="1"/>
  <c r="L1749" i="1"/>
  <c r="K1749" i="1"/>
  <c r="F1749" i="1"/>
  <c r="A1749" i="1"/>
  <c r="O1748" i="1"/>
  <c r="M1748" i="1"/>
  <c r="L1748" i="1"/>
  <c r="K1748" i="1"/>
  <c r="F1748" i="1"/>
  <c r="A1748" i="1"/>
  <c r="O1747" i="1"/>
  <c r="M1747" i="1"/>
  <c r="L1747" i="1"/>
  <c r="K1747" i="1"/>
  <c r="F1747" i="1"/>
  <c r="A1747" i="1"/>
  <c r="O1746" i="1"/>
  <c r="M1746" i="1"/>
  <c r="L1746" i="1"/>
  <c r="K1746" i="1"/>
  <c r="F1746" i="1"/>
  <c r="A1746" i="1"/>
  <c r="O1745" i="1"/>
  <c r="M1745" i="1"/>
  <c r="L1745" i="1"/>
  <c r="K1745" i="1"/>
  <c r="F1745" i="1"/>
  <c r="A1745" i="1"/>
  <c r="O1744" i="1"/>
  <c r="M1744" i="1"/>
  <c r="L1744" i="1"/>
  <c r="K1744" i="1"/>
  <c r="F1744" i="1"/>
  <c r="A1744" i="1"/>
  <c r="O1743" i="1"/>
  <c r="M1743" i="1"/>
  <c r="L1743" i="1"/>
  <c r="K1743" i="1"/>
  <c r="F1743" i="1"/>
  <c r="A1743" i="1"/>
  <c r="O1742" i="1"/>
  <c r="M1742" i="1"/>
  <c r="L1742" i="1"/>
  <c r="K1742" i="1"/>
  <c r="F1742" i="1"/>
  <c r="A1742" i="1"/>
  <c r="O1741" i="1"/>
  <c r="M1741" i="1"/>
  <c r="L1741" i="1"/>
  <c r="K1741" i="1"/>
  <c r="F1741" i="1"/>
  <c r="A1741" i="1"/>
  <c r="O1740" i="1"/>
  <c r="M1740" i="1"/>
  <c r="L1740" i="1"/>
  <c r="K1740" i="1"/>
  <c r="F1740" i="1"/>
  <c r="A1740" i="1"/>
  <c r="O1739" i="1"/>
  <c r="M1739" i="1"/>
  <c r="L1739" i="1"/>
  <c r="K1739" i="1"/>
  <c r="F1739" i="1"/>
  <c r="A1739" i="1"/>
  <c r="O1738" i="1"/>
  <c r="M1738" i="1"/>
  <c r="L1738" i="1"/>
  <c r="K1738" i="1"/>
  <c r="F1738" i="1"/>
  <c r="A1738" i="1"/>
  <c r="O1737" i="1"/>
  <c r="M1737" i="1"/>
  <c r="L1737" i="1"/>
  <c r="K1737" i="1"/>
  <c r="F1737" i="1"/>
  <c r="A1737" i="1"/>
  <c r="O1736" i="1"/>
  <c r="M1736" i="1"/>
  <c r="L1736" i="1"/>
  <c r="K1736" i="1"/>
  <c r="F1736" i="1"/>
  <c r="A1736" i="1"/>
  <c r="O1735" i="1"/>
  <c r="M1735" i="1"/>
  <c r="L1735" i="1"/>
  <c r="K1735" i="1"/>
  <c r="F1735" i="1"/>
  <c r="A1735" i="1"/>
  <c r="O1734" i="1"/>
  <c r="M1734" i="1"/>
  <c r="L1734" i="1"/>
  <c r="K1734" i="1"/>
  <c r="F1734" i="1"/>
  <c r="A1734" i="1"/>
  <c r="O1733" i="1"/>
  <c r="M1733" i="1"/>
  <c r="L1733" i="1"/>
  <c r="K1733" i="1"/>
  <c r="F1733" i="1"/>
  <c r="A1733" i="1"/>
  <c r="O1732" i="1"/>
  <c r="M1732" i="1"/>
  <c r="L1732" i="1"/>
  <c r="K1732" i="1"/>
  <c r="F1732" i="1"/>
  <c r="A1732" i="1"/>
  <c r="O1731" i="1"/>
  <c r="M1731" i="1"/>
  <c r="L1731" i="1"/>
  <c r="K1731" i="1"/>
  <c r="F1731" i="1"/>
  <c r="A1731" i="1"/>
  <c r="O1730" i="1"/>
  <c r="M1730" i="1"/>
  <c r="L1730" i="1"/>
  <c r="K1730" i="1"/>
  <c r="F1730" i="1"/>
  <c r="A1730" i="1"/>
  <c r="O1729" i="1"/>
  <c r="M1729" i="1"/>
  <c r="L1729" i="1"/>
  <c r="K1729" i="1"/>
  <c r="F1729" i="1"/>
  <c r="A1729" i="1"/>
  <c r="O1728" i="1"/>
  <c r="M1728" i="1"/>
  <c r="L1728" i="1"/>
  <c r="K1728" i="1"/>
  <c r="F1728" i="1"/>
  <c r="A1728" i="1"/>
  <c r="O1727" i="1"/>
  <c r="M1727" i="1"/>
  <c r="L1727" i="1"/>
  <c r="K1727" i="1"/>
  <c r="F1727" i="1"/>
  <c r="A1727" i="1"/>
  <c r="O1726" i="1"/>
  <c r="M1726" i="1"/>
  <c r="L1726" i="1"/>
  <c r="K1726" i="1"/>
  <c r="F1726" i="1"/>
  <c r="A1726" i="1"/>
  <c r="O1725" i="1"/>
  <c r="M1725" i="1"/>
  <c r="L1725" i="1"/>
  <c r="K1725" i="1"/>
  <c r="F1725" i="1"/>
  <c r="A1725" i="1"/>
  <c r="O1724" i="1"/>
  <c r="M1724" i="1"/>
  <c r="L1724" i="1"/>
  <c r="K1724" i="1"/>
  <c r="F1724" i="1"/>
  <c r="A1724" i="1"/>
  <c r="O1723" i="1"/>
  <c r="M1723" i="1"/>
  <c r="L1723" i="1"/>
  <c r="K1723" i="1"/>
  <c r="F1723" i="1"/>
  <c r="A1723" i="1"/>
  <c r="O1722" i="1"/>
  <c r="M1722" i="1"/>
  <c r="L1722" i="1"/>
  <c r="K1722" i="1"/>
  <c r="F1722" i="1"/>
  <c r="A1722" i="1"/>
  <c r="O1721" i="1"/>
  <c r="M1721" i="1"/>
  <c r="L1721" i="1"/>
  <c r="K1721" i="1"/>
  <c r="F1721" i="1"/>
  <c r="A1721" i="1"/>
  <c r="O1720" i="1"/>
  <c r="M1720" i="1"/>
  <c r="L1720" i="1"/>
  <c r="K1720" i="1"/>
  <c r="F1720" i="1"/>
  <c r="A1720" i="1"/>
  <c r="O1719" i="1"/>
  <c r="M1719" i="1"/>
  <c r="L1719" i="1"/>
  <c r="K1719" i="1"/>
  <c r="F1719" i="1"/>
  <c r="A1719" i="1"/>
  <c r="O1718" i="1"/>
  <c r="M1718" i="1"/>
  <c r="L1718" i="1"/>
  <c r="K1718" i="1"/>
  <c r="F1718" i="1"/>
  <c r="A1718" i="1"/>
  <c r="O1717" i="1"/>
  <c r="M1717" i="1"/>
  <c r="L1717" i="1"/>
  <c r="K1717" i="1"/>
  <c r="F1717" i="1"/>
  <c r="A1717" i="1"/>
  <c r="O1716" i="1"/>
  <c r="M1716" i="1"/>
  <c r="L1716" i="1"/>
  <c r="K1716" i="1"/>
  <c r="F1716" i="1"/>
  <c r="A1716" i="1"/>
  <c r="O1715" i="1"/>
  <c r="M1715" i="1"/>
  <c r="L1715" i="1"/>
  <c r="K1715" i="1"/>
  <c r="F1715" i="1"/>
  <c r="A1715" i="1"/>
  <c r="O1714" i="1"/>
  <c r="M1714" i="1"/>
  <c r="L1714" i="1"/>
  <c r="K1714" i="1"/>
  <c r="F1714" i="1"/>
  <c r="A1714" i="1"/>
  <c r="O1713" i="1"/>
  <c r="M1713" i="1"/>
  <c r="L1713" i="1"/>
  <c r="K1713" i="1"/>
  <c r="F1713" i="1"/>
  <c r="A1713" i="1"/>
  <c r="O1712" i="1"/>
  <c r="M1712" i="1"/>
  <c r="L1712" i="1"/>
  <c r="K1712" i="1"/>
  <c r="F1712" i="1"/>
  <c r="A1712" i="1"/>
  <c r="O1711" i="1"/>
  <c r="M1711" i="1"/>
  <c r="L1711" i="1"/>
  <c r="K1711" i="1"/>
  <c r="F1711" i="1"/>
  <c r="A1711" i="1"/>
  <c r="O1710" i="1"/>
  <c r="M1710" i="1"/>
  <c r="L1710" i="1"/>
  <c r="K1710" i="1"/>
  <c r="F1710" i="1"/>
  <c r="A1710" i="1"/>
  <c r="O1709" i="1"/>
  <c r="M1709" i="1"/>
  <c r="L1709" i="1"/>
  <c r="K1709" i="1"/>
  <c r="F1709" i="1"/>
  <c r="A1709" i="1"/>
  <c r="O1708" i="1"/>
  <c r="M1708" i="1"/>
  <c r="L1708" i="1"/>
  <c r="K1708" i="1"/>
  <c r="F1708" i="1"/>
  <c r="A1708" i="1"/>
  <c r="O1707" i="1"/>
  <c r="M1707" i="1"/>
  <c r="L1707" i="1"/>
  <c r="K1707" i="1"/>
  <c r="F1707" i="1"/>
  <c r="A1707" i="1"/>
  <c r="O1706" i="1"/>
  <c r="M1706" i="1"/>
  <c r="L1706" i="1"/>
  <c r="K1706" i="1"/>
  <c r="F1706" i="1"/>
  <c r="A1706" i="1"/>
  <c r="O1705" i="1"/>
  <c r="M1705" i="1"/>
  <c r="L1705" i="1"/>
  <c r="K1705" i="1"/>
  <c r="F1705" i="1"/>
  <c r="A1705" i="1"/>
  <c r="O1704" i="1"/>
  <c r="M1704" i="1"/>
  <c r="L1704" i="1"/>
  <c r="K1704" i="1"/>
  <c r="F1704" i="1"/>
  <c r="A1704" i="1"/>
  <c r="O1703" i="1"/>
  <c r="M1703" i="1"/>
  <c r="L1703" i="1"/>
  <c r="K1703" i="1"/>
  <c r="F1703" i="1"/>
  <c r="A1703" i="1"/>
  <c r="O1702" i="1"/>
  <c r="M1702" i="1"/>
  <c r="L1702" i="1"/>
  <c r="K1702" i="1"/>
  <c r="F1702" i="1"/>
  <c r="A1702" i="1"/>
  <c r="O1701" i="1"/>
  <c r="M1701" i="1"/>
  <c r="L1701" i="1"/>
  <c r="K1701" i="1"/>
  <c r="F1701" i="1"/>
  <c r="A1701" i="1"/>
  <c r="O1700" i="1"/>
  <c r="M1700" i="1"/>
  <c r="L1700" i="1"/>
  <c r="K1700" i="1"/>
  <c r="F1700" i="1"/>
  <c r="A1700" i="1"/>
  <c r="O1699" i="1"/>
  <c r="M1699" i="1"/>
  <c r="L1699" i="1"/>
  <c r="K1699" i="1"/>
  <c r="F1699" i="1"/>
  <c r="A1699" i="1"/>
  <c r="O1698" i="1"/>
  <c r="M1698" i="1"/>
  <c r="L1698" i="1"/>
  <c r="K1698" i="1"/>
  <c r="F1698" i="1"/>
  <c r="A1698" i="1"/>
  <c r="O1697" i="1"/>
  <c r="M1697" i="1"/>
  <c r="L1697" i="1"/>
  <c r="K1697" i="1"/>
  <c r="F1697" i="1"/>
  <c r="A1697" i="1"/>
  <c r="O1696" i="1"/>
  <c r="M1696" i="1"/>
  <c r="L1696" i="1"/>
  <c r="K1696" i="1"/>
  <c r="F1696" i="1"/>
  <c r="A1696" i="1"/>
  <c r="O1695" i="1"/>
  <c r="M1695" i="1"/>
  <c r="L1695" i="1"/>
  <c r="K1695" i="1"/>
  <c r="F1695" i="1"/>
  <c r="A1695" i="1"/>
  <c r="O1694" i="1"/>
  <c r="M1694" i="1"/>
  <c r="L1694" i="1"/>
  <c r="K1694" i="1"/>
  <c r="F1694" i="1"/>
  <c r="A1694" i="1"/>
  <c r="O1693" i="1"/>
  <c r="M1693" i="1"/>
  <c r="L1693" i="1"/>
  <c r="K1693" i="1"/>
  <c r="F1693" i="1"/>
  <c r="A1693" i="1"/>
  <c r="O1692" i="1"/>
  <c r="M1692" i="1"/>
  <c r="L1692" i="1"/>
  <c r="K1692" i="1"/>
  <c r="F1692" i="1"/>
  <c r="A1692" i="1"/>
  <c r="O1691" i="1"/>
  <c r="M1691" i="1"/>
  <c r="L1691" i="1"/>
  <c r="K1691" i="1"/>
  <c r="F1691" i="1"/>
  <c r="A1691" i="1"/>
  <c r="O1690" i="1"/>
  <c r="M1690" i="1"/>
  <c r="L1690" i="1"/>
  <c r="K1690" i="1"/>
  <c r="F1690" i="1"/>
  <c r="A1690" i="1"/>
  <c r="O1689" i="1"/>
  <c r="M1689" i="1"/>
  <c r="L1689" i="1"/>
  <c r="K1689" i="1"/>
  <c r="F1689" i="1"/>
  <c r="A1689" i="1"/>
  <c r="O1688" i="1"/>
  <c r="M1688" i="1"/>
  <c r="L1688" i="1"/>
  <c r="K1688" i="1"/>
  <c r="F1688" i="1"/>
  <c r="A1688" i="1"/>
  <c r="O1687" i="1"/>
  <c r="M1687" i="1"/>
  <c r="L1687" i="1"/>
  <c r="K1687" i="1"/>
  <c r="F1687" i="1"/>
  <c r="A1687" i="1"/>
  <c r="O1686" i="1"/>
  <c r="M1686" i="1"/>
  <c r="L1686" i="1"/>
  <c r="K1686" i="1"/>
  <c r="F1686" i="1"/>
  <c r="A1686" i="1"/>
  <c r="O1685" i="1"/>
  <c r="M1685" i="1"/>
  <c r="L1685" i="1"/>
  <c r="K1685" i="1"/>
  <c r="F1685" i="1"/>
  <c r="A1685" i="1"/>
  <c r="O1684" i="1"/>
  <c r="M1684" i="1"/>
  <c r="L1684" i="1"/>
  <c r="K1684" i="1"/>
  <c r="F1684" i="1"/>
  <c r="A1684" i="1"/>
  <c r="O1683" i="1"/>
  <c r="M1683" i="1"/>
  <c r="L1683" i="1"/>
  <c r="K1683" i="1"/>
  <c r="F1683" i="1"/>
  <c r="A1683" i="1"/>
  <c r="O1682" i="1"/>
  <c r="M1682" i="1"/>
  <c r="L1682" i="1"/>
  <c r="K1682" i="1"/>
  <c r="F1682" i="1"/>
  <c r="A1682" i="1"/>
  <c r="O1681" i="1"/>
  <c r="M1681" i="1"/>
  <c r="L1681" i="1"/>
  <c r="K1681" i="1"/>
  <c r="F1681" i="1"/>
  <c r="A1681" i="1"/>
  <c r="O1680" i="1"/>
  <c r="M1680" i="1"/>
  <c r="L1680" i="1"/>
  <c r="K1680" i="1"/>
  <c r="F1680" i="1"/>
  <c r="A1680" i="1"/>
  <c r="O1679" i="1"/>
  <c r="M1679" i="1"/>
  <c r="L1679" i="1"/>
  <c r="K1679" i="1"/>
  <c r="F1679" i="1"/>
  <c r="A1679" i="1"/>
  <c r="O1678" i="1"/>
  <c r="M1678" i="1"/>
  <c r="L1678" i="1"/>
  <c r="K1678" i="1"/>
  <c r="F1678" i="1"/>
  <c r="A1678" i="1"/>
  <c r="O1677" i="1"/>
  <c r="M1677" i="1"/>
  <c r="L1677" i="1"/>
  <c r="K1677" i="1"/>
  <c r="F1677" i="1"/>
  <c r="A1677" i="1"/>
  <c r="O1676" i="1"/>
  <c r="M1676" i="1"/>
  <c r="L1676" i="1"/>
  <c r="K1676" i="1"/>
  <c r="F1676" i="1"/>
  <c r="A1676" i="1"/>
  <c r="O1675" i="1"/>
  <c r="M1675" i="1"/>
  <c r="L1675" i="1"/>
  <c r="K1675" i="1"/>
  <c r="F1675" i="1"/>
  <c r="A1675" i="1"/>
  <c r="O1674" i="1"/>
  <c r="M1674" i="1"/>
  <c r="L1674" i="1"/>
  <c r="K1674" i="1"/>
  <c r="F1674" i="1"/>
  <c r="A1674" i="1"/>
  <c r="O1673" i="1"/>
  <c r="M1673" i="1"/>
  <c r="L1673" i="1"/>
  <c r="K1673" i="1"/>
  <c r="F1673" i="1"/>
  <c r="A1673" i="1"/>
  <c r="O1672" i="1"/>
  <c r="M1672" i="1"/>
  <c r="L1672" i="1"/>
  <c r="K1672" i="1"/>
  <c r="F1672" i="1"/>
  <c r="A1672" i="1"/>
  <c r="O1671" i="1"/>
  <c r="M1671" i="1"/>
  <c r="L1671" i="1"/>
  <c r="K1671" i="1"/>
  <c r="F1671" i="1"/>
  <c r="A1671" i="1"/>
  <c r="O1670" i="1"/>
  <c r="M1670" i="1"/>
  <c r="L1670" i="1"/>
  <c r="K1670" i="1"/>
  <c r="F1670" i="1"/>
  <c r="A1670" i="1"/>
  <c r="O1669" i="1"/>
  <c r="M1669" i="1"/>
  <c r="L1669" i="1"/>
  <c r="K1669" i="1"/>
  <c r="F1669" i="1"/>
  <c r="A1669" i="1"/>
  <c r="O1668" i="1"/>
  <c r="M1668" i="1"/>
  <c r="L1668" i="1"/>
  <c r="K1668" i="1"/>
  <c r="F1668" i="1"/>
  <c r="A1668" i="1"/>
  <c r="O1667" i="1"/>
  <c r="M1667" i="1"/>
  <c r="L1667" i="1"/>
  <c r="K1667" i="1"/>
  <c r="F1667" i="1"/>
  <c r="A1667" i="1"/>
  <c r="O1666" i="1"/>
  <c r="M1666" i="1"/>
  <c r="L1666" i="1"/>
  <c r="K1666" i="1"/>
  <c r="F1666" i="1"/>
  <c r="A1666" i="1"/>
  <c r="O1665" i="1"/>
  <c r="M1665" i="1"/>
  <c r="L1665" i="1"/>
  <c r="K1665" i="1"/>
  <c r="F1665" i="1"/>
  <c r="A1665" i="1"/>
  <c r="O1664" i="1"/>
  <c r="M1664" i="1"/>
  <c r="L1664" i="1"/>
  <c r="K1664" i="1"/>
  <c r="F1664" i="1"/>
  <c r="A1664" i="1"/>
  <c r="O1663" i="1"/>
  <c r="M1663" i="1"/>
  <c r="L1663" i="1"/>
  <c r="K1663" i="1"/>
  <c r="F1663" i="1"/>
  <c r="A1663" i="1"/>
  <c r="O1662" i="1"/>
  <c r="M1662" i="1"/>
  <c r="L1662" i="1"/>
  <c r="K1662" i="1"/>
  <c r="F1662" i="1"/>
  <c r="A1662" i="1"/>
  <c r="O1661" i="1"/>
  <c r="M1661" i="1"/>
  <c r="L1661" i="1"/>
  <c r="K1661" i="1"/>
  <c r="F1661" i="1"/>
  <c r="A1661" i="1"/>
  <c r="O1660" i="1"/>
  <c r="M1660" i="1"/>
  <c r="L1660" i="1"/>
  <c r="K1660" i="1"/>
  <c r="F1660" i="1"/>
  <c r="A1660" i="1"/>
  <c r="O1659" i="1"/>
  <c r="M1659" i="1"/>
  <c r="L1659" i="1"/>
  <c r="K1659" i="1"/>
  <c r="F1659" i="1"/>
  <c r="A1659" i="1"/>
  <c r="O1658" i="1"/>
  <c r="M1658" i="1"/>
  <c r="L1658" i="1"/>
  <c r="K1658" i="1"/>
  <c r="F1658" i="1"/>
  <c r="A1658" i="1"/>
  <c r="O1657" i="1"/>
  <c r="M1657" i="1"/>
  <c r="L1657" i="1"/>
  <c r="K1657" i="1"/>
  <c r="F1657" i="1"/>
  <c r="A1657" i="1"/>
  <c r="O1656" i="1"/>
  <c r="M1656" i="1"/>
  <c r="L1656" i="1"/>
  <c r="K1656" i="1"/>
  <c r="F1656" i="1"/>
  <c r="A1656" i="1"/>
  <c r="O1655" i="1"/>
  <c r="M1655" i="1"/>
  <c r="L1655" i="1"/>
  <c r="K1655" i="1"/>
  <c r="F1655" i="1"/>
  <c r="A1655" i="1"/>
  <c r="O1654" i="1"/>
  <c r="M1654" i="1"/>
  <c r="L1654" i="1"/>
  <c r="K1654" i="1"/>
  <c r="F1654" i="1"/>
  <c r="A1654" i="1"/>
  <c r="O1653" i="1"/>
  <c r="M1653" i="1"/>
  <c r="L1653" i="1"/>
  <c r="K1653" i="1"/>
  <c r="F1653" i="1"/>
  <c r="A1653" i="1"/>
  <c r="O1652" i="1"/>
  <c r="M1652" i="1"/>
  <c r="L1652" i="1"/>
  <c r="K1652" i="1"/>
  <c r="F1652" i="1"/>
  <c r="A1652" i="1"/>
  <c r="O1651" i="1"/>
  <c r="M1651" i="1"/>
  <c r="L1651" i="1"/>
  <c r="K1651" i="1"/>
  <c r="F1651" i="1"/>
  <c r="A1651" i="1"/>
  <c r="O1650" i="1"/>
  <c r="M1650" i="1"/>
  <c r="L1650" i="1"/>
  <c r="K1650" i="1"/>
  <c r="F1650" i="1"/>
  <c r="A1650" i="1"/>
  <c r="O1649" i="1"/>
  <c r="M1649" i="1"/>
  <c r="L1649" i="1"/>
  <c r="K1649" i="1"/>
  <c r="F1649" i="1"/>
  <c r="A1649" i="1"/>
  <c r="O1648" i="1"/>
  <c r="M1648" i="1"/>
  <c r="L1648" i="1"/>
  <c r="K1648" i="1"/>
  <c r="F1648" i="1"/>
  <c r="A1648" i="1"/>
  <c r="O1647" i="1"/>
  <c r="M1647" i="1"/>
  <c r="L1647" i="1"/>
  <c r="K1647" i="1"/>
  <c r="F1647" i="1"/>
  <c r="A1647" i="1"/>
  <c r="O1646" i="1"/>
  <c r="M1646" i="1"/>
  <c r="L1646" i="1"/>
  <c r="K1646" i="1"/>
  <c r="F1646" i="1"/>
  <c r="A1646" i="1"/>
  <c r="O1645" i="1"/>
  <c r="M1645" i="1"/>
  <c r="L1645" i="1"/>
  <c r="K1645" i="1"/>
  <c r="F1645" i="1"/>
  <c r="A1645" i="1"/>
  <c r="O1644" i="1"/>
  <c r="M1644" i="1"/>
  <c r="L1644" i="1"/>
  <c r="K1644" i="1"/>
  <c r="F1644" i="1"/>
  <c r="A1644" i="1"/>
  <c r="O1643" i="1"/>
  <c r="M1643" i="1"/>
  <c r="L1643" i="1"/>
  <c r="K1643" i="1"/>
  <c r="F1643" i="1"/>
  <c r="A1643" i="1"/>
  <c r="O1642" i="1"/>
  <c r="M1642" i="1"/>
  <c r="L1642" i="1"/>
  <c r="K1642" i="1"/>
  <c r="F1642" i="1"/>
  <c r="A1642" i="1"/>
  <c r="O1641" i="1"/>
  <c r="M1641" i="1"/>
  <c r="L1641" i="1"/>
  <c r="K1641" i="1"/>
  <c r="F1641" i="1"/>
  <c r="A1641" i="1"/>
  <c r="O1640" i="1"/>
  <c r="M1640" i="1"/>
  <c r="L1640" i="1"/>
  <c r="K1640" i="1"/>
  <c r="F1640" i="1"/>
  <c r="A1640" i="1"/>
  <c r="O1639" i="1"/>
  <c r="M1639" i="1"/>
  <c r="L1639" i="1"/>
  <c r="K1639" i="1"/>
  <c r="F1639" i="1"/>
  <c r="A1639" i="1"/>
  <c r="O1638" i="1"/>
  <c r="M1638" i="1"/>
  <c r="L1638" i="1"/>
  <c r="K1638" i="1"/>
  <c r="F1638" i="1"/>
  <c r="A1638" i="1"/>
  <c r="O1637" i="1"/>
  <c r="M1637" i="1"/>
  <c r="L1637" i="1"/>
  <c r="K1637" i="1"/>
  <c r="F1637" i="1"/>
  <c r="A1637" i="1"/>
  <c r="O1636" i="1"/>
  <c r="M1636" i="1"/>
  <c r="L1636" i="1"/>
  <c r="K1636" i="1"/>
  <c r="F1636" i="1"/>
  <c r="A1636" i="1"/>
  <c r="O1635" i="1"/>
  <c r="M1635" i="1"/>
  <c r="L1635" i="1"/>
  <c r="K1635" i="1"/>
  <c r="F1635" i="1"/>
  <c r="A1635" i="1"/>
  <c r="O1634" i="1"/>
  <c r="M1634" i="1"/>
  <c r="L1634" i="1"/>
  <c r="K1634" i="1"/>
  <c r="F1634" i="1"/>
  <c r="A1634" i="1"/>
  <c r="O1633" i="1"/>
  <c r="M1633" i="1"/>
  <c r="L1633" i="1"/>
  <c r="K1633" i="1"/>
  <c r="F1633" i="1"/>
  <c r="A1633" i="1"/>
  <c r="O1632" i="1"/>
  <c r="M1632" i="1"/>
  <c r="L1632" i="1"/>
  <c r="K1632" i="1"/>
  <c r="F1632" i="1"/>
  <c r="A1632" i="1"/>
  <c r="O1631" i="1"/>
  <c r="M1631" i="1"/>
  <c r="L1631" i="1"/>
  <c r="K1631" i="1"/>
  <c r="F1631" i="1"/>
  <c r="A1631" i="1"/>
  <c r="O1630" i="1"/>
  <c r="M1630" i="1"/>
  <c r="L1630" i="1"/>
  <c r="K1630" i="1"/>
  <c r="F1630" i="1"/>
  <c r="A1630" i="1"/>
  <c r="O1629" i="1"/>
  <c r="M1629" i="1"/>
  <c r="L1629" i="1"/>
  <c r="K1629" i="1"/>
  <c r="F1629" i="1"/>
  <c r="A1629" i="1"/>
  <c r="O1628" i="1"/>
  <c r="M1628" i="1"/>
  <c r="L1628" i="1"/>
  <c r="K1628" i="1"/>
  <c r="F1628" i="1"/>
  <c r="A1628" i="1"/>
  <c r="O1627" i="1"/>
  <c r="M1627" i="1"/>
  <c r="L1627" i="1"/>
  <c r="K1627" i="1"/>
  <c r="F1627" i="1"/>
  <c r="A1627" i="1"/>
  <c r="O1626" i="1"/>
  <c r="M1626" i="1"/>
  <c r="L1626" i="1"/>
  <c r="K1626" i="1"/>
  <c r="F1626" i="1"/>
  <c r="A1626" i="1"/>
  <c r="O1625" i="1"/>
  <c r="M1625" i="1"/>
  <c r="L1625" i="1"/>
  <c r="K1625" i="1"/>
  <c r="F1625" i="1"/>
  <c r="A1625" i="1"/>
  <c r="O1624" i="1"/>
  <c r="M1624" i="1"/>
  <c r="L1624" i="1"/>
  <c r="K1624" i="1"/>
  <c r="F1624" i="1"/>
  <c r="A1624" i="1"/>
  <c r="O1623" i="1"/>
  <c r="M1623" i="1"/>
  <c r="L1623" i="1"/>
  <c r="K1623" i="1"/>
  <c r="F1623" i="1"/>
  <c r="A1623" i="1"/>
  <c r="O1622" i="1"/>
  <c r="M1622" i="1"/>
  <c r="L1622" i="1"/>
  <c r="K1622" i="1"/>
  <c r="F1622" i="1"/>
  <c r="A1622" i="1"/>
  <c r="O1621" i="1"/>
  <c r="M1621" i="1"/>
  <c r="L1621" i="1"/>
  <c r="K1621" i="1"/>
  <c r="F1621" i="1"/>
  <c r="A1621" i="1"/>
  <c r="O1620" i="1"/>
  <c r="M1620" i="1"/>
  <c r="L1620" i="1"/>
  <c r="K1620" i="1"/>
  <c r="F1620" i="1"/>
  <c r="A1620" i="1"/>
  <c r="O1619" i="1"/>
  <c r="M1619" i="1"/>
  <c r="L1619" i="1"/>
  <c r="K1619" i="1"/>
  <c r="F1619" i="1"/>
  <c r="A1619" i="1"/>
  <c r="O1618" i="1"/>
  <c r="M1618" i="1"/>
  <c r="L1618" i="1"/>
  <c r="K1618" i="1"/>
  <c r="F1618" i="1"/>
  <c r="A1618" i="1"/>
  <c r="O1617" i="1"/>
  <c r="M1617" i="1"/>
  <c r="L1617" i="1"/>
  <c r="K1617" i="1"/>
  <c r="F1617" i="1"/>
  <c r="A1617" i="1"/>
  <c r="O1616" i="1"/>
  <c r="M1616" i="1"/>
  <c r="L1616" i="1"/>
  <c r="K1616" i="1"/>
  <c r="F1616" i="1"/>
  <c r="A1616" i="1"/>
  <c r="O1615" i="1"/>
  <c r="M1615" i="1"/>
  <c r="L1615" i="1"/>
  <c r="K1615" i="1"/>
  <c r="F1615" i="1"/>
  <c r="A1615" i="1"/>
  <c r="O1614" i="1"/>
  <c r="M1614" i="1"/>
  <c r="L1614" i="1"/>
  <c r="K1614" i="1"/>
  <c r="F1614" i="1"/>
  <c r="A1614" i="1"/>
  <c r="O1613" i="1"/>
  <c r="M1613" i="1"/>
  <c r="L1613" i="1"/>
  <c r="K1613" i="1"/>
  <c r="F1613" i="1"/>
  <c r="A1613" i="1"/>
  <c r="O1612" i="1"/>
  <c r="M1612" i="1"/>
  <c r="L1612" i="1"/>
  <c r="K1612" i="1"/>
  <c r="F1612" i="1"/>
  <c r="A1612" i="1"/>
  <c r="O1611" i="1"/>
  <c r="M1611" i="1"/>
  <c r="L1611" i="1"/>
  <c r="K1611" i="1"/>
  <c r="F1611" i="1"/>
  <c r="A1611" i="1"/>
  <c r="O1610" i="1"/>
  <c r="M1610" i="1"/>
  <c r="L1610" i="1"/>
  <c r="K1610" i="1"/>
  <c r="F1610" i="1"/>
  <c r="A1610" i="1"/>
  <c r="O1609" i="1"/>
  <c r="M1609" i="1"/>
  <c r="L1609" i="1"/>
  <c r="K1609" i="1"/>
  <c r="F1609" i="1"/>
  <c r="A1609" i="1"/>
  <c r="O1608" i="1"/>
  <c r="M1608" i="1"/>
  <c r="L1608" i="1"/>
  <c r="K1608" i="1"/>
  <c r="F1608" i="1"/>
  <c r="A1608" i="1"/>
  <c r="O1607" i="1"/>
  <c r="M1607" i="1"/>
  <c r="L1607" i="1"/>
  <c r="K1607" i="1"/>
  <c r="F1607" i="1"/>
  <c r="A1607" i="1"/>
  <c r="O1606" i="1"/>
  <c r="M1606" i="1"/>
  <c r="L1606" i="1"/>
  <c r="K1606" i="1"/>
  <c r="F1606" i="1"/>
  <c r="A1606" i="1"/>
  <c r="O1605" i="1"/>
  <c r="M1605" i="1"/>
  <c r="L1605" i="1"/>
  <c r="K1605" i="1"/>
  <c r="F1605" i="1"/>
  <c r="A1605" i="1"/>
  <c r="O1604" i="1"/>
  <c r="M1604" i="1"/>
  <c r="L1604" i="1"/>
  <c r="K1604" i="1"/>
  <c r="F1604" i="1"/>
  <c r="A1604" i="1"/>
  <c r="O1603" i="1"/>
  <c r="M1603" i="1"/>
  <c r="L1603" i="1"/>
  <c r="K1603" i="1"/>
  <c r="F1603" i="1"/>
  <c r="A1603" i="1"/>
  <c r="O1602" i="1"/>
  <c r="M1602" i="1"/>
  <c r="L1602" i="1"/>
  <c r="K1602" i="1"/>
  <c r="F1602" i="1"/>
  <c r="A1602" i="1"/>
  <c r="O1601" i="1"/>
  <c r="M1601" i="1"/>
  <c r="L1601" i="1"/>
  <c r="K1601" i="1"/>
  <c r="F1601" i="1"/>
  <c r="A1601" i="1"/>
  <c r="O1600" i="1"/>
  <c r="M1600" i="1"/>
  <c r="L1600" i="1"/>
  <c r="K1600" i="1"/>
  <c r="F1600" i="1"/>
  <c r="A1600" i="1"/>
  <c r="O1599" i="1"/>
  <c r="M1599" i="1"/>
  <c r="L1599" i="1"/>
  <c r="K1599" i="1"/>
  <c r="F1599" i="1"/>
  <c r="A1599" i="1"/>
  <c r="O1598" i="1"/>
  <c r="M1598" i="1"/>
  <c r="L1598" i="1"/>
  <c r="K1598" i="1"/>
  <c r="F1598" i="1"/>
  <c r="A1598" i="1"/>
  <c r="O1597" i="1"/>
  <c r="M1597" i="1"/>
  <c r="L1597" i="1"/>
  <c r="K1597" i="1"/>
  <c r="F1597" i="1"/>
  <c r="A1597" i="1"/>
  <c r="O1596" i="1"/>
  <c r="M1596" i="1"/>
  <c r="L1596" i="1"/>
  <c r="K1596" i="1"/>
  <c r="F1596" i="1"/>
  <c r="A1596" i="1"/>
  <c r="O1595" i="1"/>
  <c r="M1595" i="1"/>
  <c r="L1595" i="1"/>
  <c r="K1595" i="1"/>
  <c r="F1595" i="1"/>
  <c r="A1595" i="1"/>
  <c r="O1594" i="1"/>
  <c r="M1594" i="1"/>
  <c r="L1594" i="1"/>
  <c r="K1594" i="1"/>
  <c r="F1594" i="1"/>
  <c r="A1594" i="1"/>
  <c r="O1593" i="1"/>
  <c r="M1593" i="1"/>
  <c r="L1593" i="1"/>
  <c r="K1593" i="1"/>
  <c r="F1593" i="1"/>
  <c r="A1593" i="1"/>
  <c r="O1592" i="1"/>
  <c r="M1592" i="1"/>
  <c r="L1592" i="1"/>
  <c r="K1592" i="1"/>
  <c r="F1592" i="1"/>
  <c r="A1592" i="1"/>
  <c r="O1591" i="1"/>
  <c r="M1591" i="1"/>
  <c r="L1591" i="1"/>
  <c r="K1591" i="1"/>
  <c r="F1591" i="1"/>
  <c r="A1591" i="1"/>
  <c r="O1590" i="1"/>
  <c r="M1590" i="1"/>
  <c r="L1590" i="1"/>
  <c r="K1590" i="1"/>
  <c r="F1590" i="1"/>
  <c r="A1590" i="1"/>
  <c r="O1589" i="1"/>
  <c r="M1589" i="1"/>
  <c r="L1589" i="1"/>
  <c r="K1589" i="1"/>
  <c r="F1589" i="1"/>
  <c r="A1589" i="1"/>
  <c r="O1588" i="1"/>
  <c r="M1588" i="1"/>
  <c r="L1588" i="1"/>
  <c r="K1588" i="1"/>
  <c r="F1588" i="1"/>
  <c r="A1588" i="1"/>
  <c r="O1587" i="1"/>
  <c r="M1587" i="1"/>
  <c r="L1587" i="1"/>
  <c r="K1587" i="1"/>
  <c r="F1587" i="1"/>
  <c r="A1587" i="1"/>
  <c r="O1586" i="1"/>
  <c r="M1586" i="1"/>
  <c r="L1586" i="1"/>
  <c r="K1586" i="1"/>
  <c r="F1586" i="1"/>
  <c r="A1586" i="1"/>
  <c r="O1585" i="1"/>
  <c r="M1585" i="1"/>
  <c r="L1585" i="1"/>
  <c r="K1585" i="1"/>
  <c r="F1585" i="1"/>
  <c r="A1585" i="1"/>
  <c r="O1584" i="1"/>
  <c r="M1584" i="1"/>
  <c r="L1584" i="1"/>
  <c r="K1584" i="1"/>
  <c r="F1584" i="1"/>
  <c r="A1584" i="1"/>
  <c r="O1583" i="1"/>
  <c r="M1583" i="1"/>
  <c r="L1583" i="1"/>
  <c r="K1583" i="1"/>
  <c r="F1583" i="1"/>
  <c r="A1583" i="1"/>
  <c r="O1582" i="1"/>
  <c r="M1582" i="1"/>
  <c r="L1582" i="1"/>
  <c r="K1582" i="1"/>
  <c r="F1582" i="1"/>
  <c r="A1582" i="1"/>
  <c r="O1581" i="1"/>
  <c r="M1581" i="1"/>
  <c r="L1581" i="1"/>
  <c r="K1581" i="1"/>
  <c r="F1581" i="1"/>
  <c r="A1581" i="1"/>
  <c r="O1580" i="1"/>
  <c r="M1580" i="1"/>
  <c r="L1580" i="1"/>
  <c r="K1580" i="1"/>
  <c r="F1580" i="1"/>
  <c r="A1580" i="1"/>
  <c r="O1579" i="1"/>
  <c r="M1579" i="1"/>
  <c r="L1579" i="1"/>
  <c r="K1579" i="1"/>
  <c r="F1579" i="1"/>
  <c r="A1579" i="1"/>
  <c r="O1578" i="1"/>
  <c r="M1578" i="1"/>
  <c r="L1578" i="1"/>
  <c r="K1578" i="1"/>
  <c r="F1578" i="1"/>
  <c r="A1578" i="1"/>
  <c r="O1577" i="1"/>
  <c r="M1577" i="1"/>
  <c r="L1577" i="1"/>
  <c r="K1577" i="1"/>
  <c r="F1577" i="1"/>
  <c r="A1577" i="1"/>
  <c r="O1576" i="1"/>
  <c r="M1576" i="1"/>
  <c r="L1576" i="1"/>
  <c r="K1576" i="1"/>
  <c r="F1576" i="1"/>
  <c r="A1576" i="1"/>
  <c r="O1575" i="1"/>
  <c r="M1575" i="1"/>
  <c r="L1575" i="1"/>
  <c r="K1575" i="1"/>
  <c r="F1575" i="1"/>
  <c r="A1575" i="1"/>
  <c r="O1574" i="1"/>
  <c r="M1574" i="1"/>
  <c r="L1574" i="1"/>
  <c r="K1574" i="1"/>
  <c r="F1574" i="1"/>
  <c r="A1574" i="1"/>
  <c r="O1573" i="1"/>
  <c r="M1573" i="1"/>
  <c r="L1573" i="1"/>
  <c r="K1573" i="1"/>
  <c r="F1573" i="1"/>
  <c r="A1573" i="1"/>
  <c r="O1572" i="1"/>
  <c r="M1572" i="1"/>
  <c r="L1572" i="1"/>
  <c r="K1572" i="1"/>
  <c r="F1572" i="1"/>
  <c r="A1572" i="1"/>
  <c r="O1571" i="1"/>
  <c r="M1571" i="1"/>
  <c r="L1571" i="1"/>
  <c r="K1571" i="1"/>
  <c r="F1571" i="1"/>
  <c r="A1571" i="1"/>
  <c r="O1570" i="1"/>
  <c r="M1570" i="1"/>
  <c r="L1570" i="1"/>
  <c r="K1570" i="1"/>
  <c r="F1570" i="1"/>
  <c r="A1570" i="1"/>
  <c r="O1569" i="1"/>
  <c r="M1569" i="1"/>
  <c r="L1569" i="1"/>
  <c r="K1569" i="1"/>
  <c r="F1569" i="1"/>
  <c r="A1569" i="1"/>
  <c r="O1568" i="1"/>
  <c r="M1568" i="1"/>
  <c r="L1568" i="1"/>
  <c r="K1568" i="1"/>
  <c r="F1568" i="1"/>
  <c r="A1568" i="1"/>
  <c r="O1567" i="1"/>
  <c r="M1567" i="1"/>
  <c r="L1567" i="1"/>
  <c r="K1567" i="1"/>
  <c r="F1567" i="1"/>
  <c r="A1567" i="1"/>
  <c r="O1566" i="1"/>
  <c r="M1566" i="1"/>
  <c r="L1566" i="1"/>
  <c r="K1566" i="1"/>
  <c r="F1566" i="1"/>
  <c r="A1566" i="1"/>
  <c r="O1565" i="1"/>
  <c r="M1565" i="1"/>
  <c r="L1565" i="1"/>
  <c r="K1565" i="1"/>
  <c r="F1565" i="1"/>
  <c r="A1565" i="1"/>
  <c r="O1564" i="1"/>
  <c r="M1564" i="1"/>
  <c r="L1564" i="1"/>
  <c r="K1564" i="1"/>
  <c r="F1564" i="1"/>
  <c r="A1564" i="1"/>
  <c r="O1563" i="1"/>
  <c r="M1563" i="1"/>
  <c r="L1563" i="1"/>
  <c r="K1563" i="1"/>
  <c r="F1563" i="1"/>
  <c r="A1563" i="1"/>
  <c r="O1562" i="1"/>
  <c r="M1562" i="1"/>
  <c r="L1562" i="1"/>
  <c r="K1562" i="1"/>
  <c r="F1562" i="1"/>
  <c r="A1562" i="1"/>
  <c r="O1561" i="1"/>
  <c r="M1561" i="1"/>
  <c r="L1561" i="1"/>
  <c r="K1561" i="1"/>
  <c r="F1561" i="1"/>
  <c r="A1561" i="1"/>
  <c r="O1560" i="1"/>
  <c r="M1560" i="1"/>
  <c r="L1560" i="1"/>
  <c r="K1560" i="1"/>
  <c r="F1560" i="1"/>
  <c r="A1560" i="1"/>
  <c r="O1559" i="1"/>
  <c r="M1559" i="1"/>
  <c r="L1559" i="1"/>
  <c r="K1559" i="1"/>
  <c r="F1559" i="1"/>
  <c r="A1559" i="1"/>
  <c r="O1558" i="1"/>
  <c r="M1558" i="1"/>
  <c r="L1558" i="1"/>
  <c r="K1558" i="1"/>
  <c r="F1558" i="1"/>
  <c r="A1558" i="1"/>
  <c r="O1557" i="1"/>
  <c r="M1557" i="1"/>
  <c r="L1557" i="1"/>
  <c r="K1557" i="1"/>
  <c r="F1557" i="1"/>
  <c r="A1557" i="1"/>
  <c r="O1556" i="1"/>
  <c r="M1556" i="1"/>
  <c r="L1556" i="1"/>
  <c r="K1556" i="1"/>
  <c r="F1556" i="1"/>
  <c r="A1556" i="1"/>
  <c r="O1555" i="1"/>
  <c r="M1555" i="1"/>
  <c r="L1555" i="1"/>
  <c r="K1555" i="1"/>
  <c r="F1555" i="1"/>
  <c r="A1555" i="1"/>
  <c r="O1554" i="1"/>
  <c r="M1554" i="1"/>
  <c r="L1554" i="1"/>
  <c r="K1554" i="1"/>
  <c r="F1554" i="1"/>
  <c r="A1554" i="1"/>
  <c r="O1553" i="1"/>
  <c r="M1553" i="1"/>
  <c r="L1553" i="1"/>
  <c r="K1553" i="1"/>
  <c r="F1553" i="1"/>
  <c r="A1553" i="1"/>
  <c r="O1552" i="1"/>
  <c r="M1552" i="1"/>
  <c r="L1552" i="1"/>
  <c r="K1552" i="1"/>
  <c r="F1552" i="1"/>
  <c r="A1552" i="1"/>
  <c r="O1551" i="1"/>
  <c r="M1551" i="1"/>
  <c r="L1551" i="1"/>
  <c r="K1551" i="1"/>
  <c r="F1551" i="1"/>
  <c r="A1551" i="1"/>
  <c r="O1550" i="1"/>
  <c r="M1550" i="1"/>
  <c r="L1550" i="1"/>
  <c r="K1550" i="1"/>
  <c r="F1550" i="1"/>
  <c r="A1550" i="1"/>
  <c r="O1549" i="1"/>
  <c r="M1549" i="1"/>
  <c r="L1549" i="1"/>
  <c r="K1549" i="1"/>
  <c r="F1549" i="1"/>
  <c r="A1549" i="1"/>
  <c r="O1548" i="1"/>
  <c r="M1548" i="1"/>
  <c r="L1548" i="1"/>
  <c r="K1548" i="1"/>
  <c r="F1548" i="1"/>
  <c r="A1548" i="1"/>
  <c r="O1547" i="1"/>
  <c r="M1547" i="1"/>
  <c r="L1547" i="1"/>
  <c r="K1547" i="1"/>
  <c r="F1547" i="1"/>
  <c r="A1547" i="1"/>
  <c r="O1546" i="1"/>
  <c r="M1546" i="1"/>
  <c r="L1546" i="1"/>
  <c r="K1546" i="1"/>
  <c r="F1546" i="1"/>
  <c r="A1546" i="1"/>
  <c r="O1545" i="1"/>
  <c r="M1545" i="1"/>
  <c r="L1545" i="1"/>
  <c r="K1545" i="1"/>
  <c r="F1545" i="1"/>
  <c r="A1545" i="1"/>
  <c r="O1544" i="1"/>
  <c r="M1544" i="1"/>
  <c r="L1544" i="1"/>
  <c r="K1544" i="1"/>
  <c r="F1544" i="1"/>
  <c r="A1544" i="1"/>
  <c r="O1543" i="1"/>
  <c r="M1543" i="1"/>
  <c r="L1543" i="1"/>
  <c r="K1543" i="1"/>
  <c r="F1543" i="1"/>
  <c r="A1543" i="1"/>
  <c r="O1542" i="1"/>
  <c r="M1542" i="1"/>
  <c r="L1542" i="1"/>
  <c r="K1542" i="1"/>
  <c r="F1542" i="1"/>
  <c r="A1542" i="1"/>
  <c r="O1541" i="1"/>
  <c r="M1541" i="1"/>
  <c r="L1541" i="1"/>
  <c r="K1541" i="1"/>
  <c r="F1541" i="1"/>
  <c r="A1541" i="1"/>
  <c r="O1540" i="1"/>
  <c r="M1540" i="1"/>
  <c r="L1540" i="1"/>
  <c r="K1540" i="1"/>
  <c r="F1540" i="1"/>
  <c r="A1540" i="1"/>
  <c r="O1539" i="1"/>
  <c r="M1539" i="1"/>
  <c r="L1539" i="1"/>
  <c r="K1539" i="1"/>
  <c r="F1539" i="1"/>
  <c r="A1539" i="1"/>
  <c r="O1538" i="1"/>
  <c r="M1538" i="1"/>
  <c r="L1538" i="1"/>
  <c r="K1538" i="1"/>
  <c r="F1538" i="1"/>
  <c r="A1538" i="1"/>
  <c r="O1537" i="1"/>
  <c r="M1537" i="1"/>
  <c r="L1537" i="1"/>
  <c r="K1537" i="1"/>
  <c r="F1537" i="1"/>
  <c r="A1537" i="1"/>
  <c r="O1536" i="1"/>
  <c r="M1536" i="1"/>
  <c r="L1536" i="1"/>
  <c r="K1536" i="1"/>
  <c r="F1536" i="1"/>
  <c r="A1536" i="1"/>
  <c r="O1535" i="1"/>
  <c r="M1535" i="1"/>
  <c r="L1535" i="1"/>
  <c r="K1535" i="1"/>
  <c r="F1535" i="1"/>
  <c r="A1535" i="1"/>
  <c r="O1534" i="1"/>
  <c r="M1534" i="1"/>
  <c r="L1534" i="1"/>
  <c r="K1534" i="1"/>
  <c r="F1534" i="1"/>
  <c r="A1534" i="1"/>
  <c r="O1533" i="1"/>
  <c r="M1533" i="1"/>
  <c r="L1533" i="1"/>
  <c r="K1533" i="1"/>
  <c r="F1533" i="1"/>
  <c r="A1533" i="1"/>
  <c r="O1532" i="1"/>
  <c r="M1532" i="1"/>
  <c r="L1532" i="1"/>
  <c r="K1532" i="1"/>
  <c r="F1532" i="1"/>
  <c r="A1532" i="1"/>
  <c r="O1531" i="1"/>
  <c r="M1531" i="1"/>
  <c r="L1531" i="1"/>
  <c r="K1531" i="1"/>
  <c r="F1531" i="1"/>
  <c r="A1531" i="1"/>
  <c r="O1530" i="1"/>
  <c r="M1530" i="1"/>
  <c r="L1530" i="1"/>
  <c r="K1530" i="1"/>
  <c r="F1530" i="1"/>
  <c r="A1530" i="1"/>
  <c r="O1529" i="1"/>
  <c r="M1529" i="1"/>
  <c r="L1529" i="1"/>
  <c r="K1529" i="1"/>
  <c r="F1529" i="1"/>
  <c r="A1529" i="1"/>
  <c r="O1528" i="1"/>
  <c r="M1528" i="1"/>
  <c r="L1528" i="1"/>
  <c r="K1528" i="1"/>
  <c r="F1528" i="1"/>
  <c r="A1528" i="1"/>
  <c r="O1527" i="1"/>
  <c r="M1527" i="1"/>
  <c r="L1527" i="1"/>
  <c r="K1527" i="1"/>
  <c r="F1527" i="1"/>
  <c r="A1527" i="1"/>
  <c r="O1526" i="1"/>
  <c r="M1526" i="1"/>
  <c r="L1526" i="1"/>
  <c r="K1526" i="1"/>
  <c r="F1526" i="1"/>
  <c r="A1526" i="1"/>
  <c r="O1525" i="1"/>
  <c r="M1525" i="1"/>
  <c r="L1525" i="1"/>
  <c r="K1525" i="1"/>
  <c r="F1525" i="1"/>
  <c r="A1525" i="1"/>
  <c r="O1524" i="1"/>
  <c r="M1524" i="1"/>
  <c r="L1524" i="1"/>
  <c r="K1524" i="1"/>
  <c r="F1524" i="1"/>
  <c r="A1524" i="1"/>
  <c r="O1523" i="1"/>
  <c r="M1523" i="1"/>
  <c r="L1523" i="1"/>
  <c r="K1523" i="1"/>
  <c r="F1523" i="1"/>
  <c r="A1523" i="1"/>
  <c r="O1522" i="1"/>
  <c r="M1522" i="1"/>
  <c r="L1522" i="1"/>
  <c r="K1522" i="1"/>
  <c r="F1522" i="1"/>
  <c r="A1522" i="1"/>
  <c r="O1521" i="1"/>
  <c r="M1521" i="1"/>
  <c r="L1521" i="1"/>
  <c r="K1521" i="1"/>
  <c r="F1521" i="1"/>
  <c r="A1521" i="1"/>
  <c r="O1520" i="1"/>
  <c r="M1520" i="1"/>
  <c r="L1520" i="1"/>
  <c r="K1520" i="1"/>
  <c r="F1520" i="1"/>
  <c r="A1520" i="1"/>
  <c r="O1519" i="1"/>
  <c r="M1519" i="1"/>
  <c r="L1519" i="1"/>
  <c r="K1519" i="1"/>
  <c r="F1519" i="1"/>
  <c r="A1519" i="1"/>
  <c r="O1518" i="1"/>
  <c r="M1518" i="1"/>
  <c r="L1518" i="1"/>
  <c r="K1518" i="1"/>
  <c r="F1518" i="1"/>
  <c r="A1518" i="1"/>
  <c r="O1517" i="1"/>
  <c r="M1517" i="1"/>
  <c r="L1517" i="1"/>
  <c r="K1517" i="1"/>
  <c r="F1517" i="1"/>
  <c r="A1517" i="1"/>
  <c r="O1516" i="1"/>
  <c r="M1516" i="1"/>
  <c r="L1516" i="1"/>
  <c r="K1516" i="1"/>
  <c r="F1516" i="1"/>
  <c r="A1516" i="1"/>
  <c r="O1515" i="1"/>
  <c r="M1515" i="1"/>
  <c r="L1515" i="1"/>
  <c r="K1515" i="1"/>
  <c r="F1515" i="1"/>
  <c r="A1515" i="1"/>
  <c r="O1514" i="1"/>
  <c r="M1514" i="1"/>
  <c r="L1514" i="1"/>
  <c r="K1514" i="1"/>
  <c r="F1514" i="1"/>
  <c r="A1514" i="1"/>
  <c r="O1513" i="1"/>
  <c r="M1513" i="1"/>
  <c r="L1513" i="1"/>
  <c r="K1513" i="1"/>
  <c r="F1513" i="1"/>
  <c r="A1513" i="1"/>
  <c r="O1512" i="1"/>
  <c r="M1512" i="1"/>
  <c r="L1512" i="1"/>
  <c r="K1512" i="1"/>
  <c r="F1512" i="1"/>
  <c r="A1512" i="1"/>
  <c r="O1511" i="1"/>
  <c r="M1511" i="1"/>
  <c r="L1511" i="1"/>
  <c r="K1511" i="1"/>
  <c r="F1511" i="1"/>
  <c r="A1511" i="1"/>
  <c r="O1510" i="1"/>
  <c r="M1510" i="1"/>
  <c r="L1510" i="1"/>
  <c r="K1510" i="1"/>
  <c r="F1510" i="1"/>
  <c r="A1510" i="1"/>
  <c r="O1509" i="1"/>
  <c r="M1509" i="1"/>
  <c r="L1509" i="1"/>
  <c r="K1509" i="1"/>
  <c r="F1509" i="1"/>
  <c r="A1509" i="1"/>
  <c r="O1508" i="1"/>
  <c r="M1508" i="1"/>
  <c r="L1508" i="1"/>
  <c r="K1508" i="1"/>
  <c r="F1508" i="1"/>
  <c r="A1508" i="1"/>
  <c r="O1507" i="1"/>
  <c r="M1507" i="1"/>
  <c r="L1507" i="1"/>
  <c r="K1507" i="1"/>
  <c r="F1507" i="1"/>
  <c r="A1507" i="1"/>
  <c r="O1506" i="1"/>
  <c r="M1506" i="1"/>
  <c r="L1506" i="1"/>
  <c r="K1506" i="1"/>
  <c r="F1506" i="1"/>
  <c r="A1506" i="1"/>
  <c r="O1505" i="1"/>
  <c r="M1505" i="1"/>
  <c r="L1505" i="1"/>
  <c r="K1505" i="1"/>
  <c r="F1505" i="1"/>
  <c r="A1505" i="1"/>
  <c r="O1504" i="1"/>
  <c r="M1504" i="1"/>
  <c r="L1504" i="1"/>
  <c r="K1504" i="1"/>
  <c r="F1504" i="1"/>
  <c r="A1504" i="1"/>
  <c r="O1503" i="1"/>
  <c r="M1503" i="1"/>
  <c r="L1503" i="1"/>
  <c r="K1503" i="1"/>
  <c r="F1503" i="1"/>
  <c r="A1503" i="1"/>
  <c r="O1502" i="1"/>
  <c r="M1502" i="1"/>
  <c r="L1502" i="1"/>
  <c r="K1502" i="1"/>
  <c r="F1502" i="1"/>
  <c r="A1502" i="1"/>
  <c r="O1501" i="1"/>
  <c r="M1501" i="1"/>
  <c r="L1501" i="1"/>
  <c r="K1501" i="1"/>
  <c r="F1501" i="1"/>
  <c r="A1501" i="1"/>
  <c r="O1500" i="1"/>
  <c r="M1500" i="1"/>
  <c r="L1500" i="1"/>
  <c r="K1500" i="1"/>
  <c r="F1500" i="1"/>
  <c r="A1500" i="1"/>
  <c r="O1499" i="1"/>
  <c r="M1499" i="1"/>
  <c r="L1499" i="1"/>
  <c r="K1499" i="1"/>
  <c r="F1499" i="1"/>
  <c r="A1499" i="1"/>
  <c r="O1498" i="1"/>
  <c r="M1498" i="1"/>
  <c r="L1498" i="1"/>
  <c r="K1498" i="1"/>
  <c r="F1498" i="1"/>
  <c r="A1498" i="1"/>
  <c r="O1497" i="1"/>
  <c r="M1497" i="1"/>
  <c r="L1497" i="1"/>
  <c r="K1497" i="1"/>
  <c r="F1497" i="1"/>
  <c r="A1497" i="1"/>
  <c r="O1496" i="1"/>
  <c r="M1496" i="1"/>
  <c r="L1496" i="1"/>
  <c r="K1496" i="1"/>
  <c r="F1496" i="1"/>
  <c r="A1496" i="1"/>
  <c r="O1495" i="1"/>
  <c r="M1495" i="1"/>
  <c r="L1495" i="1"/>
  <c r="K1495" i="1"/>
  <c r="F1495" i="1"/>
  <c r="A1495" i="1"/>
  <c r="O1494" i="1"/>
  <c r="M1494" i="1"/>
  <c r="L1494" i="1"/>
  <c r="K1494" i="1"/>
  <c r="F1494" i="1"/>
  <c r="A1494" i="1"/>
  <c r="O1493" i="1"/>
  <c r="M1493" i="1"/>
  <c r="L1493" i="1"/>
  <c r="K1493" i="1"/>
  <c r="F1493" i="1"/>
  <c r="A1493" i="1"/>
  <c r="O1492" i="1"/>
  <c r="M1492" i="1"/>
  <c r="L1492" i="1"/>
  <c r="K1492" i="1"/>
  <c r="F1492" i="1"/>
  <c r="A1492" i="1"/>
  <c r="O1491" i="1"/>
  <c r="M1491" i="1"/>
  <c r="L1491" i="1"/>
  <c r="K1491" i="1"/>
  <c r="F1491" i="1"/>
  <c r="A1491" i="1"/>
  <c r="O1490" i="1"/>
  <c r="M1490" i="1"/>
  <c r="L1490" i="1"/>
  <c r="K1490" i="1"/>
  <c r="F1490" i="1"/>
  <c r="A1490" i="1"/>
  <c r="O1489" i="1"/>
  <c r="M1489" i="1"/>
  <c r="L1489" i="1"/>
  <c r="K1489" i="1"/>
  <c r="F1489" i="1"/>
  <c r="A1489" i="1"/>
  <c r="O1488" i="1"/>
  <c r="M1488" i="1"/>
  <c r="L1488" i="1"/>
  <c r="K1488" i="1"/>
  <c r="F1488" i="1"/>
  <c r="A1488" i="1"/>
  <c r="O1487" i="1"/>
  <c r="M1487" i="1"/>
  <c r="L1487" i="1"/>
  <c r="K1487" i="1"/>
  <c r="F1487" i="1"/>
  <c r="A1487" i="1"/>
  <c r="O1486" i="1"/>
  <c r="M1486" i="1"/>
  <c r="L1486" i="1"/>
  <c r="K1486" i="1"/>
  <c r="F1486" i="1"/>
  <c r="A1486" i="1"/>
  <c r="O1485" i="1"/>
  <c r="M1485" i="1"/>
  <c r="L1485" i="1"/>
  <c r="K1485" i="1"/>
  <c r="F1485" i="1"/>
  <c r="A1485" i="1"/>
  <c r="O1484" i="1"/>
  <c r="M1484" i="1"/>
  <c r="L1484" i="1"/>
  <c r="K1484" i="1"/>
  <c r="F1484" i="1"/>
  <c r="A1484" i="1"/>
  <c r="O1483" i="1"/>
  <c r="M1483" i="1"/>
  <c r="L1483" i="1"/>
  <c r="K1483" i="1"/>
  <c r="F1483" i="1"/>
  <c r="A1483" i="1"/>
  <c r="O1482" i="1"/>
  <c r="M1482" i="1"/>
  <c r="L1482" i="1"/>
  <c r="K1482" i="1"/>
  <c r="F1482" i="1"/>
  <c r="A1482" i="1"/>
  <c r="O1481" i="1"/>
  <c r="M1481" i="1"/>
  <c r="L1481" i="1"/>
  <c r="K1481" i="1"/>
  <c r="F1481" i="1"/>
  <c r="A1481" i="1"/>
  <c r="O1480" i="1"/>
  <c r="M1480" i="1"/>
  <c r="L1480" i="1"/>
  <c r="K1480" i="1"/>
  <c r="F1480" i="1"/>
  <c r="A1480" i="1"/>
  <c r="O1479" i="1"/>
  <c r="M1479" i="1"/>
  <c r="L1479" i="1"/>
  <c r="K1479" i="1"/>
  <c r="F1479" i="1"/>
  <c r="A1479" i="1"/>
  <c r="O1478" i="1"/>
  <c r="M1478" i="1"/>
  <c r="L1478" i="1"/>
  <c r="K1478" i="1"/>
  <c r="F1478" i="1"/>
  <c r="A1478" i="1"/>
  <c r="O1477" i="1"/>
  <c r="M1477" i="1"/>
  <c r="L1477" i="1"/>
  <c r="K1477" i="1"/>
  <c r="F1477" i="1"/>
  <c r="A1477" i="1"/>
  <c r="O1476" i="1"/>
  <c r="M1476" i="1"/>
  <c r="L1476" i="1"/>
  <c r="K1476" i="1"/>
  <c r="F1476" i="1"/>
  <c r="A1476" i="1"/>
  <c r="O1475" i="1"/>
  <c r="M1475" i="1"/>
  <c r="L1475" i="1"/>
  <c r="K1475" i="1"/>
  <c r="F1475" i="1"/>
  <c r="A1475" i="1"/>
  <c r="O1474" i="1"/>
  <c r="M1474" i="1"/>
  <c r="L1474" i="1"/>
  <c r="K1474" i="1"/>
  <c r="F1474" i="1"/>
  <c r="A1474" i="1"/>
  <c r="O1473" i="1"/>
  <c r="M1473" i="1"/>
  <c r="L1473" i="1"/>
  <c r="K1473" i="1"/>
  <c r="F1473" i="1"/>
  <c r="A1473" i="1"/>
  <c r="O1472" i="1"/>
  <c r="M1472" i="1"/>
  <c r="L1472" i="1"/>
  <c r="K1472" i="1"/>
  <c r="F1472" i="1"/>
  <c r="A1472" i="1"/>
  <c r="O1471" i="1"/>
  <c r="M1471" i="1"/>
  <c r="L1471" i="1"/>
  <c r="K1471" i="1"/>
  <c r="F1471" i="1"/>
  <c r="A1471" i="1"/>
  <c r="O1470" i="1"/>
  <c r="M1470" i="1"/>
  <c r="L1470" i="1"/>
  <c r="K1470" i="1"/>
  <c r="F1470" i="1"/>
  <c r="A1470" i="1"/>
  <c r="O1469" i="1"/>
  <c r="M1469" i="1"/>
  <c r="L1469" i="1"/>
  <c r="K1469" i="1"/>
  <c r="F1469" i="1"/>
  <c r="A1469" i="1"/>
  <c r="O1468" i="1"/>
  <c r="M1468" i="1"/>
  <c r="L1468" i="1"/>
  <c r="K1468" i="1"/>
  <c r="F1468" i="1"/>
  <c r="A1468" i="1"/>
  <c r="O1467" i="1"/>
  <c r="M1467" i="1"/>
  <c r="L1467" i="1"/>
  <c r="K1467" i="1"/>
  <c r="F1467" i="1"/>
  <c r="A1467" i="1"/>
  <c r="O1466" i="1"/>
  <c r="M1466" i="1"/>
  <c r="L1466" i="1"/>
  <c r="K1466" i="1"/>
  <c r="F1466" i="1"/>
  <c r="A1466" i="1"/>
  <c r="O1465" i="1"/>
  <c r="M1465" i="1"/>
  <c r="L1465" i="1"/>
  <c r="K1465" i="1"/>
  <c r="F1465" i="1"/>
  <c r="A1465" i="1"/>
  <c r="O1464" i="1"/>
  <c r="M1464" i="1"/>
  <c r="L1464" i="1"/>
  <c r="K1464" i="1"/>
  <c r="F1464" i="1"/>
  <c r="A1464" i="1"/>
  <c r="O1463" i="1"/>
  <c r="M1463" i="1"/>
  <c r="L1463" i="1"/>
  <c r="K1463" i="1"/>
  <c r="F1463" i="1"/>
  <c r="A1463" i="1"/>
  <c r="O1462" i="1"/>
  <c r="M1462" i="1"/>
  <c r="L1462" i="1"/>
  <c r="K1462" i="1"/>
  <c r="F1462" i="1"/>
  <c r="A1462" i="1"/>
  <c r="O1461" i="1"/>
  <c r="M1461" i="1"/>
  <c r="L1461" i="1"/>
  <c r="K1461" i="1"/>
  <c r="F1461" i="1"/>
  <c r="A1461" i="1"/>
  <c r="O1460" i="1"/>
  <c r="M1460" i="1"/>
  <c r="L1460" i="1"/>
  <c r="K1460" i="1"/>
  <c r="F1460" i="1"/>
  <c r="A1460" i="1"/>
  <c r="O1459" i="1"/>
  <c r="M1459" i="1"/>
  <c r="L1459" i="1"/>
  <c r="K1459" i="1"/>
  <c r="F1459" i="1"/>
  <c r="A1459" i="1"/>
  <c r="O1458" i="1"/>
  <c r="M1458" i="1"/>
  <c r="L1458" i="1"/>
  <c r="K1458" i="1"/>
  <c r="F1458" i="1"/>
  <c r="A1458" i="1"/>
  <c r="O1457" i="1"/>
  <c r="M1457" i="1"/>
  <c r="L1457" i="1"/>
  <c r="K1457" i="1"/>
  <c r="F1457" i="1"/>
  <c r="A1457" i="1"/>
  <c r="O1456" i="1"/>
  <c r="M1456" i="1"/>
  <c r="L1456" i="1"/>
  <c r="K1456" i="1"/>
  <c r="F1456" i="1"/>
  <c r="A1456" i="1"/>
  <c r="O1455" i="1"/>
  <c r="M1455" i="1"/>
  <c r="L1455" i="1"/>
  <c r="K1455" i="1"/>
  <c r="F1455" i="1"/>
  <c r="A1455" i="1"/>
  <c r="O1454" i="1"/>
  <c r="M1454" i="1"/>
  <c r="L1454" i="1"/>
  <c r="K1454" i="1"/>
  <c r="F1454" i="1"/>
  <c r="A1454" i="1"/>
  <c r="O1453" i="1"/>
  <c r="M1453" i="1"/>
  <c r="L1453" i="1"/>
  <c r="K1453" i="1"/>
  <c r="F1453" i="1"/>
  <c r="A1453" i="1"/>
  <c r="O1452" i="1"/>
  <c r="M1452" i="1"/>
  <c r="L1452" i="1"/>
  <c r="K1452" i="1"/>
  <c r="F1452" i="1"/>
  <c r="A1452" i="1"/>
  <c r="O1451" i="1"/>
  <c r="M1451" i="1"/>
  <c r="L1451" i="1"/>
  <c r="K1451" i="1"/>
  <c r="F1451" i="1"/>
  <c r="A1451" i="1"/>
  <c r="O1450" i="1"/>
  <c r="M1450" i="1"/>
  <c r="L1450" i="1"/>
  <c r="K1450" i="1"/>
  <c r="F1450" i="1"/>
  <c r="A1450" i="1"/>
  <c r="O1449" i="1"/>
  <c r="M1449" i="1"/>
  <c r="L1449" i="1"/>
  <c r="K1449" i="1"/>
  <c r="F1449" i="1"/>
  <c r="A1449" i="1"/>
  <c r="O1448" i="1"/>
  <c r="M1448" i="1"/>
  <c r="L1448" i="1"/>
  <c r="K1448" i="1"/>
  <c r="F1448" i="1"/>
  <c r="A1448" i="1"/>
  <c r="O1447" i="1"/>
  <c r="M1447" i="1"/>
  <c r="L1447" i="1"/>
  <c r="K1447" i="1"/>
  <c r="F1447" i="1"/>
  <c r="A1447" i="1"/>
  <c r="O1446" i="1"/>
  <c r="M1446" i="1"/>
  <c r="L1446" i="1"/>
  <c r="K1446" i="1"/>
  <c r="F1446" i="1"/>
  <c r="A1446" i="1"/>
  <c r="O1445" i="1"/>
  <c r="M1445" i="1"/>
  <c r="L1445" i="1"/>
  <c r="K1445" i="1"/>
  <c r="F1445" i="1"/>
  <c r="A1445" i="1"/>
  <c r="O1444" i="1"/>
  <c r="M1444" i="1"/>
  <c r="L1444" i="1"/>
  <c r="K1444" i="1"/>
  <c r="F1444" i="1"/>
  <c r="A1444" i="1"/>
  <c r="O1443" i="1"/>
  <c r="M1443" i="1"/>
  <c r="L1443" i="1"/>
  <c r="K1443" i="1"/>
  <c r="F1443" i="1"/>
  <c r="A1443" i="1"/>
  <c r="O1442" i="1"/>
  <c r="M1442" i="1"/>
  <c r="L1442" i="1"/>
  <c r="K1442" i="1"/>
  <c r="F1442" i="1"/>
  <c r="A1442" i="1"/>
  <c r="O1441" i="1"/>
  <c r="M1441" i="1"/>
  <c r="L1441" i="1"/>
  <c r="K1441" i="1"/>
  <c r="F1441" i="1"/>
  <c r="A1441" i="1"/>
  <c r="O1440" i="1"/>
  <c r="M1440" i="1"/>
  <c r="L1440" i="1"/>
  <c r="K1440" i="1"/>
  <c r="F1440" i="1"/>
  <c r="A1440" i="1"/>
  <c r="O1439" i="1"/>
  <c r="M1439" i="1"/>
  <c r="L1439" i="1"/>
  <c r="K1439" i="1"/>
  <c r="F1439" i="1"/>
  <c r="A1439" i="1"/>
  <c r="O1438" i="1"/>
  <c r="M1438" i="1"/>
  <c r="L1438" i="1"/>
  <c r="K1438" i="1"/>
  <c r="F1438" i="1"/>
  <c r="A1438" i="1"/>
  <c r="O1437" i="1"/>
  <c r="M1437" i="1"/>
  <c r="L1437" i="1"/>
  <c r="K1437" i="1"/>
  <c r="F1437" i="1"/>
  <c r="A1437" i="1"/>
  <c r="O1436" i="1"/>
  <c r="M1436" i="1"/>
  <c r="L1436" i="1"/>
  <c r="K1436" i="1"/>
  <c r="F1436" i="1"/>
  <c r="A1436" i="1"/>
  <c r="O1435" i="1"/>
  <c r="M1435" i="1"/>
  <c r="L1435" i="1"/>
  <c r="K1435" i="1"/>
  <c r="F1435" i="1"/>
  <c r="A1435" i="1"/>
  <c r="O1434" i="1"/>
  <c r="M1434" i="1"/>
  <c r="L1434" i="1"/>
  <c r="K1434" i="1"/>
  <c r="F1434" i="1"/>
  <c r="A1434" i="1"/>
  <c r="O1433" i="1"/>
  <c r="M1433" i="1"/>
  <c r="L1433" i="1"/>
  <c r="K1433" i="1"/>
  <c r="F1433" i="1"/>
  <c r="A1433" i="1"/>
  <c r="O1432" i="1"/>
  <c r="M1432" i="1"/>
  <c r="L1432" i="1"/>
  <c r="K1432" i="1"/>
  <c r="F1432" i="1"/>
  <c r="A1432" i="1"/>
  <c r="O1431" i="1"/>
  <c r="M1431" i="1"/>
  <c r="L1431" i="1"/>
  <c r="K1431" i="1"/>
  <c r="F1431" i="1"/>
  <c r="A1431" i="1"/>
  <c r="O1430" i="1"/>
  <c r="M1430" i="1"/>
  <c r="L1430" i="1"/>
  <c r="K1430" i="1"/>
  <c r="F1430" i="1"/>
  <c r="A1430" i="1"/>
  <c r="O1429" i="1"/>
  <c r="M1429" i="1"/>
  <c r="L1429" i="1"/>
  <c r="K1429" i="1"/>
  <c r="F1429" i="1"/>
  <c r="A1429" i="1"/>
  <c r="O1428" i="1"/>
  <c r="M1428" i="1"/>
  <c r="L1428" i="1"/>
  <c r="K1428" i="1"/>
  <c r="F1428" i="1"/>
  <c r="A1428" i="1"/>
  <c r="O1427" i="1"/>
  <c r="M1427" i="1"/>
  <c r="L1427" i="1"/>
  <c r="K1427" i="1"/>
  <c r="F1427" i="1"/>
  <c r="A1427" i="1"/>
  <c r="O1426" i="1"/>
  <c r="M1426" i="1"/>
  <c r="L1426" i="1"/>
  <c r="K1426" i="1"/>
  <c r="F1426" i="1"/>
  <c r="A1426" i="1"/>
  <c r="O1425" i="1"/>
  <c r="M1425" i="1"/>
  <c r="L1425" i="1"/>
  <c r="K1425" i="1"/>
  <c r="F1425" i="1"/>
  <c r="A1425" i="1"/>
  <c r="O1424" i="1"/>
  <c r="M1424" i="1"/>
  <c r="L1424" i="1"/>
  <c r="K1424" i="1"/>
  <c r="F1424" i="1"/>
  <c r="A1424" i="1"/>
  <c r="O1423" i="1"/>
  <c r="M1423" i="1"/>
  <c r="L1423" i="1"/>
  <c r="K1423" i="1"/>
  <c r="F1423" i="1"/>
  <c r="A1423" i="1"/>
  <c r="O1422" i="1"/>
  <c r="M1422" i="1"/>
  <c r="L1422" i="1"/>
  <c r="K1422" i="1"/>
  <c r="F1422" i="1"/>
  <c r="A1422" i="1"/>
  <c r="O1421" i="1"/>
  <c r="M1421" i="1"/>
  <c r="L1421" i="1"/>
  <c r="K1421" i="1"/>
  <c r="F1421" i="1"/>
  <c r="A1421" i="1"/>
  <c r="O1420" i="1"/>
  <c r="M1420" i="1"/>
  <c r="L1420" i="1"/>
  <c r="K1420" i="1"/>
  <c r="F1420" i="1"/>
  <c r="A1420" i="1"/>
  <c r="O1419" i="1"/>
  <c r="M1419" i="1"/>
  <c r="L1419" i="1"/>
  <c r="K1419" i="1"/>
  <c r="F1419" i="1"/>
  <c r="A1419" i="1"/>
  <c r="O1418" i="1"/>
  <c r="M1418" i="1"/>
  <c r="L1418" i="1"/>
  <c r="K1418" i="1"/>
  <c r="F1418" i="1"/>
  <c r="A1418" i="1"/>
  <c r="O1417" i="1"/>
  <c r="M1417" i="1"/>
  <c r="L1417" i="1"/>
  <c r="K1417" i="1"/>
  <c r="F1417" i="1"/>
  <c r="A1417" i="1"/>
  <c r="O1416" i="1"/>
  <c r="M1416" i="1"/>
  <c r="L1416" i="1"/>
  <c r="K1416" i="1"/>
  <c r="F1416" i="1"/>
  <c r="A1416" i="1"/>
  <c r="O1415" i="1"/>
  <c r="M1415" i="1"/>
  <c r="L1415" i="1"/>
  <c r="K1415" i="1"/>
  <c r="F1415" i="1"/>
  <c r="A1415" i="1"/>
  <c r="O1414" i="1"/>
  <c r="M1414" i="1"/>
  <c r="L1414" i="1"/>
  <c r="K1414" i="1"/>
  <c r="F1414" i="1"/>
  <c r="A1414" i="1"/>
  <c r="O1413" i="1"/>
  <c r="M1413" i="1"/>
  <c r="L1413" i="1"/>
  <c r="K1413" i="1"/>
  <c r="F1413" i="1"/>
  <c r="A1413" i="1"/>
  <c r="O1412" i="1"/>
  <c r="M1412" i="1"/>
  <c r="L1412" i="1"/>
  <c r="K1412" i="1"/>
  <c r="F1412" i="1"/>
  <c r="A1412" i="1"/>
  <c r="O1411" i="1"/>
  <c r="M1411" i="1"/>
  <c r="L1411" i="1"/>
  <c r="K1411" i="1"/>
  <c r="F1411" i="1"/>
  <c r="A1411" i="1"/>
  <c r="O1410" i="1"/>
  <c r="M1410" i="1"/>
  <c r="L1410" i="1"/>
  <c r="K1410" i="1"/>
  <c r="F1410" i="1"/>
  <c r="A1410" i="1"/>
  <c r="O1409" i="1"/>
  <c r="M1409" i="1"/>
  <c r="L1409" i="1"/>
  <c r="K1409" i="1"/>
  <c r="F1409" i="1"/>
  <c r="A1409" i="1"/>
  <c r="O1408" i="1"/>
  <c r="M1408" i="1"/>
  <c r="L1408" i="1"/>
  <c r="K1408" i="1"/>
  <c r="F1408" i="1"/>
  <c r="A1408" i="1"/>
  <c r="O1407" i="1"/>
  <c r="M1407" i="1"/>
  <c r="L1407" i="1"/>
  <c r="K1407" i="1"/>
  <c r="F1407" i="1"/>
  <c r="A1407" i="1"/>
  <c r="O1406" i="1"/>
  <c r="M1406" i="1"/>
  <c r="L1406" i="1"/>
  <c r="K1406" i="1"/>
  <c r="F1406" i="1"/>
  <c r="A1406" i="1"/>
  <c r="O1405" i="1"/>
  <c r="M1405" i="1"/>
  <c r="L1405" i="1"/>
  <c r="K1405" i="1"/>
  <c r="F1405" i="1"/>
  <c r="A1405" i="1"/>
  <c r="O1404" i="1"/>
  <c r="M1404" i="1"/>
  <c r="L1404" i="1"/>
  <c r="K1404" i="1"/>
  <c r="F1404" i="1"/>
  <c r="A1404" i="1"/>
  <c r="O1403" i="1"/>
  <c r="M1403" i="1"/>
  <c r="L1403" i="1"/>
  <c r="K1403" i="1"/>
  <c r="F1403" i="1"/>
  <c r="A1403" i="1"/>
  <c r="O1402" i="1"/>
  <c r="M1402" i="1"/>
  <c r="L1402" i="1"/>
  <c r="K1402" i="1"/>
  <c r="F1402" i="1"/>
  <c r="A1402" i="1"/>
  <c r="O1401" i="1"/>
  <c r="M1401" i="1"/>
  <c r="L1401" i="1"/>
  <c r="K1401" i="1"/>
  <c r="F1401" i="1"/>
  <c r="A1401" i="1"/>
  <c r="O1400" i="1"/>
  <c r="M1400" i="1"/>
  <c r="L1400" i="1"/>
  <c r="K1400" i="1"/>
  <c r="F1400" i="1"/>
  <c r="A1400" i="1"/>
  <c r="O1399" i="1"/>
  <c r="M1399" i="1"/>
  <c r="L1399" i="1"/>
  <c r="K1399" i="1"/>
  <c r="F1399" i="1"/>
  <c r="A1399" i="1"/>
  <c r="O1398" i="1"/>
  <c r="M1398" i="1"/>
  <c r="L1398" i="1"/>
  <c r="K1398" i="1"/>
  <c r="F1398" i="1"/>
  <c r="A1398" i="1"/>
  <c r="O1397" i="1"/>
  <c r="M1397" i="1"/>
  <c r="L1397" i="1"/>
  <c r="K1397" i="1"/>
  <c r="F1397" i="1"/>
  <c r="A1397" i="1"/>
  <c r="O1396" i="1"/>
  <c r="M1396" i="1"/>
  <c r="L1396" i="1"/>
  <c r="K1396" i="1"/>
  <c r="F1396" i="1"/>
  <c r="A1396" i="1"/>
  <c r="O1395" i="1"/>
  <c r="M1395" i="1"/>
  <c r="L1395" i="1"/>
  <c r="K1395" i="1"/>
  <c r="F1395" i="1"/>
  <c r="A1395" i="1"/>
  <c r="O1394" i="1"/>
  <c r="M1394" i="1"/>
  <c r="L1394" i="1"/>
  <c r="K1394" i="1"/>
  <c r="F1394" i="1"/>
  <c r="A1394" i="1"/>
  <c r="O1393" i="1"/>
  <c r="M1393" i="1"/>
  <c r="L1393" i="1"/>
  <c r="K1393" i="1"/>
  <c r="F1393" i="1"/>
  <c r="A1393" i="1"/>
  <c r="O1392" i="1"/>
  <c r="M1392" i="1"/>
  <c r="L1392" i="1"/>
  <c r="K1392" i="1"/>
  <c r="F1392" i="1"/>
  <c r="A1392" i="1"/>
  <c r="O1391" i="1"/>
  <c r="M1391" i="1"/>
  <c r="L1391" i="1"/>
  <c r="K1391" i="1"/>
  <c r="F1391" i="1"/>
  <c r="A1391" i="1"/>
  <c r="O1390" i="1"/>
  <c r="M1390" i="1"/>
  <c r="L1390" i="1"/>
  <c r="K1390" i="1"/>
  <c r="F1390" i="1"/>
  <c r="A1390" i="1"/>
  <c r="O1389" i="1"/>
  <c r="M1389" i="1"/>
  <c r="L1389" i="1"/>
  <c r="K1389" i="1"/>
  <c r="F1389" i="1"/>
  <c r="A1389" i="1"/>
  <c r="O1388" i="1"/>
  <c r="M1388" i="1"/>
  <c r="L1388" i="1"/>
  <c r="K1388" i="1"/>
  <c r="F1388" i="1"/>
  <c r="A1388" i="1"/>
  <c r="O1387" i="1"/>
  <c r="M1387" i="1"/>
  <c r="L1387" i="1"/>
  <c r="K1387" i="1"/>
  <c r="F1387" i="1"/>
  <c r="A1387" i="1"/>
  <c r="O1386" i="1"/>
  <c r="M1386" i="1"/>
  <c r="L1386" i="1"/>
  <c r="K1386" i="1"/>
  <c r="F1386" i="1"/>
  <c r="A1386" i="1"/>
  <c r="O1385" i="1"/>
  <c r="M1385" i="1"/>
  <c r="L1385" i="1"/>
  <c r="K1385" i="1"/>
  <c r="F1385" i="1"/>
  <c r="A1385" i="1"/>
  <c r="O1384" i="1"/>
  <c r="M1384" i="1"/>
  <c r="L1384" i="1"/>
  <c r="K1384" i="1"/>
  <c r="F1384" i="1"/>
  <c r="A1384" i="1"/>
  <c r="O1383" i="1"/>
  <c r="M1383" i="1"/>
  <c r="L1383" i="1"/>
  <c r="K1383" i="1"/>
  <c r="F1383" i="1"/>
  <c r="A1383" i="1"/>
  <c r="O1382" i="1"/>
  <c r="M1382" i="1"/>
  <c r="L1382" i="1"/>
  <c r="K1382" i="1"/>
  <c r="F1382" i="1"/>
  <c r="A1382" i="1"/>
  <c r="O1381" i="1"/>
  <c r="M1381" i="1"/>
  <c r="L1381" i="1"/>
  <c r="K1381" i="1"/>
  <c r="F1381" i="1"/>
  <c r="A1381" i="1"/>
  <c r="O1380" i="1"/>
  <c r="M1380" i="1"/>
  <c r="L1380" i="1"/>
  <c r="K1380" i="1"/>
  <c r="F1380" i="1"/>
  <c r="A1380" i="1"/>
  <c r="O1379" i="1"/>
  <c r="M1379" i="1"/>
  <c r="L1379" i="1"/>
  <c r="K1379" i="1"/>
  <c r="F1379" i="1"/>
  <c r="A1379" i="1"/>
  <c r="O1378" i="1"/>
  <c r="M1378" i="1"/>
  <c r="L1378" i="1"/>
  <c r="K1378" i="1"/>
  <c r="F1378" i="1"/>
  <c r="A1378" i="1"/>
  <c r="O1377" i="1"/>
  <c r="M1377" i="1"/>
  <c r="L1377" i="1"/>
  <c r="K1377" i="1"/>
  <c r="F1377" i="1"/>
  <c r="A1377" i="1"/>
  <c r="O1376" i="1"/>
  <c r="M1376" i="1"/>
  <c r="L1376" i="1"/>
  <c r="K1376" i="1"/>
  <c r="F1376" i="1"/>
  <c r="A1376" i="1"/>
  <c r="O1375" i="1"/>
  <c r="M1375" i="1"/>
  <c r="L1375" i="1"/>
  <c r="K1375" i="1"/>
  <c r="F1375" i="1"/>
  <c r="A1375" i="1"/>
  <c r="O1374" i="1"/>
  <c r="M1374" i="1"/>
  <c r="L1374" i="1"/>
  <c r="K1374" i="1"/>
  <c r="F1374" i="1"/>
  <c r="A1374" i="1"/>
  <c r="O1373" i="1"/>
  <c r="M1373" i="1"/>
  <c r="L1373" i="1"/>
  <c r="K1373" i="1"/>
  <c r="F1373" i="1"/>
  <c r="A1373" i="1"/>
  <c r="O1372" i="1"/>
  <c r="M1372" i="1"/>
  <c r="L1372" i="1"/>
  <c r="K1372" i="1"/>
  <c r="F1372" i="1"/>
  <c r="A1372" i="1"/>
  <c r="O1371" i="1"/>
  <c r="M1371" i="1"/>
  <c r="L1371" i="1"/>
  <c r="K1371" i="1"/>
  <c r="F1371" i="1"/>
  <c r="A1371" i="1"/>
  <c r="O1370" i="1"/>
  <c r="M1370" i="1"/>
  <c r="L1370" i="1"/>
  <c r="K1370" i="1"/>
  <c r="F1370" i="1"/>
  <c r="A1370" i="1"/>
  <c r="O1369" i="1"/>
  <c r="M1369" i="1"/>
  <c r="L1369" i="1"/>
  <c r="K1369" i="1"/>
  <c r="F1369" i="1"/>
  <c r="A1369" i="1"/>
  <c r="O1368" i="1"/>
  <c r="M1368" i="1"/>
  <c r="L1368" i="1"/>
  <c r="K1368" i="1"/>
  <c r="F1368" i="1"/>
  <c r="A1368" i="1"/>
  <c r="O1367" i="1"/>
  <c r="M1367" i="1"/>
  <c r="L1367" i="1"/>
  <c r="K1367" i="1"/>
  <c r="F1367" i="1"/>
  <c r="A1367" i="1"/>
  <c r="O1366" i="1"/>
  <c r="M1366" i="1"/>
  <c r="L1366" i="1"/>
  <c r="K1366" i="1"/>
  <c r="F1366" i="1"/>
  <c r="A1366" i="1"/>
  <c r="O1365" i="1"/>
  <c r="M1365" i="1"/>
  <c r="L1365" i="1"/>
  <c r="K1365" i="1"/>
  <c r="F1365" i="1"/>
  <c r="A1365" i="1"/>
  <c r="O1364" i="1"/>
  <c r="M1364" i="1"/>
  <c r="L1364" i="1"/>
  <c r="K1364" i="1"/>
  <c r="F1364" i="1"/>
  <c r="A1364" i="1"/>
  <c r="O1363" i="1"/>
  <c r="M1363" i="1"/>
  <c r="L1363" i="1"/>
  <c r="K1363" i="1"/>
  <c r="F1363" i="1"/>
  <c r="A1363" i="1"/>
  <c r="O1362" i="1"/>
  <c r="M1362" i="1"/>
  <c r="L1362" i="1"/>
  <c r="K1362" i="1"/>
  <c r="F1362" i="1"/>
  <c r="A1362" i="1"/>
  <c r="O1361" i="1"/>
  <c r="M1361" i="1"/>
  <c r="L1361" i="1"/>
  <c r="K1361" i="1"/>
  <c r="F1361" i="1"/>
  <c r="A1361" i="1"/>
  <c r="O1360" i="1"/>
  <c r="M1360" i="1"/>
  <c r="L1360" i="1"/>
  <c r="K1360" i="1"/>
  <c r="F1360" i="1"/>
  <c r="A1360" i="1"/>
  <c r="O1359" i="1"/>
  <c r="M1359" i="1"/>
  <c r="L1359" i="1"/>
  <c r="K1359" i="1"/>
  <c r="F1359" i="1"/>
  <c r="A1359" i="1"/>
  <c r="O1358" i="1"/>
  <c r="M1358" i="1"/>
  <c r="L1358" i="1"/>
  <c r="K1358" i="1"/>
  <c r="F1358" i="1"/>
  <c r="A1358" i="1"/>
  <c r="O1357" i="1"/>
  <c r="M1357" i="1"/>
  <c r="L1357" i="1"/>
  <c r="K1357" i="1"/>
  <c r="F1357" i="1"/>
  <c r="A1357" i="1"/>
  <c r="O1356" i="1"/>
  <c r="M1356" i="1"/>
  <c r="L1356" i="1"/>
  <c r="K1356" i="1"/>
  <c r="F1356" i="1"/>
  <c r="A1356" i="1"/>
  <c r="O1355" i="1"/>
  <c r="M1355" i="1"/>
  <c r="L1355" i="1"/>
  <c r="K1355" i="1"/>
  <c r="F1355" i="1"/>
  <c r="A1355" i="1"/>
  <c r="O1354" i="1"/>
  <c r="M1354" i="1"/>
  <c r="L1354" i="1"/>
  <c r="K1354" i="1"/>
  <c r="F1354" i="1"/>
  <c r="A1354" i="1"/>
  <c r="O1353" i="1"/>
  <c r="M1353" i="1"/>
  <c r="L1353" i="1"/>
  <c r="K1353" i="1"/>
  <c r="F1353" i="1"/>
  <c r="A1353" i="1"/>
  <c r="O1352" i="1"/>
  <c r="M1352" i="1"/>
  <c r="L1352" i="1"/>
  <c r="K1352" i="1"/>
  <c r="F1352" i="1"/>
  <c r="A1352" i="1"/>
  <c r="O1351" i="1"/>
  <c r="M1351" i="1"/>
  <c r="L1351" i="1"/>
  <c r="K1351" i="1"/>
  <c r="F1351" i="1"/>
  <c r="A1351" i="1"/>
  <c r="O1350" i="1"/>
  <c r="M1350" i="1"/>
  <c r="L1350" i="1"/>
  <c r="K1350" i="1"/>
  <c r="F1350" i="1"/>
  <c r="A1350" i="1"/>
  <c r="O1349" i="1"/>
  <c r="M1349" i="1"/>
  <c r="L1349" i="1"/>
  <c r="K1349" i="1"/>
  <c r="F1349" i="1"/>
  <c r="A1349" i="1"/>
  <c r="O1348" i="1"/>
  <c r="M1348" i="1"/>
  <c r="L1348" i="1"/>
  <c r="K1348" i="1"/>
  <c r="F1348" i="1"/>
  <c r="A1348" i="1"/>
  <c r="O1347" i="1"/>
  <c r="M1347" i="1"/>
  <c r="L1347" i="1"/>
  <c r="K1347" i="1"/>
  <c r="F1347" i="1"/>
  <c r="A1347" i="1"/>
  <c r="O1346" i="1"/>
  <c r="M1346" i="1"/>
  <c r="L1346" i="1"/>
  <c r="K1346" i="1"/>
  <c r="F1346" i="1"/>
  <c r="A1346" i="1"/>
  <c r="O1345" i="1"/>
  <c r="M1345" i="1"/>
  <c r="L1345" i="1"/>
  <c r="K1345" i="1"/>
  <c r="F1345" i="1"/>
  <c r="A1345" i="1"/>
  <c r="O1344" i="1"/>
  <c r="M1344" i="1"/>
  <c r="L1344" i="1"/>
  <c r="K1344" i="1"/>
  <c r="F1344" i="1"/>
  <c r="A1344" i="1"/>
  <c r="O1343" i="1"/>
  <c r="M1343" i="1"/>
  <c r="L1343" i="1"/>
  <c r="K1343" i="1"/>
  <c r="F1343" i="1"/>
  <c r="A1343" i="1"/>
  <c r="O1342" i="1"/>
  <c r="M1342" i="1"/>
  <c r="L1342" i="1"/>
  <c r="K1342" i="1"/>
  <c r="F1342" i="1"/>
  <c r="A1342" i="1"/>
  <c r="O1341" i="1"/>
  <c r="M1341" i="1"/>
  <c r="L1341" i="1"/>
  <c r="K1341" i="1"/>
  <c r="F1341" i="1"/>
  <c r="A1341" i="1"/>
  <c r="O1340" i="1"/>
  <c r="M1340" i="1"/>
  <c r="L1340" i="1"/>
  <c r="K1340" i="1"/>
  <c r="F1340" i="1"/>
  <c r="A1340" i="1"/>
  <c r="O1339" i="1"/>
  <c r="M1339" i="1"/>
  <c r="L1339" i="1"/>
  <c r="K1339" i="1"/>
  <c r="F1339" i="1"/>
  <c r="A1339" i="1"/>
  <c r="O1338" i="1"/>
  <c r="M1338" i="1"/>
  <c r="L1338" i="1"/>
  <c r="K1338" i="1"/>
  <c r="F1338" i="1"/>
  <c r="A1338" i="1"/>
  <c r="O1337" i="1"/>
  <c r="M1337" i="1"/>
  <c r="L1337" i="1"/>
  <c r="K1337" i="1"/>
  <c r="F1337" i="1"/>
  <c r="A1337" i="1"/>
  <c r="O1336" i="1"/>
  <c r="M1336" i="1"/>
  <c r="L1336" i="1"/>
  <c r="K1336" i="1"/>
  <c r="F1336" i="1"/>
  <c r="A1336" i="1"/>
  <c r="O1335" i="1"/>
  <c r="M1335" i="1"/>
  <c r="L1335" i="1"/>
  <c r="K1335" i="1"/>
  <c r="F1335" i="1"/>
  <c r="A1335" i="1"/>
  <c r="O1334" i="1"/>
  <c r="M1334" i="1"/>
  <c r="L1334" i="1"/>
  <c r="K1334" i="1"/>
  <c r="F1334" i="1"/>
  <c r="A1334" i="1"/>
  <c r="O1333" i="1"/>
  <c r="M1333" i="1"/>
  <c r="L1333" i="1"/>
  <c r="K1333" i="1"/>
  <c r="F1333" i="1"/>
  <c r="A1333" i="1"/>
  <c r="O1332" i="1"/>
  <c r="M1332" i="1"/>
  <c r="L1332" i="1"/>
  <c r="K1332" i="1"/>
  <c r="F1332" i="1"/>
  <c r="A1332" i="1"/>
  <c r="O1331" i="1"/>
  <c r="M1331" i="1"/>
  <c r="L1331" i="1"/>
  <c r="K1331" i="1"/>
  <c r="F1331" i="1"/>
  <c r="A1331" i="1"/>
  <c r="O1330" i="1"/>
  <c r="M1330" i="1"/>
  <c r="L1330" i="1"/>
  <c r="K1330" i="1"/>
  <c r="F1330" i="1"/>
  <c r="A1330" i="1"/>
  <c r="O1329" i="1"/>
  <c r="M1329" i="1"/>
  <c r="L1329" i="1"/>
  <c r="K1329" i="1"/>
  <c r="F1329" i="1"/>
  <c r="A1329" i="1"/>
  <c r="O1328" i="1"/>
  <c r="M1328" i="1"/>
  <c r="L1328" i="1"/>
  <c r="K1328" i="1"/>
  <c r="F1328" i="1"/>
  <c r="A1328" i="1"/>
  <c r="O1327" i="1"/>
  <c r="M1327" i="1"/>
  <c r="L1327" i="1"/>
  <c r="K1327" i="1"/>
  <c r="F1327" i="1"/>
  <c r="A1327" i="1"/>
  <c r="O1326" i="1"/>
  <c r="M1326" i="1"/>
  <c r="L1326" i="1"/>
  <c r="K1326" i="1"/>
  <c r="F1326" i="1"/>
  <c r="A1326" i="1"/>
  <c r="O1325" i="1"/>
  <c r="M1325" i="1"/>
  <c r="L1325" i="1"/>
  <c r="K1325" i="1"/>
  <c r="F1325" i="1"/>
  <c r="A1325" i="1"/>
  <c r="O1324" i="1"/>
  <c r="M1324" i="1"/>
  <c r="L1324" i="1"/>
  <c r="K1324" i="1"/>
  <c r="F1324" i="1"/>
  <c r="A1324" i="1"/>
  <c r="O1323" i="1"/>
  <c r="M1323" i="1"/>
  <c r="L1323" i="1"/>
  <c r="K1323" i="1"/>
  <c r="F1323" i="1"/>
  <c r="A1323" i="1"/>
  <c r="O1322" i="1"/>
  <c r="M1322" i="1"/>
  <c r="L1322" i="1"/>
  <c r="K1322" i="1"/>
  <c r="F1322" i="1"/>
  <c r="A1322" i="1"/>
  <c r="O1321" i="1"/>
  <c r="M1321" i="1"/>
  <c r="L1321" i="1"/>
  <c r="K1321" i="1"/>
  <c r="F1321" i="1"/>
  <c r="A1321" i="1"/>
  <c r="O1320" i="1"/>
  <c r="M1320" i="1"/>
  <c r="L1320" i="1"/>
  <c r="K1320" i="1"/>
  <c r="F1320" i="1"/>
  <c r="A1320" i="1"/>
  <c r="O1319" i="1"/>
  <c r="M1319" i="1"/>
  <c r="L1319" i="1"/>
  <c r="K1319" i="1"/>
  <c r="F1319" i="1"/>
  <c r="A1319" i="1"/>
  <c r="O1318" i="1"/>
  <c r="M1318" i="1"/>
  <c r="L1318" i="1"/>
  <c r="K1318" i="1"/>
  <c r="F1318" i="1"/>
  <c r="A1318" i="1"/>
  <c r="O1317" i="1"/>
  <c r="M1317" i="1"/>
  <c r="L1317" i="1"/>
  <c r="K1317" i="1"/>
  <c r="F1317" i="1"/>
  <c r="A1317" i="1"/>
  <c r="O1316" i="1"/>
  <c r="M1316" i="1"/>
  <c r="L1316" i="1"/>
  <c r="K1316" i="1"/>
  <c r="F1316" i="1"/>
  <c r="A1316" i="1"/>
  <c r="O1315" i="1"/>
  <c r="M1315" i="1"/>
  <c r="L1315" i="1"/>
  <c r="K1315" i="1"/>
  <c r="F1315" i="1"/>
  <c r="A1315" i="1"/>
  <c r="O1314" i="1"/>
  <c r="M1314" i="1"/>
  <c r="L1314" i="1"/>
  <c r="K1314" i="1"/>
  <c r="F1314" i="1"/>
  <c r="A1314" i="1"/>
  <c r="O1313" i="1"/>
  <c r="M1313" i="1"/>
  <c r="L1313" i="1"/>
  <c r="K1313" i="1"/>
  <c r="F1313" i="1"/>
  <c r="A1313" i="1"/>
  <c r="O1312" i="1"/>
  <c r="M1312" i="1"/>
  <c r="L1312" i="1"/>
  <c r="K1312" i="1"/>
  <c r="F1312" i="1"/>
  <c r="A1312" i="1"/>
  <c r="O1311" i="1"/>
  <c r="M1311" i="1"/>
  <c r="L1311" i="1"/>
  <c r="K1311" i="1"/>
  <c r="F1311" i="1"/>
  <c r="A1311" i="1"/>
  <c r="O1310" i="1"/>
  <c r="M1310" i="1"/>
  <c r="L1310" i="1"/>
  <c r="K1310" i="1"/>
  <c r="F1310" i="1"/>
  <c r="A1310" i="1"/>
  <c r="O1309" i="1"/>
  <c r="M1309" i="1"/>
  <c r="L1309" i="1"/>
  <c r="K1309" i="1"/>
  <c r="F1309" i="1"/>
  <c r="A1309" i="1"/>
  <c r="O1308" i="1"/>
  <c r="M1308" i="1"/>
  <c r="L1308" i="1"/>
  <c r="K1308" i="1"/>
  <c r="F1308" i="1"/>
  <c r="A1308" i="1"/>
  <c r="O1307" i="1"/>
  <c r="M1307" i="1"/>
  <c r="L1307" i="1"/>
  <c r="K1307" i="1"/>
  <c r="F1307" i="1"/>
  <c r="A1307" i="1"/>
  <c r="O1306" i="1"/>
  <c r="M1306" i="1"/>
  <c r="L1306" i="1"/>
  <c r="K1306" i="1"/>
  <c r="F1306" i="1"/>
  <c r="A1306" i="1"/>
  <c r="O1305" i="1"/>
  <c r="M1305" i="1"/>
  <c r="L1305" i="1"/>
  <c r="K1305" i="1"/>
  <c r="F1305" i="1"/>
  <c r="A1305" i="1"/>
  <c r="O1304" i="1"/>
  <c r="M1304" i="1"/>
  <c r="L1304" i="1"/>
  <c r="K1304" i="1"/>
  <c r="F1304" i="1"/>
  <c r="A1304" i="1"/>
  <c r="O1303" i="1"/>
  <c r="M1303" i="1"/>
  <c r="L1303" i="1"/>
  <c r="K1303" i="1"/>
  <c r="F1303" i="1"/>
  <c r="A1303" i="1"/>
  <c r="O1302" i="1"/>
  <c r="M1302" i="1"/>
  <c r="L1302" i="1"/>
  <c r="K1302" i="1"/>
  <c r="F1302" i="1"/>
  <c r="A1302" i="1"/>
  <c r="O1301" i="1"/>
  <c r="M1301" i="1"/>
  <c r="L1301" i="1"/>
  <c r="K1301" i="1"/>
  <c r="F1301" i="1"/>
  <c r="A1301" i="1"/>
  <c r="O1300" i="1"/>
  <c r="M1300" i="1"/>
  <c r="L1300" i="1"/>
  <c r="K1300" i="1"/>
  <c r="F1300" i="1"/>
  <c r="A1300" i="1"/>
  <c r="O1299" i="1"/>
  <c r="M1299" i="1"/>
  <c r="L1299" i="1"/>
  <c r="K1299" i="1"/>
  <c r="F1299" i="1"/>
  <c r="A1299" i="1"/>
  <c r="O1298" i="1"/>
  <c r="M1298" i="1"/>
  <c r="L1298" i="1"/>
  <c r="K1298" i="1"/>
  <c r="F1298" i="1"/>
  <c r="A1298" i="1"/>
  <c r="O1297" i="1"/>
  <c r="M1297" i="1"/>
  <c r="L1297" i="1"/>
  <c r="K1297" i="1"/>
  <c r="F1297" i="1"/>
  <c r="A1297" i="1"/>
  <c r="O1296" i="1"/>
  <c r="M1296" i="1"/>
  <c r="L1296" i="1"/>
  <c r="K1296" i="1"/>
  <c r="F1296" i="1"/>
  <c r="A1296" i="1"/>
  <c r="O1295" i="1"/>
  <c r="M1295" i="1"/>
  <c r="L1295" i="1"/>
  <c r="K1295" i="1"/>
  <c r="F1295" i="1"/>
  <c r="A1295" i="1"/>
  <c r="O1294" i="1"/>
  <c r="M1294" i="1"/>
  <c r="L1294" i="1"/>
  <c r="K1294" i="1"/>
  <c r="F1294" i="1"/>
  <c r="A1294" i="1"/>
  <c r="O1293" i="1"/>
  <c r="M1293" i="1"/>
  <c r="L1293" i="1"/>
  <c r="K1293" i="1"/>
  <c r="F1293" i="1"/>
  <c r="A1293" i="1"/>
  <c r="O1292" i="1"/>
  <c r="M1292" i="1"/>
  <c r="L1292" i="1"/>
  <c r="K1292" i="1"/>
  <c r="F1292" i="1"/>
  <c r="A1292" i="1"/>
  <c r="O1291" i="1"/>
  <c r="M1291" i="1"/>
  <c r="L1291" i="1"/>
  <c r="K1291" i="1"/>
  <c r="F1291" i="1"/>
  <c r="A1291" i="1"/>
  <c r="O1290" i="1"/>
  <c r="M1290" i="1"/>
  <c r="L1290" i="1"/>
  <c r="K1290" i="1"/>
  <c r="F1290" i="1"/>
  <c r="A1290" i="1"/>
  <c r="O1289" i="1"/>
  <c r="M1289" i="1"/>
  <c r="L1289" i="1"/>
  <c r="K1289" i="1"/>
  <c r="F1289" i="1"/>
  <c r="A1289" i="1"/>
  <c r="O1288" i="1"/>
  <c r="M1288" i="1"/>
  <c r="L1288" i="1"/>
  <c r="K1288" i="1"/>
  <c r="F1288" i="1"/>
  <c r="A1288" i="1"/>
  <c r="O1287" i="1"/>
  <c r="M1287" i="1"/>
  <c r="L1287" i="1"/>
  <c r="K1287" i="1"/>
  <c r="F1287" i="1"/>
  <c r="A1287" i="1"/>
  <c r="O1286" i="1"/>
  <c r="M1286" i="1"/>
  <c r="L1286" i="1"/>
  <c r="K1286" i="1"/>
  <c r="F1286" i="1"/>
  <c r="A1286" i="1"/>
  <c r="O1285" i="1"/>
  <c r="M1285" i="1"/>
  <c r="L1285" i="1"/>
  <c r="K1285" i="1"/>
  <c r="F1285" i="1"/>
  <c r="A1285" i="1"/>
  <c r="O1284" i="1"/>
  <c r="M1284" i="1"/>
  <c r="L1284" i="1"/>
  <c r="K1284" i="1"/>
  <c r="F1284" i="1"/>
  <c r="A1284" i="1"/>
  <c r="O1283" i="1"/>
  <c r="M1283" i="1"/>
  <c r="L1283" i="1"/>
  <c r="K1283" i="1"/>
  <c r="F1283" i="1"/>
  <c r="A1283" i="1"/>
  <c r="O1282" i="1"/>
  <c r="M1282" i="1"/>
  <c r="L1282" i="1"/>
  <c r="K1282" i="1"/>
  <c r="F1282" i="1"/>
  <c r="A1282" i="1"/>
  <c r="O1281" i="1"/>
  <c r="M1281" i="1"/>
  <c r="L1281" i="1"/>
  <c r="K1281" i="1"/>
  <c r="F1281" i="1"/>
  <c r="A1281" i="1"/>
  <c r="O1280" i="1"/>
  <c r="M1280" i="1"/>
  <c r="L1280" i="1"/>
  <c r="K1280" i="1"/>
  <c r="F1280" i="1"/>
  <c r="A1280" i="1"/>
  <c r="O1279" i="1"/>
  <c r="M1279" i="1"/>
  <c r="L1279" i="1"/>
  <c r="K1279" i="1"/>
  <c r="F1279" i="1"/>
  <c r="A1279" i="1"/>
  <c r="O1278" i="1"/>
  <c r="M1278" i="1"/>
  <c r="L1278" i="1"/>
  <c r="K1278" i="1"/>
  <c r="F1278" i="1"/>
  <c r="A1278" i="1"/>
  <c r="O1277" i="1"/>
  <c r="M1277" i="1"/>
  <c r="L1277" i="1"/>
  <c r="K1277" i="1"/>
  <c r="F1277" i="1"/>
  <c r="A1277" i="1"/>
  <c r="O1276" i="1"/>
  <c r="M1276" i="1"/>
  <c r="L1276" i="1"/>
  <c r="K1276" i="1"/>
  <c r="F1276" i="1"/>
  <c r="A1276" i="1"/>
  <c r="O1275" i="1"/>
  <c r="M1275" i="1"/>
  <c r="L1275" i="1"/>
  <c r="K1275" i="1"/>
  <c r="F1275" i="1"/>
  <c r="A1275" i="1"/>
  <c r="O1274" i="1"/>
  <c r="M1274" i="1"/>
  <c r="L1274" i="1"/>
  <c r="K1274" i="1"/>
  <c r="F1274" i="1"/>
  <c r="A1274" i="1"/>
  <c r="O1273" i="1"/>
  <c r="M1273" i="1"/>
  <c r="L1273" i="1"/>
  <c r="K1273" i="1"/>
  <c r="F1273" i="1"/>
  <c r="A1273" i="1"/>
  <c r="O1272" i="1"/>
  <c r="M1272" i="1"/>
  <c r="L1272" i="1"/>
  <c r="K1272" i="1"/>
  <c r="F1272" i="1"/>
  <c r="A1272" i="1"/>
  <c r="O1271" i="1"/>
  <c r="M1271" i="1"/>
  <c r="L1271" i="1"/>
  <c r="K1271" i="1"/>
  <c r="F1271" i="1"/>
  <c r="A1271" i="1"/>
  <c r="O1270" i="1"/>
  <c r="M1270" i="1"/>
  <c r="L1270" i="1"/>
  <c r="K1270" i="1"/>
  <c r="F1270" i="1"/>
  <c r="A1270" i="1"/>
  <c r="O1269" i="1"/>
  <c r="M1269" i="1"/>
  <c r="L1269" i="1"/>
  <c r="K1269" i="1"/>
  <c r="F1269" i="1"/>
  <c r="A1269" i="1"/>
  <c r="O1268" i="1"/>
  <c r="M1268" i="1"/>
  <c r="L1268" i="1"/>
  <c r="K1268" i="1"/>
  <c r="F1268" i="1"/>
  <c r="A1268" i="1"/>
  <c r="O1267" i="1"/>
  <c r="M1267" i="1"/>
  <c r="L1267" i="1"/>
  <c r="K1267" i="1"/>
  <c r="F1267" i="1"/>
  <c r="A1267" i="1"/>
  <c r="O1266" i="1"/>
  <c r="M1266" i="1"/>
  <c r="L1266" i="1"/>
  <c r="K1266" i="1"/>
  <c r="F1266" i="1"/>
  <c r="A1266" i="1"/>
  <c r="O1265" i="1"/>
  <c r="M1265" i="1"/>
  <c r="L1265" i="1"/>
  <c r="K1265" i="1"/>
  <c r="F1265" i="1"/>
  <c r="A1265" i="1"/>
  <c r="O1264" i="1"/>
  <c r="M1264" i="1"/>
  <c r="L1264" i="1"/>
  <c r="K1264" i="1"/>
  <c r="F1264" i="1"/>
  <c r="A1264" i="1"/>
  <c r="O1263" i="1"/>
  <c r="M1263" i="1"/>
  <c r="L1263" i="1"/>
  <c r="K1263" i="1"/>
  <c r="F1263" i="1"/>
  <c r="A1263" i="1"/>
  <c r="O1262" i="1"/>
  <c r="M1262" i="1"/>
  <c r="L1262" i="1"/>
  <c r="K1262" i="1"/>
  <c r="F1262" i="1"/>
  <c r="A1262" i="1"/>
  <c r="O1261" i="1"/>
  <c r="M1261" i="1"/>
  <c r="L1261" i="1"/>
  <c r="K1261" i="1"/>
  <c r="F1261" i="1"/>
  <c r="A1261" i="1"/>
  <c r="O1260" i="1"/>
  <c r="M1260" i="1"/>
  <c r="L1260" i="1"/>
  <c r="K1260" i="1"/>
  <c r="F1260" i="1"/>
  <c r="A1260" i="1"/>
  <c r="O1259" i="1"/>
  <c r="M1259" i="1"/>
  <c r="L1259" i="1"/>
  <c r="K1259" i="1"/>
  <c r="F1259" i="1"/>
  <c r="A1259" i="1"/>
  <c r="O1258" i="1"/>
  <c r="M1258" i="1"/>
  <c r="L1258" i="1"/>
  <c r="K1258" i="1"/>
  <c r="F1258" i="1"/>
  <c r="A1258" i="1"/>
  <c r="O1257" i="1"/>
  <c r="M1257" i="1"/>
  <c r="L1257" i="1"/>
  <c r="K1257" i="1"/>
  <c r="F1257" i="1"/>
  <c r="A1257" i="1"/>
  <c r="O1256" i="1"/>
  <c r="M1256" i="1"/>
  <c r="L1256" i="1"/>
  <c r="K1256" i="1"/>
  <c r="F1256" i="1"/>
  <c r="A1256" i="1"/>
  <c r="O1255" i="1"/>
  <c r="M1255" i="1"/>
  <c r="L1255" i="1"/>
  <c r="K1255" i="1"/>
  <c r="F1255" i="1"/>
  <c r="A1255" i="1"/>
  <c r="O1254" i="1"/>
  <c r="M1254" i="1"/>
  <c r="L1254" i="1"/>
  <c r="K1254" i="1"/>
  <c r="F1254" i="1"/>
  <c r="A1254" i="1"/>
  <c r="O1253" i="1"/>
  <c r="M1253" i="1"/>
  <c r="L1253" i="1"/>
  <c r="K1253" i="1"/>
  <c r="F1253" i="1"/>
  <c r="A1253" i="1"/>
  <c r="O1252" i="1"/>
  <c r="M1252" i="1"/>
  <c r="L1252" i="1"/>
  <c r="K1252" i="1"/>
  <c r="F1252" i="1"/>
  <c r="A1252" i="1"/>
  <c r="O1251" i="1"/>
  <c r="M1251" i="1"/>
  <c r="L1251" i="1"/>
  <c r="K1251" i="1"/>
  <c r="F1251" i="1"/>
  <c r="A1251" i="1"/>
  <c r="O1250" i="1"/>
  <c r="M1250" i="1"/>
  <c r="L1250" i="1"/>
  <c r="K1250" i="1"/>
  <c r="F1250" i="1"/>
  <c r="A1250" i="1"/>
  <c r="O1249" i="1"/>
  <c r="M1249" i="1"/>
  <c r="L1249" i="1"/>
  <c r="K1249" i="1"/>
  <c r="F1249" i="1"/>
  <c r="A1249" i="1"/>
  <c r="O1248" i="1"/>
  <c r="M1248" i="1"/>
  <c r="L1248" i="1"/>
  <c r="K1248" i="1"/>
  <c r="F1248" i="1"/>
  <c r="A1248" i="1"/>
  <c r="O1247" i="1"/>
  <c r="M1247" i="1"/>
  <c r="L1247" i="1"/>
  <c r="K1247" i="1"/>
  <c r="F1247" i="1"/>
  <c r="A1247" i="1"/>
  <c r="O1246" i="1"/>
  <c r="M1246" i="1"/>
  <c r="L1246" i="1"/>
  <c r="K1246" i="1"/>
  <c r="F1246" i="1"/>
  <c r="A1246" i="1"/>
  <c r="O1245" i="1"/>
  <c r="M1245" i="1"/>
  <c r="L1245" i="1"/>
  <c r="K1245" i="1"/>
  <c r="F1245" i="1"/>
  <c r="A1245" i="1"/>
  <c r="O1244" i="1"/>
  <c r="M1244" i="1"/>
  <c r="L1244" i="1"/>
  <c r="K1244" i="1"/>
  <c r="F1244" i="1"/>
  <c r="A1244" i="1"/>
  <c r="O1243" i="1"/>
  <c r="M1243" i="1"/>
  <c r="L1243" i="1"/>
  <c r="K1243" i="1"/>
  <c r="F1243" i="1"/>
  <c r="A1243" i="1"/>
  <c r="O1242" i="1"/>
  <c r="M1242" i="1"/>
  <c r="L1242" i="1"/>
  <c r="K1242" i="1"/>
  <c r="F1242" i="1"/>
  <c r="A1242" i="1"/>
  <c r="O1241" i="1"/>
  <c r="M1241" i="1"/>
  <c r="L1241" i="1"/>
  <c r="K1241" i="1"/>
  <c r="F1241" i="1"/>
  <c r="A1241" i="1"/>
  <c r="O1240" i="1"/>
  <c r="M1240" i="1"/>
  <c r="L1240" i="1"/>
  <c r="K1240" i="1"/>
  <c r="F1240" i="1"/>
  <c r="A1240" i="1"/>
  <c r="O1239" i="1"/>
  <c r="M1239" i="1"/>
  <c r="L1239" i="1"/>
  <c r="K1239" i="1"/>
  <c r="F1239" i="1"/>
  <c r="A1239" i="1"/>
  <c r="O1238" i="1"/>
  <c r="M1238" i="1"/>
  <c r="L1238" i="1"/>
  <c r="K1238" i="1"/>
  <c r="F1238" i="1"/>
  <c r="A1238" i="1"/>
  <c r="O1237" i="1"/>
  <c r="M1237" i="1"/>
  <c r="L1237" i="1"/>
  <c r="K1237" i="1"/>
  <c r="F1237" i="1"/>
  <c r="A1237" i="1"/>
  <c r="O1236" i="1"/>
  <c r="M1236" i="1"/>
  <c r="L1236" i="1"/>
  <c r="K1236" i="1"/>
  <c r="F1236" i="1"/>
  <c r="A1236" i="1"/>
  <c r="O1235" i="1"/>
  <c r="M1235" i="1"/>
  <c r="L1235" i="1"/>
  <c r="K1235" i="1"/>
  <c r="F1235" i="1"/>
  <c r="A1235" i="1"/>
  <c r="O1234" i="1"/>
  <c r="M1234" i="1"/>
  <c r="L1234" i="1"/>
  <c r="K1234" i="1"/>
  <c r="F1234" i="1"/>
  <c r="A1234" i="1"/>
  <c r="O1233" i="1"/>
  <c r="M1233" i="1"/>
  <c r="L1233" i="1"/>
  <c r="K1233" i="1"/>
  <c r="F1233" i="1"/>
  <c r="A1233" i="1"/>
  <c r="O1232" i="1"/>
  <c r="M1232" i="1"/>
  <c r="L1232" i="1"/>
  <c r="K1232" i="1"/>
  <c r="F1232" i="1"/>
  <c r="A1232" i="1"/>
  <c r="O1231" i="1"/>
  <c r="M1231" i="1"/>
  <c r="L1231" i="1"/>
  <c r="K1231" i="1"/>
  <c r="F1231" i="1"/>
  <c r="A1231" i="1"/>
  <c r="O1230" i="1"/>
  <c r="M1230" i="1"/>
  <c r="L1230" i="1"/>
  <c r="K1230" i="1"/>
  <c r="F1230" i="1"/>
  <c r="A1230" i="1"/>
  <c r="O1229" i="1"/>
  <c r="M1229" i="1"/>
  <c r="L1229" i="1"/>
  <c r="K1229" i="1"/>
  <c r="F1229" i="1"/>
  <c r="A1229" i="1"/>
  <c r="O1228" i="1"/>
  <c r="M1228" i="1"/>
  <c r="L1228" i="1"/>
  <c r="K1228" i="1"/>
  <c r="F1228" i="1"/>
  <c r="A1228" i="1"/>
  <c r="O1227" i="1"/>
  <c r="M1227" i="1"/>
  <c r="L1227" i="1"/>
  <c r="K1227" i="1"/>
  <c r="F1227" i="1"/>
  <c r="A1227" i="1"/>
  <c r="O1226" i="1"/>
  <c r="M1226" i="1"/>
  <c r="L1226" i="1"/>
  <c r="K1226" i="1"/>
  <c r="F1226" i="1"/>
  <c r="A1226" i="1"/>
  <c r="O1225" i="1"/>
  <c r="M1225" i="1"/>
  <c r="L1225" i="1"/>
  <c r="K1225" i="1"/>
  <c r="F1225" i="1"/>
  <c r="A1225" i="1"/>
  <c r="O1224" i="1"/>
  <c r="M1224" i="1"/>
  <c r="L1224" i="1"/>
  <c r="K1224" i="1"/>
  <c r="F1224" i="1"/>
  <c r="A1224" i="1"/>
  <c r="O1223" i="1"/>
  <c r="M1223" i="1"/>
  <c r="L1223" i="1"/>
  <c r="K1223" i="1"/>
  <c r="F1223" i="1"/>
  <c r="A1223" i="1"/>
  <c r="O1222" i="1"/>
  <c r="M1222" i="1"/>
  <c r="L1222" i="1"/>
  <c r="K1222" i="1"/>
  <c r="F1222" i="1"/>
  <c r="A1222" i="1"/>
  <c r="O1221" i="1"/>
  <c r="M1221" i="1"/>
  <c r="L1221" i="1"/>
  <c r="K1221" i="1"/>
  <c r="F1221" i="1"/>
  <c r="A1221" i="1"/>
  <c r="O1220" i="1"/>
  <c r="M1220" i="1"/>
  <c r="L1220" i="1"/>
  <c r="K1220" i="1"/>
  <c r="F1220" i="1"/>
  <c r="A1220" i="1"/>
  <c r="O1219" i="1"/>
  <c r="M1219" i="1"/>
  <c r="L1219" i="1"/>
  <c r="K1219" i="1"/>
  <c r="F1219" i="1"/>
  <c r="A1219" i="1"/>
  <c r="O1218" i="1"/>
  <c r="M1218" i="1"/>
  <c r="L1218" i="1"/>
  <c r="K1218" i="1"/>
  <c r="F1218" i="1"/>
  <c r="A1218" i="1"/>
  <c r="O1217" i="1"/>
  <c r="M1217" i="1"/>
  <c r="L1217" i="1"/>
  <c r="K1217" i="1"/>
  <c r="F1217" i="1"/>
  <c r="A1217" i="1"/>
  <c r="O1216" i="1"/>
  <c r="M1216" i="1"/>
  <c r="L1216" i="1"/>
  <c r="K1216" i="1"/>
  <c r="F1216" i="1"/>
  <c r="A1216" i="1"/>
  <c r="O1215" i="1"/>
  <c r="M1215" i="1"/>
  <c r="L1215" i="1"/>
  <c r="K1215" i="1"/>
  <c r="F1215" i="1"/>
  <c r="A1215" i="1"/>
  <c r="O1214" i="1"/>
  <c r="M1214" i="1"/>
  <c r="L1214" i="1"/>
  <c r="K1214" i="1"/>
  <c r="F1214" i="1"/>
  <c r="A1214" i="1"/>
  <c r="O1213" i="1"/>
  <c r="M1213" i="1"/>
  <c r="L1213" i="1"/>
  <c r="K1213" i="1"/>
  <c r="F1213" i="1"/>
  <c r="A1213" i="1"/>
  <c r="O1212" i="1"/>
  <c r="M1212" i="1"/>
  <c r="L1212" i="1"/>
  <c r="K1212" i="1"/>
  <c r="F1212" i="1"/>
  <c r="A1212" i="1"/>
  <c r="O1211" i="1"/>
  <c r="M1211" i="1"/>
  <c r="L1211" i="1"/>
  <c r="K1211" i="1"/>
  <c r="F1211" i="1"/>
  <c r="A1211" i="1"/>
  <c r="O1210" i="1"/>
  <c r="M1210" i="1"/>
  <c r="L1210" i="1"/>
  <c r="K1210" i="1"/>
  <c r="F1210" i="1"/>
  <c r="A1210" i="1"/>
  <c r="O1209" i="1"/>
  <c r="M1209" i="1"/>
  <c r="L1209" i="1"/>
  <c r="K1209" i="1"/>
  <c r="F1209" i="1"/>
  <c r="A1209" i="1"/>
  <c r="O1208" i="1"/>
  <c r="M1208" i="1"/>
  <c r="L1208" i="1"/>
  <c r="K1208" i="1"/>
  <c r="F1208" i="1"/>
  <c r="A1208" i="1"/>
  <c r="O1207" i="1"/>
  <c r="M1207" i="1"/>
  <c r="L1207" i="1"/>
  <c r="K1207" i="1"/>
  <c r="F1207" i="1"/>
  <c r="A1207" i="1"/>
  <c r="O1206" i="1"/>
  <c r="M1206" i="1"/>
  <c r="L1206" i="1"/>
  <c r="K1206" i="1"/>
  <c r="F1206" i="1"/>
  <c r="A1206" i="1"/>
  <c r="O1205" i="1"/>
  <c r="M1205" i="1"/>
  <c r="L1205" i="1"/>
  <c r="K1205" i="1"/>
  <c r="F1205" i="1"/>
  <c r="A1205" i="1"/>
  <c r="O1204" i="1"/>
  <c r="M1204" i="1"/>
  <c r="L1204" i="1"/>
  <c r="K1204" i="1"/>
  <c r="F1204" i="1"/>
  <c r="A1204" i="1"/>
  <c r="O1203" i="1"/>
  <c r="M1203" i="1"/>
  <c r="L1203" i="1"/>
  <c r="K1203" i="1"/>
  <c r="F1203" i="1"/>
  <c r="A1203" i="1"/>
  <c r="O1202" i="1"/>
  <c r="M1202" i="1"/>
  <c r="L1202" i="1"/>
  <c r="K1202" i="1"/>
  <c r="F1202" i="1"/>
  <c r="A1202" i="1"/>
  <c r="O1201" i="1"/>
  <c r="M1201" i="1"/>
  <c r="L1201" i="1"/>
  <c r="K1201" i="1"/>
  <c r="F1201" i="1"/>
  <c r="A1201" i="1"/>
  <c r="O1200" i="1"/>
  <c r="M1200" i="1"/>
  <c r="L1200" i="1"/>
  <c r="K1200" i="1"/>
  <c r="F1200" i="1"/>
  <c r="A1200" i="1"/>
  <c r="O1199" i="1"/>
  <c r="M1199" i="1"/>
  <c r="L1199" i="1"/>
  <c r="K1199" i="1"/>
  <c r="F1199" i="1"/>
  <c r="A1199" i="1"/>
  <c r="O1198" i="1"/>
  <c r="M1198" i="1"/>
  <c r="L1198" i="1"/>
  <c r="K1198" i="1"/>
  <c r="F1198" i="1"/>
  <c r="A1198" i="1"/>
  <c r="O1197" i="1"/>
  <c r="M1197" i="1"/>
  <c r="L1197" i="1"/>
  <c r="K1197" i="1"/>
  <c r="F1197" i="1"/>
  <c r="A1197" i="1"/>
  <c r="O1196" i="1"/>
  <c r="M1196" i="1"/>
  <c r="L1196" i="1"/>
  <c r="K1196" i="1"/>
  <c r="F1196" i="1"/>
  <c r="A1196" i="1"/>
  <c r="O1195" i="1"/>
  <c r="M1195" i="1"/>
  <c r="L1195" i="1"/>
  <c r="K1195" i="1"/>
  <c r="F1195" i="1"/>
  <c r="A1195" i="1"/>
  <c r="O1194" i="1"/>
  <c r="M1194" i="1"/>
  <c r="L1194" i="1"/>
  <c r="K1194" i="1"/>
  <c r="F1194" i="1"/>
  <c r="A1194" i="1"/>
  <c r="O1193" i="1"/>
  <c r="M1193" i="1"/>
  <c r="L1193" i="1"/>
  <c r="K1193" i="1"/>
  <c r="F1193" i="1"/>
  <c r="A1193" i="1"/>
  <c r="O1192" i="1"/>
  <c r="M1192" i="1"/>
  <c r="L1192" i="1"/>
  <c r="K1192" i="1"/>
  <c r="F1192" i="1"/>
  <c r="A1192" i="1"/>
  <c r="O1191" i="1"/>
  <c r="M1191" i="1"/>
  <c r="L1191" i="1"/>
  <c r="K1191" i="1"/>
  <c r="F1191" i="1"/>
  <c r="A1191" i="1"/>
  <c r="O1190" i="1"/>
  <c r="M1190" i="1"/>
  <c r="L1190" i="1"/>
  <c r="K1190" i="1"/>
  <c r="F1190" i="1"/>
  <c r="A1190" i="1"/>
  <c r="O1189" i="1"/>
  <c r="M1189" i="1"/>
  <c r="L1189" i="1"/>
  <c r="K1189" i="1"/>
  <c r="F1189" i="1"/>
  <c r="A1189" i="1"/>
  <c r="O1188" i="1"/>
  <c r="M1188" i="1"/>
  <c r="L1188" i="1"/>
  <c r="K1188" i="1"/>
  <c r="F1188" i="1"/>
  <c r="A1188" i="1"/>
  <c r="O1187" i="1"/>
  <c r="M1187" i="1"/>
  <c r="L1187" i="1"/>
  <c r="K1187" i="1"/>
  <c r="F1187" i="1"/>
  <c r="A1187" i="1"/>
  <c r="O1186" i="1"/>
  <c r="M1186" i="1"/>
  <c r="L1186" i="1"/>
  <c r="K1186" i="1"/>
  <c r="F1186" i="1"/>
  <c r="A1186" i="1"/>
  <c r="O1185" i="1"/>
  <c r="M1185" i="1"/>
  <c r="L1185" i="1"/>
  <c r="K1185" i="1"/>
  <c r="F1185" i="1"/>
  <c r="A1185" i="1"/>
  <c r="O1184" i="1"/>
  <c r="M1184" i="1"/>
  <c r="L1184" i="1"/>
  <c r="K1184" i="1"/>
  <c r="F1184" i="1"/>
  <c r="A1184" i="1"/>
  <c r="O1183" i="1"/>
  <c r="M1183" i="1"/>
  <c r="L1183" i="1"/>
  <c r="K1183" i="1"/>
  <c r="F1183" i="1"/>
  <c r="A1183" i="1"/>
  <c r="O1182" i="1"/>
  <c r="M1182" i="1"/>
  <c r="L1182" i="1"/>
  <c r="K1182" i="1"/>
  <c r="F1182" i="1"/>
  <c r="A1182" i="1"/>
  <c r="O1181" i="1"/>
  <c r="M1181" i="1"/>
  <c r="L1181" i="1"/>
  <c r="K1181" i="1"/>
  <c r="F1181" i="1"/>
  <c r="A1181" i="1"/>
  <c r="O1180" i="1"/>
  <c r="M1180" i="1"/>
  <c r="L1180" i="1"/>
  <c r="K1180" i="1"/>
  <c r="F1180" i="1"/>
  <c r="A1180" i="1"/>
  <c r="O1179" i="1"/>
  <c r="M1179" i="1"/>
  <c r="L1179" i="1"/>
  <c r="K1179" i="1"/>
  <c r="F1179" i="1"/>
  <c r="A1179" i="1"/>
  <c r="O1178" i="1"/>
  <c r="M1178" i="1"/>
  <c r="L1178" i="1"/>
  <c r="K1178" i="1"/>
  <c r="F1178" i="1"/>
  <c r="A1178" i="1"/>
  <c r="O1177" i="1"/>
  <c r="M1177" i="1"/>
  <c r="L1177" i="1"/>
  <c r="K1177" i="1"/>
  <c r="F1177" i="1"/>
  <c r="A1177" i="1"/>
  <c r="O1176" i="1"/>
  <c r="M1176" i="1"/>
  <c r="L1176" i="1"/>
  <c r="K1176" i="1"/>
  <c r="F1176" i="1"/>
  <c r="A1176" i="1"/>
  <c r="O1175" i="1"/>
  <c r="M1175" i="1"/>
  <c r="L1175" i="1"/>
  <c r="K1175" i="1"/>
  <c r="F1175" i="1"/>
  <c r="A1175" i="1"/>
  <c r="O1174" i="1"/>
  <c r="M1174" i="1"/>
  <c r="L1174" i="1"/>
  <c r="K1174" i="1"/>
  <c r="F1174" i="1"/>
  <c r="A1174" i="1"/>
  <c r="O1173" i="1"/>
  <c r="M1173" i="1"/>
  <c r="L1173" i="1"/>
  <c r="K1173" i="1"/>
  <c r="F1173" i="1"/>
  <c r="A1173" i="1"/>
  <c r="O1172" i="1"/>
  <c r="M1172" i="1"/>
  <c r="L1172" i="1"/>
  <c r="K1172" i="1"/>
  <c r="F1172" i="1"/>
  <c r="A1172" i="1"/>
  <c r="O1171" i="1"/>
  <c r="M1171" i="1"/>
  <c r="L1171" i="1"/>
  <c r="K1171" i="1"/>
  <c r="F1171" i="1"/>
  <c r="A1171" i="1"/>
  <c r="O1170" i="1"/>
  <c r="M1170" i="1"/>
  <c r="L1170" i="1"/>
  <c r="K1170" i="1"/>
  <c r="F1170" i="1"/>
  <c r="A1170" i="1"/>
  <c r="O1169" i="1"/>
  <c r="M1169" i="1"/>
  <c r="L1169" i="1"/>
  <c r="K1169" i="1"/>
  <c r="F1169" i="1"/>
  <c r="A1169" i="1"/>
  <c r="O1168" i="1"/>
  <c r="M1168" i="1"/>
  <c r="L1168" i="1"/>
  <c r="K1168" i="1"/>
  <c r="F1168" i="1"/>
  <c r="A1168" i="1"/>
  <c r="O1167" i="1"/>
  <c r="M1167" i="1"/>
  <c r="L1167" i="1"/>
  <c r="K1167" i="1"/>
  <c r="F1167" i="1"/>
  <c r="A1167" i="1"/>
  <c r="O1166" i="1"/>
  <c r="M1166" i="1"/>
  <c r="L1166" i="1"/>
  <c r="K1166" i="1"/>
  <c r="F1166" i="1"/>
  <c r="A1166" i="1"/>
  <c r="O1165" i="1"/>
  <c r="M1165" i="1"/>
  <c r="L1165" i="1"/>
  <c r="K1165" i="1"/>
  <c r="F1165" i="1"/>
  <c r="A1165" i="1"/>
  <c r="O1164" i="1"/>
  <c r="M1164" i="1"/>
  <c r="L1164" i="1"/>
  <c r="K1164" i="1"/>
  <c r="F1164" i="1"/>
  <c r="A1164" i="1"/>
  <c r="O1163" i="1"/>
  <c r="M1163" i="1"/>
  <c r="L1163" i="1"/>
  <c r="K1163" i="1"/>
  <c r="F1163" i="1"/>
  <c r="A1163" i="1"/>
  <c r="O1162" i="1"/>
  <c r="M1162" i="1"/>
  <c r="L1162" i="1"/>
  <c r="K1162" i="1"/>
  <c r="F1162" i="1"/>
  <c r="A1162" i="1"/>
  <c r="O1161" i="1"/>
  <c r="M1161" i="1"/>
  <c r="L1161" i="1"/>
  <c r="K1161" i="1"/>
  <c r="F1161" i="1"/>
  <c r="A1161" i="1"/>
  <c r="O1160" i="1"/>
  <c r="M1160" i="1"/>
  <c r="L1160" i="1"/>
  <c r="K1160" i="1"/>
  <c r="F1160" i="1"/>
  <c r="A1160" i="1"/>
  <c r="O1159" i="1"/>
  <c r="M1159" i="1"/>
  <c r="L1159" i="1"/>
  <c r="K1159" i="1"/>
  <c r="F1159" i="1"/>
  <c r="A1159" i="1"/>
  <c r="O1158" i="1"/>
  <c r="M1158" i="1"/>
  <c r="L1158" i="1"/>
  <c r="K1158" i="1"/>
  <c r="F1158" i="1"/>
  <c r="A1158" i="1"/>
  <c r="O1157" i="1"/>
  <c r="M1157" i="1"/>
  <c r="L1157" i="1"/>
  <c r="K1157" i="1"/>
  <c r="F1157" i="1"/>
  <c r="A1157" i="1"/>
  <c r="O1156" i="1"/>
  <c r="M1156" i="1"/>
  <c r="L1156" i="1"/>
  <c r="K1156" i="1"/>
  <c r="F1156" i="1"/>
  <c r="A1156" i="1"/>
  <c r="O1155" i="1"/>
  <c r="M1155" i="1"/>
  <c r="L1155" i="1"/>
  <c r="K1155" i="1"/>
  <c r="F1155" i="1"/>
  <c r="A1155" i="1"/>
  <c r="O1154" i="1"/>
  <c r="M1154" i="1"/>
  <c r="L1154" i="1"/>
  <c r="K1154" i="1"/>
  <c r="F1154" i="1"/>
  <c r="A1154" i="1"/>
  <c r="O1153" i="1"/>
  <c r="M1153" i="1"/>
  <c r="L1153" i="1"/>
  <c r="K1153" i="1"/>
  <c r="F1153" i="1"/>
  <c r="A1153" i="1"/>
  <c r="O1152" i="1"/>
  <c r="M1152" i="1"/>
  <c r="L1152" i="1"/>
  <c r="K1152" i="1"/>
  <c r="F1152" i="1"/>
  <c r="A1152" i="1"/>
  <c r="O1151" i="1"/>
  <c r="M1151" i="1"/>
  <c r="L1151" i="1"/>
  <c r="K1151" i="1"/>
  <c r="F1151" i="1"/>
  <c r="A1151" i="1"/>
  <c r="O1150" i="1"/>
  <c r="M1150" i="1"/>
  <c r="L1150" i="1"/>
  <c r="K1150" i="1"/>
  <c r="F1150" i="1"/>
  <c r="A1150" i="1"/>
  <c r="O1149" i="1"/>
  <c r="M1149" i="1"/>
  <c r="L1149" i="1"/>
  <c r="K1149" i="1"/>
  <c r="F1149" i="1"/>
  <c r="A1149" i="1"/>
  <c r="O1148" i="1"/>
  <c r="M1148" i="1"/>
  <c r="L1148" i="1"/>
  <c r="K1148" i="1"/>
  <c r="F1148" i="1"/>
  <c r="A1148" i="1"/>
  <c r="O1147" i="1"/>
  <c r="M1147" i="1"/>
  <c r="L1147" i="1"/>
  <c r="K1147" i="1"/>
  <c r="F1147" i="1"/>
  <c r="A1147" i="1"/>
  <c r="O1146" i="1"/>
  <c r="M1146" i="1"/>
  <c r="L1146" i="1"/>
  <c r="K1146" i="1"/>
  <c r="F1146" i="1"/>
  <c r="A1146" i="1"/>
  <c r="O1145" i="1"/>
  <c r="M1145" i="1"/>
  <c r="L1145" i="1"/>
  <c r="K1145" i="1"/>
  <c r="F1145" i="1"/>
  <c r="A1145" i="1"/>
  <c r="O1144" i="1"/>
  <c r="M1144" i="1"/>
  <c r="L1144" i="1"/>
  <c r="K1144" i="1"/>
  <c r="F1144" i="1"/>
  <c r="A1144" i="1"/>
  <c r="O1143" i="1"/>
  <c r="M1143" i="1"/>
  <c r="L1143" i="1"/>
  <c r="K1143" i="1"/>
  <c r="F1143" i="1"/>
  <c r="A1143" i="1"/>
  <c r="O1142" i="1"/>
  <c r="M1142" i="1"/>
  <c r="L1142" i="1"/>
  <c r="K1142" i="1"/>
  <c r="F1142" i="1"/>
  <c r="A1142" i="1"/>
  <c r="O1141" i="1"/>
  <c r="M1141" i="1"/>
  <c r="L1141" i="1"/>
  <c r="K1141" i="1"/>
  <c r="F1141" i="1"/>
  <c r="A1141" i="1"/>
  <c r="O1140" i="1"/>
  <c r="M1140" i="1"/>
  <c r="L1140" i="1"/>
  <c r="K1140" i="1"/>
  <c r="F1140" i="1"/>
  <c r="A1140" i="1"/>
  <c r="O1139" i="1"/>
  <c r="M1139" i="1"/>
  <c r="L1139" i="1"/>
  <c r="K1139" i="1"/>
  <c r="F1139" i="1"/>
  <c r="A1139" i="1"/>
  <c r="O1138" i="1"/>
  <c r="M1138" i="1"/>
  <c r="L1138" i="1"/>
  <c r="K1138" i="1"/>
  <c r="F1138" i="1"/>
  <c r="A1138" i="1"/>
  <c r="O1137" i="1"/>
  <c r="M1137" i="1"/>
  <c r="L1137" i="1"/>
  <c r="K1137" i="1"/>
  <c r="F1137" i="1"/>
  <c r="A1137" i="1"/>
  <c r="O1136" i="1"/>
  <c r="M1136" i="1"/>
  <c r="L1136" i="1"/>
  <c r="K1136" i="1"/>
  <c r="F1136" i="1"/>
  <c r="A1136" i="1"/>
  <c r="O1135" i="1"/>
  <c r="M1135" i="1"/>
  <c r="L1135" i="1"/>
  <c r="K1135" i="1"/>
  <c r="F1135" i="1"/>
  <c r="A1135" i="1"/>
  <c r="O1134" i="1"/>
  <c r="M1134" i="1"/>
  <c r="L1134" i="1"/>
  <c r="K1134" i="1"/>
  <c r="F1134" i="1"/>
  <c r="A1134" i="1"/>
  <c r="O1133" i="1"/>
  <c r="M1133" i="1"/>
  <c r="L1133" i="1"/>
  <c r="K1133" i="1"/>
  <c r="F1133" i="1"/>
  <c r="A1133" i="1"/>
  <c r="O1132" i="1"/>
  <c r="M1132" i="1"/>
  <c r="L1132" i="1"/>
  <c r="K1132" i="1"/>
  <c r="F1132" i="1"/>
  <c r="A1132" i="1"/>
  <c r="O1131" i="1"/>
  <c r="M1131" i="1"/>
  <c r="L1131" i="1"/>
  <c r="K1131" i="1"/>
  <c r="F1131" i="1"/>
  <c r="A1131" i="1"/>
  <c r="O1130" i="1"/>
  <c r="M1130" i="1"/>
  <c r="L1130" i="1"/>
  <c r="K1130" i="1"/>
  <c r="F1130" i="1"/>
  <c r="A1130" i="1"/>
  <c r="O1129" i="1"/>
  <c r="M1129" i="1"/>
  <c r="L1129" i="1"/>
  <c r="K1129" i="1"/>
  <c r="F1129" i="1"/>
  <c r="A1129" i="1"/>
  <c r="O1128" i="1"/>
  <c r="M1128" i="1"/>
  <c r="L1128" i="1"/>
  <c r="K1128" i="1"/>
  <c r="F1128" i="1"/>
  <c r="A1128" i="1"/>
  <c r="O1127" i="1"/>
  <c r="M1127" i="1"/>
  <c r="L1127" i="1"/>
  <c r="K1127" i="1"/>
  <c r="F1127" i="1"/>
  <c r="A1127" i="1"/>
  <c r="O1126" i="1"/>
  <c r="M1126" i="1"/>
  <c r="L1126" i="1"/>
  <c r="K1126" i="1"/>
  <c r="F1126" i="1"/>
  <c r="A1126" i="1"/>
  <c r="O1125" i="1"/>
  <c r="M1125" i="1"/>
  <c r="L1125" i="1"/>
  <c r="K1125" i="1"/>
  <c r="F1125" i="1"/>
  <c r="A1125" i="1"/>
  <c r="O1124" i="1"/>
  <c r="M1124" i="1"/>
  <c r="L1124" i="1"/>
  <c r="K1124" i="1"/>
  <c r="F1124" i="1"/>
  <c r="A1124" i="1"/>
  <c r="O1123" i="1"/>
  <c r="M1123" i="1"/>
  <c r="L1123" i="1"/>
  <c r="K1123" i="1"/>
  <c r="F1123" i="1"/>
  <c r="A1123" i="1"/>
  <c r="O1122" i="1"/>
  <c r="M1122" i="1"/>
  <c r="L1122" i="1"/>
  <c r="K1122" i="1"/>
  <c r="F1122" i="1"/>
  <c r="A1122" i="1"/>
  <c r="O1121" i="1"/>
  <c r="M1121" i="1"/>
  <c r="L1121" i="1"/>
  <c r="K1121" i="1"/>
  <c r="F1121" i="1"/>
  <c r="A1121" i="1"/>
  <c r="O1120" i="1"/>
  <c r="M1120" i="1"/>
  <c r="L1120" i="1"/>
  <c r="K1120" i="1"/>
  <c r="F1120" i="1"/>
  <c r="A1120" i="1"/>
  <c r="O1119" i="1"/>
  <c r="M1119" i="1"/>
  <c r="L1119" i="1"/>
  <c r="K1119" i="1"/>
  <c r="F1119" i="1"/>
  <c r="A1119" i="1"/>
  <c r="O1118" i="1"/>
  <c r="M1118" i="1"/>
  <c r="L1118" i="1"/>
  <c r="K1118" i="1"/>
  <c r="F1118" i="1"/>
  <c r="A1118" i="1"/>
  <c r="O1117" i="1"/>
  <c r="M1117" i="1"/>
  <c r="L1117" i="1"/>
  <c r="K1117" i="1"/>
  <c r="F1117" i="1"/>
  <c r="A1117" i="1"/>
  <c r="O1116" i="1"/>
  <c r="M1116" i="1"/>
  <c r="L1116" i="1"/>
  <c r="K1116" i="1"/>
  <c r="F1116" i="1"/>
  <c r="A1116" i="1"/>
  <c r="O1115" i="1"/>
  <c r="M1115" i="1"/>
  <c r="L1115" i="1"/>
  <c r="K1115" i="1"/>
  <c r="F1115" i="1"/>
  <c r="A1115" i="1"/>
  <c r="O1114" i="1"/>
  <c r="M1114" i="1"/>
  <c r="L1114" i="1"/>
  <c r="K1114" i="1"/>
  <c r="F1114" i="1"/>
  <c r="A1114" i="1"/>
  <c r="O1113" i="1"/>
  <c r="M1113" i="1"/>
  <c r="L1113" i="1"/>
  <c r="K1113" i="1"/>
  <c r="F1113" i="1"/>
  <c r="A1113" i="1"/>
  <c r="O1112" i="1"/>
  <c r="M1112" i="1"/>
  <c r="L1112" i="1"/>
  <c r="K1112" i="1"/>
  <c r="F1112" i="1"/>
  <c r="A1112" i="1"/>
  <c r="O1111" i="1"/>
  <c r="M1111" i="1"/>
  <c r="L1111" i="1"/>
  <c r="K1111" i="1"/>
  <c r="F1111" i="1"/>
  <c r="A1111" i="1"/>
  <c r="O1110" i="1"/>
  <c r="M1110" i="1"/>
  <c r="L1110" i="1"/>
  <c r="K1110" i="1"/>
  <c r="F1110" i="1"/>
  <c r="A1110" i="1"/>
  <c r="O1109" i="1"/>
  <c r="M1109" i="1"/>
  <c r="L1109" i="1"/>
  <c r="K1109" i="1"/>
  <c r="F1109" i="1"/>
  <c r="A1109" i="1"/>
  <c r="O1108" i="1"/>
  <c r="M1108" i="1"/>
  <c r="L1108" i="1"/>
  <c r="K1108" i="1"/>
  <c r="F1108" i="1"/>
  <c r="A1108" i="1"/>
  <c r="O1107" i="1"/>
  <c r="M1107" i="1"/>
  <c r="L1107" i="1"/>
  <c r="K1107" i="1"/>
  <c r="F1107" i="1"/>
  <c r="A1107" i="1"/>
  <c r="O1106" i="1"/>
  <c r="M1106" i="1"/>
  <c r="L1106" i="1"/>
  <c r="K1106" i="1"/>
  <c r="F1106" i="1"/>
  <c r="A1106" i="1"/>
  <c r="O1105" i="1"/>
  <c r="M1105" i="1"/>
  <c r="L1105" i="1"/>
  <c r="K1105" i="1"/>
  <c r="F1105" i="1"/>
  <c r="A1105" i="1"/>
  <c r="O1104" i="1"/>
  <c r="M1104" i="1"/>
  <c r="L1104" i="1"/>
  <c r="K1104" i="1"/>
  <c r="F1104" i="1"/>
  <c r="A1104" i="1"/>
  <c r="O1103" i="1"/>
  <c r="M1103" i="1"/>
  <c r="L1103" i="1"/>
  <c r="K1103" i="1"/>
  <c r="F1103" i="1"/>
  <c r="A1103" i="1"/>
  <c r="O1102" i="1"/>
  <c r="M1102" i="1"/>
  <c r="L1102" i="1"/>
  <c r="K1102" i="1"/>
  <c r="F1102" i="1"/>
  <c r="A1102" i="1"/>
  <c r="O1101" i="1"/>
  <c r="M1101" i="1"/>
  <c r="L1101" i="1"/>
  <c r="K1101" i="1"/>
  <c r="F1101" i="1"/>
  <c r="A1101" i="1"/>
  <c r="O1100" i="1"/>
  <c r="M1100" i="1"/>
  <c r="L1100" i="1"/>
  <c r="K1100" i="1"/>
  <c r="F1100" i="1"/>
  <c r="A1100" i="1"/>
  <c r="O1099" i="1"/>
  <c r="M1099" i="1"/>
  <c r="L1099" i="1"/>
  <c r="K1099" i="1"/>
  <c r="F1099" i="1"/>
  <c r="A1099" i="1"/>
  <c r="O1098" i="1"/>
  <c r="M1098" i="1"/>
  <c r="L1098" i="1"/>
  <c r="K1098" i="1"/>
  <c r="F1098" i="1"/>
  <c r="A1098" i="1"/>
  <c r="O1097" i="1"/>
  <c r="M1097" i="1"/>
  <c r="L1097" i="1"/>
  <c r="K1097" i="1"/>
  <c r="F1097" i="1"/>
  <c r="A1097" i="1"/>
  <c r="O1096" i="1"/>
  <c r="M1096" i="1"/>
  <c r="L1096" i="1"/>
  <c r="K1096" i="1"/>
  <c r="F1096" i="1"/>
  <c r="A1096" i="1"/>
  <c r="O1095" i="1"/>
  <c r="M1095" i="1"/>
  <c r="L1095" i="1"/>
  <c r="K1095" i="1"/>
  <c r="F1095" i="1"/>
  <c r="A1095" i="1"/>
  <c r="O1094" i="1"/>
  <c r="M1094" i="1"/>
  <c r="L1094" i="1"/>
  <c r="K1094" i="1"/>
  <c r="F1094" i="1"/>
  <c r="A1094" i="1"/>
  <c r="O1093" i="1"/>
  <c r="M1093" i="1"/>
  <c r="L1093" i="1"/>
  <c r="K1093" i="1"/>
  <c r="F1093" i="1"/>
  <c r="A1093" i="1"/>
  <c r="O1092" i="1"/>
  <c r="M1092" i="1"/>
  <c r="L1092" i="1"/>
  <c r="K1092" i="1"/>
  <c r="F1092" i="1"/>
  <c r="A1092" i="1"/>
  <c r="O1091" i="1"/>
  <c r="M1091" i="1"/>
  <c r="L1091" i="1"/>
  <c r="K1091" i="1"/>
  <c r="F1091" i="1"/>
  <c r="A1091" i="1"/>
  <c r="O1090" i="1"/>
  <c r="M1090" i="1"/>
  <c r="L1090" i="1"/>
  <c r="K1090" i="1"/>
  <c r="F1090" i="1"/>
  <c r="A1090" i="1"/>
  <c r="O1089" i="1"/>
  <c r="M1089" i="1"/>
  <c r="L1089" i="1"/>
  <c r="K1089" i="1"/>
  <c r="F1089" i="1"/>
  <c r="A1089" i="1"/>
  <c r="O1088" i="1"/>
  <c r="M1088" i="1"/>
  <c r="L1088" i="1"/>
  <c r="K1088" i="1"/>
  <c r="F1088" i="1"/>
  <c r="A1088" i="1"/>
  <c r="O1087" i="1"/>
  <c r="M1087" i="1"/>
  <c r="L1087" i="1"/>
  <c r="K1087" i="1"/>
  <c r="F1087" i="1"/>
  <c r="A1087" i="1"/>
  <c r="O1086" i="1"/>
  <c r="M1086" i="1"/>
  <c r="L1086" i="1"/>
  <c r="K1086" i="1"/>
  <c r="F1086" i="1"/>
  <c r="A1086" i="1"/>
  <c r="O1085" i="1"/>
  <c r="M1085" i="1"/>
  <c r="L1085" i="1"/>
  <c r="K1085" i="1"/>
  <c r="F1085" i="1"/>
  <c r="A1085" i="1"/>
  <c r="O1084" i="1"/>
  <c r="M1084" i="1"/>
  <c r="L1084" i="1"/>
  <c r="K1084" i="1"/>
  <c r="F1084" i="1"/>
  <c r="A1084" i="1"/>
  <c r="O1083" i="1"/>
  <c r="M1083" i="1"/>
  <c r="L1083" i="1"/>
  <c r="K1083" i="1"/>
  <c r="F1083" i="1"/>
  <c r="A1083" i="1"/>
  <c r="O1082" i="1"/>
  <c r="M1082" i="1"/>
  <c r="L1082" i="1"/>
  <c r="K1082" i="1"/>
  <c r="F1082" i="1"/>
  <c r="A1082" i="1"/>
  <c r="O1081" i="1"/>
  <c r="M1081" i="1"/>
  <c r="L1081" i="1"/>
  <c r="K1081" i="1"/>
  <c r="F1081" i="1"/>
  <c r="A1081" i="1"/>
  <c r="O1080" i="1"/>
  <c r="M1080" i="1"/>
  <c r="L1080" i="1"/>
  <c r="K1080" i="1"/>
  <c r="F1080" i="1"/>
  <c r="A1080" i="1"/>
  <c r="O1079" i="1"/>
  <c r="M1079" i="1"/>
  <c r="L1079" i="1"/>
  <c r="K1079" i="1"/>
  <c r="F1079" i="1"/>
  <c r="A1079" i="1"/>
  <c r="O1078" i="1"/>
  <c r="M1078" i="1"/>
  <c r="L1078" i="1"/>
  <c r="K1078" i="1"/>
  <c r="F1078" i="1"/>
  <c r="A1078" i="1"/>
  <c r="O1077" i="1"/>
  <c r="M1077" i="1"/>
  <c r="L1077" i="1"/>
  <c r="K1077" i="1"/>
  <c r="F1077" i="1"/>
  <c r="A1077" i="1"/>
  <c r="O1076" i="1"/>
  <c r="M1076" i="1"/>
  <c r="L1076" i="1"/>
  <c r="K1076" i="1"/>
  <c r="F1076" i="1"/>
  <c r="A1076" i="1"/>
  <c r="O1075" i="1"/>
  <c r="M1075" i="1"/>
  <c r="L1075" i="1"/>
  <c r="K1075" i="1"/>
  <c r="F1075" i="1"/>
  <c r="A1075" i="1"/>
  <c r="O1074" i="1"/>
  <c r="M1074" i="1"/>
  <c r="L1074" i="1"/>
  <c r="K1074" i="1"/>
  <c r="F1074" i="1"/>
  <c r="A1074" i="1"/>
  <c r="O1073" i="1"/>
  <c r="M1073" i="1"/>
  <c r="L1073" i="1"/>
  <c r="K1073" i="1"/>
  <c r="F1073" i="1"/>
  <c r="A1073" i="1"/>
  <c r="O1072" i="1"/>
  <c r="M1072" i="1"/>
  <c r="L1072" i="1"/>
  <c r="K1072" i="1"/>
  <c r="F1072" i="1"/>
  <c r="A1072" i="1"/>
  <c r="O1071" i="1"/>
  <c r="M1071" i="1"/>
  <c r="L1071" i="1"/>
  <c r="K1071" i="1"/>
  <c r="F1071" i="1"/>
  <c r="A1071" i="1"/>
  <c r="O1070" i="1"/>
  <c r="M1070" i="1"/>
  <c r="L1070" i="1"/>
  <c r="K1070" i="1"/>
  <c r="F1070" i="1"/>
  <c r="A1070" i="1"/>
  <c r="O1069" i="1"/>
  <c r="M1069" i="1"/>
  <c r="L1069" i="1"/>
  <c r="K1069" i="1"/>
  <c r="F1069" i="1"/>
  <c r="A1069" i="1"/>
  <c r="O1068" i="1"/>
  <c r="M1068" i="1"/>
  <c r="L1068" i="1"/>
  <c r="K1068" i="1"/>
  <c r="F1068" i="1"/>
  <c r="A1068" i="1"/>
  <c r="O1067" i="1"/>
  <c r="M1067" i="1"/>
  <c r="L1067" i="1"/>
  <c r="K1067" i="1"/>
  <c r="F1067" i="1"/>
  <c r="A1067" i="1"/>
  <c r="O1066" i="1"/>
  <c r="M1066" i="1"/>
  <c r="L1066" i="1"/>
  <c r="K1066" i="1"/>
  <c r="F1066" i="1"/>
  <c r="A1066" i="1"/>
  <c r="O1065" i="1"/>
  <c r="M1065" i="1"/>
  <c r="L1065" i="1"/>
  <c r="K1065" i="1"/>
  <c r="F1065" i="1"/>
  <c r="A1065" i="1"/>
  <c r="O1064" i="1"/>
  <c r="M1064" i="1"/>
  <c r="L1064" i="1"/>
  <c r="K1064" i="1"/>
  <c r="F1064" i="1"/>
  <c r="A1064" i="1"/>
  <c r="O1063" i="1"/>
  <c r="M1063" i="1"/>
  <c r="L1063" i="1"/>
  <c r="K1063" i="1"/>
  <c r="F1063" i="1"/>
  <c r="A1063" i="1"/>
  <c r="O1062" i="1"/>
  <c r="M1062" i="1"/>
  <c r="L1062" i="1"/>
  <c r="K1062" i="1"/>
  <c r="F1062" i="1"/>
  <c r="A1062" i="1"/>
  <c r="O1061" i="1"/>
  <c r="M1061" i="1"/>
  <c r="L1061" i="1"/>
  <c r="K1061" i="1"/>
  <c r="F1061" i="1"/>
  <c r="A1061" i="1"/>
  <c r="O1060" i="1"/>
  <c r="M1060" i="1"/>
  <c r="L1060" i="1"/>
  <c r="K1060" i="1"/>
  <c r="F1060" i="1"/>
  <c r="A1060" i="1"/>
  <c r="O1059" i="1"/>
  <c r="M1059" i="1"/>
  <c r="L1059" i="1"/>
  <c r="K1059" i="1"/>
  <c r="F1059" i="1"/>
  <c r="A1059" i="1"/>
  <c r="O1058" i="1"/>
  <c r="M1058" i="1"/>
  <c r="L1058" i="1"/>
  <c r="K1058" i="1"/>
  <c r="F1058" i="1"/>
  <c r="A1058" i="1"/>
  <c r="O1057" i="1"/>
  <c r="M1057" i="1"/>
  <c r="L1057" i="1"/>
  <c r="K1057" i="1"/>
  <c r="F1057" i="1"/>
  <c r="A1057" i="1"/>
  <c r="O1056" i="1"/>
  <c r="M1056" i="1"/>
  <c r="L1056" i="1"/>
  <c r="K1056" i="1"/>
  <c r="F1056" i="1"/>
  <c r="A1056" i="1"/>
  <c r="O1055" i="1"/>
  <c r="M1055" i="1"/>
  <c r="L1055" i="1"/>
  <c r="K1055" i="1"/>
  <c r="F1055" i="1"/>
  <c r="A1055" i="1"/>
  <c r="O1054" i="1"/>
  <c r="M1054" i="1"/>
  <c r="L1054" i="1"/>
  <c r="K1054" i="1"/>
  <c r="F1054" i="1"/>
  <c r="A1054" i="1"/>
  <c r="O1053" i="1"/>
  <c r="M1053" i="1"/>
  <c r="L1053" i="1"/>
  <c r="K1053" i="1"/>
  <c r="F1053" i="1"/>
  <c r="A1053" i="1"/>
  <c r="O1052" i="1"/>
  <c r="M1052" i="1"/>
  <c r="L1052" i="1"/>
  <c r="K1052" i="1"/>
  <c r="F1052" i="1"/>
  <c r="A1052" i="1"/>
  <c r="O1051" i="1"/>
  <c r="M1051" i="1"/>
  <c r="L1051" i="1"/>
  <c r="K1051" i="1"/>
  <c r="F1051" i="1"/>
  <c r="A1051" i="1"/>
  <c r="O1050" i="1"/>
  <c r="M1050" i="1"/>
  <c r="L1050" i="1"/>
  <c r="K1050" i="1"/>
  <c r="F1050" i="1"/>
  <c r="A1050" i="1"/>
  <c r="O1049" i="1"/>
  <c r="M1049" i="1"/>
  <c r="L1049" i="1"/>
  <c r="K1049" i="1"/>
  <c r="F1049" i="1"/>
  <c r="A1049" i="1"/>
  <c r="O1048" i="1"/>
  <c r="M1048" i="1"/>
  <c r="L1048" i="1"/>
  <c r="K1048" i="1"/>
  <c r="F1048" i="1"/>
  <c r="A1048" i="1"/>
  <c r="O1047" i="1"/>
  <c r="M1047" i="1"/>
  <c r="L1047" i="1"/>
  <c r="K1047" i="1"/>
  <c r="F1047" i="1"/>
  <c r="A1047" i="1"/>
  <c r="O1046" i="1"/>
  <c r="M1046" i="1"/>
  <c r="L1046" i="1"/>
  <c r="K1046" i="1"/>
  <c r="F1046" i="1"/>
  <c r="A1046" i="1"/>
  <c r="O1045" i="1"/>
  <c r="M1045" i="1"/>
  <c r="L1045" i="1"/>
  <c r="K1045" i="1"/>
  <c r="F1045" i="1"/>
  <c r="A1045" i="1"/>
  <c r="O1044" i="1"/>
  <c r="M1044" i="1"/>
  <c r="L1044" i="1"/>
  <c r="K1044" i="1"/>
  <c r="F1044" i="1"/>
  <c r="A1044" i="1"/>
  <c r="O1043" i="1"/>
  <c r="M1043" i="1"/>
  <c r="L1043" i="1"/>
  <c r="K1043" i="1"/>
  <c r="F1043" i="1"/>
  <c r="A1043" i="1"/>
  <c r="O1042" i="1"/>
  <c r="M1042" i="1"/>
  <c r="L1042" i="1"/>
  <c r="K1042" i="1"/>
  <c r="F1042" i="1"/>
  <c r="A1042" i="1"/>
  <c r="O1041" i="1"/>
  <c r="M1041" i="1"/>
  <c r="L1041" i="1"/>
  <c r="K1041" i="1"/>
  <c r="F1041" i="1"/>
  <c r="A1041" i="1"/>
  <c r="O1040" i="1"/>
  <c r="M1040" i="1"/>
  <c r="L1040" i="1"/>
  <c r="K1040" i="1"/>
  <c r="F1040" i="1"/>
  <c r="A1040" i="1"/>
  <c r="O1039" i="1"/>
  <c r="M1039" i="1"/>
  <c r="L1039" i="1"/>
  <c r="K1039" i="1"/>
  <c r="F1039" i="1"/>
  <c r="A1039" i="1"/>
  <c r="O1038" i="1"/>
  <c r="M1038" i="1"/>
  <c r="L1038" i="1"/>
  <c r="K1038" i="1"/>
  <c r="F1038" i="1"/>
  <c r="A1038" i="1"/>
  <c r="O1037" i="1"/>
  <c r="M1037" i="1"/>
  <c r="L1037" i="1"/>
  <c r="K1037" i="1"/>
  <c r="F1037" i="1"/>
  <c r="A1037" i="1"/>
  <c r="O1036" i="1"/>
  <c r="M1036" i="1"/>
  <c r="L1036" i="1"/>
  <c r="K1036" i="1"/>
  <c r="F1036" i="1"/>
  <c r="A1036" i="1"/>
  <c r="O1035" i="1"/>
  <c r="M1035" i="1"/>
  <c r="L1035" i="1"/>
  <c r="K1035" i="1"/>
  <c r="F1035" i="1"/>
  <c r="A1035" i="1"/>
  <c r="O1034" i="1"/>
  <c r="M1034" i="1"/>
  <c r="L1034" i="1"/>
  <c r="K1034" i="1"/>
  <c r="F1034" i="1"/>
  <c r="A1034" i="1"/>
  <c r="O1033" i="1"/>
  <c r="M1033" i="1"/>
  <c r="L1033" i="1"/>
  <c r="K1033" i="1"/>
  <c r="F1033" i="1"/>
  <c r="A1033" i="1"/>
  <c r="O1032" i="1"/>
  <c r="M1032" i="1"/>
  <c r="L1032" i="1"/>
  <c r="K1032" i="1"/>
  <c r="F1032" i="1"/>
  <c r="A1032" i="1"/>
  <c r="O1031" i="1"/>
  <c r="M1031" i="1"/>
  <c r="L1031" i="1"/>
  <c r="K1031" i="1"/>
  <c r="F1031" i="1"/>
  <c r="A1031" i="1"/>
  <c r="O1030" i="1"/>
  <c r="M1030" i="1"/>
  <c r="L1030" i="1"/>
  <c r="K1030" i="1"/>
  <c r="F1030" i="1"/>
  <c r="A1030" i="1"/>
  <c r="O1029" i="1"/>
  <c r="M1029" i="1"/>
  <c r="L1029" i="1"/>
  <c r="K1029" i="1"/>
  <c r="F1029" i="1"/>
  <c r="A1029" i="1"/>
  <c r="O1028" i="1"/>
  <c r="M1028" i="1"/>
  <c r="L1028" i="1"/>
  <c r="K1028" i="1"/>
  <c r="F1028" i="1"/>
  <c r="A1028" i="1"/>
  <c r="O1027" i="1"/>
  <c r="M1027" i="1"/>
  <c r="L1027" i="1"/>
  <c r="K1027" i="1"/>
  <c r="F1027" i="1"/>
  <c r="A1027" i="1"/>
  <c r="O1026" i="1"/>
  <c r="M1026" i="1"/>
  <c r="L1026" i="1"/>
  <c r="K1026" i="1"/>
  <c r="F1026" i="1"/>
  <c r="A1026" i="1"/>
  <c r="O1025" i="1"/>
  <c r="M1025" i="1"/>
  <c r="L1025" i="1"/>
  <c r="K1025" i="1"/>
  <c r="F1025" i="1"/>
  <c r="A1025" i="1"/>
  <c r="O1024" i="1"/>
  <c r="M1024" i="1"/>
  <c r="L1024" i="1"/>
  <c r="K1024" i="1"/>
  <c r="F1024" i="1"/>
  <c r="A1024" i="1"/>
  <c r="O1023" i="1"/>
  <c r="M1023" i="1"/>
  <c r="L1023" i="1"/>
  <c r="K1023" i="1"/>
  <c r="F1023" i="1"/>
  <c r="A1023" i="1"/>
  <c r="O1022" i="1"/>
  <c r="M1022" i="1"/>
  <c r="L1022" i="1"/>
  <c r="K1022" i="1"/>
  <c r="F1022" i="1"/>
  <c r="A1022" i="1"/>
  <c r="O1021" i="1"/>
  <c r="M1021" i="1"/>
  <c r="L1021" i="1"/>
  <c r="K1021" i="1"/>
  <c r="F1021" i="1"/>
  <c r="A1021" i="1"/>
  <c r="O1020" i="1"/>
  <c r="M1020" i="1"/>
  <c r="L1020" i="1"/>
  <c r="K1020" i="1"/>
  <c r="F1020" i="1"/>
  <c r="A1020" i="1"/>
  <c r="O1019" i="1"/>
  <c r="M1019" i="1"/>
  <c r="L1019" i="1"/>
  <c r="K1019" i="1"/>
  <c r="F1019" i="1"/>
  <c r="A1019" i="1"/>
  <c r="O1018" i="1"/>
  <c r="M1018" i="1"/>
  <c r="L1018" i="1"/>
  <c r="K1018" i="1"/>
  <c r="F1018" i="1"/>
  <c r="A1018" i="1"/>
  <c r="O1017" i="1"/>
  <c r="M1017" i="1"/>
  <c r="L1017" i="1"/>
  <c r="K1017" i="1"/>
  <c r="F1017" i="1"/>
  <c r="A1017" i="1"/>
  <c r="O1016" i="1"/>
  <c r="M1016" i="1"/>
  <c r="L1016" i="1"/>
  <c r="K1016" i="1"/>
  <c r="F1016" i="1"/>
  <c r="A1016" i="1"/>
  <c r="O1015" i="1"/>
  <c r="M1015" i="1"/>
  <c r="L1015" i="1"/>
  <c r="K1015" i="1"/>
  <c r="F1015" i="1"/>
  <c r="A1015" i="1"/>
  <c r="O1014" i="1"/>
  <c r="M1014" i="1"/>
  <c r="L1014" i="1"/>
  <c r="K1014" i="1"/>
  <c r="F1014" i="1"/>
  <c r="A1014" i="1"/>
  <c r="O1013" i="1"/>
  <c r="M1013" i="1"/>
  <c r="L1013" i="1"/>
  <c r="K1013" i="1"/>
  <c r="F1013" i="1"/>
  <c r="A1013" i="1"/>
  <c r="O1012" i="1"/>
  <c r="M1012" i="1"/>
  <c r="L1012" i="1"/>
  <c r="K1012" i="1"/>
  <c r="F1012" i="1"/>
  <c r="A1012" i="1"/>
  <c r="O1011" i="1"/>
  <c r="M1011" i="1"/>
  <c r="L1011" i="1"/>
  <c r="K1011" i="1"/>
  <c r="F1011" i="1"/>
  <c r="A1011" i="1"/>
  <c r="O1010" i="1"/>
  <c r="M1010" i="1"/>
  <c r="L1010" i="1"/>
  <c r="K1010" i="1"/>
  <c r="F1010" i="1"/>
  <c r="A1010" i="1"/>
  <c r="O1009" i="1"/>
  <c r="M1009" i="1"/>
  <c r="L1009" i="1"/>
  <c r="K1009" i="1"/>
  <c r="F1009" i="1"/>
  <c r="A1009" i="1"/>
  <c r="O1008" i="1"/>
  <c r="M1008" i="1"/>
  <c r="L1008" i="1"/>
  <c r="K1008" i="1"/>
  <c r="F1008" i="1"/>
  <c r="A1008" i="1"/>
  <c r="O1007" i="1"/>
  <c r="M1007" i="1"/>
  <c r="L1007" i="1"/>
  <c r="K1007" i="1"/>
  <c r="F1007" i="1"/>
  <c r="A1007" i="1"/>
  <c r="O1006" i="1"/>
  <c r="M1006" i="1"/>
  <c r="L1006" i="1"/>
  <c r="K1006" i="1"/>
  <c r="F1006" i="1"/>
  <c r="A1006" i="1"/>
  <c r="O1005" i="1"/>
  <c r="M1005" i="1"/>
  <c r="L1005" i="1"/>
  <c r="K1005" i="1"/>
  <c r="F1005" i="1"/>
  <c r="A1005" i="1"/>
  <c r="O1004" i="1"/>
  <c r="M1004" i="1"/>
  <c r="L1004" i="1"/>
  <c r="K1004" i="1"/>
  <c r="F1004" i="1"/>
  <c r="A1004" i="1"/>
  <c r="O1003" i="1"/>
  <c r="M1003" i="1"/>
  <c r="L1003" i="1"/>
  <c r="K1003" i="1"/>
  <c r="F1003" i="1"/>
  <c r="A1003" i="1"/>
  <c r="O1002" i="1"/>
  <c r="M1002" i="1"/>
  <c r="L1002" i="1"/>
  <c r="K1002" i="1"/>
  <c r="F1002" i="1"/>
  <c r="A1002" i="1"/>
  <c r="O1001" i="1"/>
  <c r="M1001" i="1"/>
  <c r="L1001" i="1"/>
  <c r="K1001" i="1"/>
  <c r="F1001" i="1"/>
  <c r="A1001" i="1"/>
  <c r="O1000" i="1"/>
  <c r="M1000" i="1"/>
  <c r="L1000" i="1"/>
  <c r="K1000" i="1"/>
  <c r="F1000" i="1"/>
  <c r="A1000" i="1"/>
  <c r="O999" i="1"/>
  <c r="M999" i="1"/>
  <c r="L999" i="1"/>
  <c r="K999" i="1"/>
  <c r="F999" i="1"/>
  <c r="A999" i="1"/>
  <c r="O998" i="1"/>
  <c r="M998" i="1"/>
  <c r="L998" i="1"/>
  <c r="K998" i="1"/>
  <c r="F998" i="1"/>
  <c r="A998" i="1"/>
  <c r="O997" i="1"/>
  <c r="M997" i="1"/>
  <c r="L997" i="1"/>
  <c r="K997" i="1"/>
  <c r="F997" i="1"/>
  <c r="A997" i="1"/>
  <c r="O996" i="1"/>
  <c r="M996" i="1"/>
  <c r="L996" i="1"/>
  <c r="K996" i="1"/>
  <c r="F996" i="1"/>
  <c r="A996" i="1"/>
  <c r="O995" i="1"/>
  <c r="M995" i="1"/>
  <c r="L995" i="1"/>
  <c r="K995" i="1"/>
  <c r="F995" i="1"/>
  <c r="A995" i="1"/>
  <c r="O994" i="1"/>
  <c r="M994" i="1"/>
  <c r="L994" i="1"/>
  <c r="K994" i="1"/>
  <c r="F994" i="1"/>
  <c r="A994" i="1"/>
  <c r="O993" i="1"/>
  <c r="M993" i="1"/>
  <c r="L993" i="1"/>
  <c r="K993" i="1"/>
  <c r="F993" i="1"/>
  <c r="A993" i="1"/>
  <c r="O992" i="1"/>
  <c r="M992" i="1"/>
  <c r="L992" i="1"/>
  <c r="K992" i="1"/>
  <c r="F992" i="1"/>
  <c r="A992" i="1"/>
  <c r="O991" i="1"/>
  <c r="M991" i="1"/>
  <c r="L991" i="1"/>
  <c r="K991" i="1"/>
  <c r="F991" i="1"/>
  <c r="A991" i="1"/>
  <c r="O990" i="1"/>
  <c r="M990" i="1"/>
  <c r="L990" i="1"/>
  <c r="K990" i="1"/>
  <c r="F990" i="1"/>
  <c r="A990" i="1"/>
  <c r="O989" i="1"/>
  <c r="M989" i="1"/>
  <c r="L989" i="1"/>
  <c r="K989" i="1"/>
  <c r="F989" i="1"/>
  <c r="A989" i="1"/>
  <c r="O988" i="1"/>
  <c r="M988" i="1"/>
  <c r="L988" i="1"/>
  <c r="K988" i="1"/>
  <c r="F988" i="1"/>
  <c r="A988" i="1"/>
  <c r="O987" i="1"/>
  <c r="M987" i="1"/>
  <c r="L987" i="1"/>
  <c r="K987" i="1"/>
  <c r="F987" i="1"/>
  <c r="A987" i="1"/>
  <c r="O986" i="1"/>
  <c r="M986" i="1"/>
  <c r="L986" i="1"/>
  <c r="K986" i="1"/>
  <c r="F986" i="1"/>
  <c r="A986" i="1"/>
  <c r="O985" i="1"/>
  <c r="M985" i="1"/>
  <c r="L985" i="1"/>
  <c r="K985" i="1"/>
  <c r="F985" i="1"/>
  <c r="A985" i="1"/>
  <c r="O984" i="1"/>
  <c r="M984" i="1"/>
  <c r="L984" i="1"/>
  <c r="K984" i="1"/>
  <c r="F984" i="1"/>
  <c r="A984" i="1"/>
  <c r="O983" i="1"/>
  <c r="M983" i="1"/>
  <c r="L983" i="1"/>
  <c r="K983" i="1"/>
  <c r="F983" i="1"/>
  <c r="A983" i="1"/>
  <c r="O982" i="1"/>
  <c r="M982" i="1"/>
  <c r="L982" i="1"/>
  <c r="K982" i="1"/>
  <c r="F982" i="1"/>
  <c r="A982" i="1"/>
  <c r="O981" i="1"/>
  <c r="M981" i="1"/>
  <c r="L981" i="1"/>
  <c r="K981" i="1"/>
  <c r="F981" i="1"/>
  <c r="A981" i="1"/>
  <c r="O980" i="1"/>
  <c r="M980" i="1"/>
  <c r="L980" i="1"/>
  <c r="K980" i="1"/>
  <c r="F980" i="1"/>
  <c r="A980" i="1"/>
  <c r="O979" i="1"/>
  <c r="M979" i="1"/>
  <c r="L979" i="1"/>
  <c r="K979" i="1"/>
  <c r="F979" i="1"/>
  <c r="A979" i="1"/>
  <c r="O978" i="1"/>
  <c r="M978" i="1"/>
  <c r="L978" i="1"/>
  <c r="K978" i="1"/>
  <c r="F978" i="1"/>
  <c r="A978" i="1"/>
  <c r="O977" i="1"/>
  <c r="M977" i="1"/>
  <c r="L977" i="1"/>
  <c r="K977" i="1"/>
  <c r="F977" i="1"/>
  <c r="A977" i="1"/>
  <c r="O976" i="1"/>
  <c r="M976" i="1"/>
  <c r="L976" i="1"/>
  <c r="K976" i="1"/>
  <c r="F976" i="1"/>
  <c r="A976" i="1"/>
  <c r="O975" i="1"/>
  <c r="M975" i="1"/>
  <c r="L975" i="1"/>
  <c r="K975" i="1"/>
  <c r="F975" i="1"/>
  <c r="A975" i="1"/>
  <c r="O974" i="1"/>
  <c r="M974" i="1"/>
  <c r="L974" i="1"/>
  <c r="K974" i="1"/>
  <c r="F974" i="1"/>
  <c r="A974" i="1"/>
  <c r="O973" i="1"/>
  <c r="M973" i="1"/>
  <c r="L973" i="1"/>
  <c r="K973" i="1"/>
  <c r="F973" i="1"/>
  <c r="A973" i="1"/>
  <c r="O972" i="1"/>
  <c r="M972" i="1"/>
  <c r="L972" i="1"/>
  <c r="K972" i="1"/>
  <c r="F972" i="1"/>
  <c r="A972" i="1"/>
  <c r="O971" i="1"/>
  <c r="M971" i="1"/>
  <c r="L971" i="1"/>
  <c r="K971" i="1"/>
  <c r="F971" i="1"/>
  <c r="A971" i="1"/>
  <c r="O970" i="1"/>
  <c r="M970" i="1"/>
  <c r="L970" i="1"/>
  <c r="K970" i="1"/>
  <c r="F970" i="1"/>
  <c r="A970" i="1"/>
  <c r="O969" i="1"/>
  <c r="M969" i="1"/>
  <c r="L969" i="1"/>
  <c r="K969" i="1"/>
  <c r="F969" i="1"/>
  <c r="A969" i="1"/>
  <c r="O968" i="1"/>
  <c r="M968" i="1"/>
  <c r="L968" i="1"/>
  <c r="K968" i="1"/>
  <c r="F968" i="1"/>
  <c r="A968" i="1"/>
  <c r="O967" i="1"/>
  <c r="M967" i="1"/>
  <c r="L967" i="1"/>
  <c r="K967" i="1"/>
  <c r="F967" i="1"/>
  <c r="A967" i="1"/>
  <c r="O966" i="1"/>
  <c r="M966" i="1"/>
  <c r="L966" i="1"/>
  <c r="K966" i="1"/>
  <c r="F966" i="1"/>
  <c r="A966" i="1"/>
  <c r="O965" i="1"/>
  <c r="M965" i="1"/>
  <c r="L965" i="1"/>
  <c r="K965" i="1"/>
  <c r="F965" i="1"/>
  <c r="A965" i="1"/>
  <c r="O964" i="1"/>
  <c r="M964" i="1"/>
  <c r="L964" i="1"/>
  <c r="K964" i="1"/>
  <c r="F964" i="1"/>
  <c r="A964" i="1"/>
  <c r="O963" i="1"/>
  <c r="M963" i="1"/>
  <c r="L963" i="1"/>
  <c r="K963" i="1"/>
  <c r="F963" i="1"/>
  <c r="A963" i="1"/>
  <c r="O962" i="1"/>
  <c r="M962" i="1"/>
  <c r="L962" i="1"/>
  <c r="K962" i="1"/>
  <c r="F962" i="1"/>
  <c r="A962" i="1"/>
  <c r="O961" i="1"/>
  <c r="M961" i="1"/>
  <c r="L961" i="1"/>
  <c r="K961" i="1"/>
  <c r="F961" i="1"/>
  <c r="A961" i="1"/>
  <c r="O960" i="1"/>
  <c r="M960" i="1"/>
  <c r="L960" i="1"/>
  <c r="K960" i="1"/>
  <c r="F960" i="1"/>
  <c r="A960" i="1"/>
  <c r="O959" i="1"/>
  <c r="M959" i="1"/>
  <c r="L959" i="1"/>
  <c r="K959" i="1"/>
  <c r="F959" i="1"/>
  <c r="A959" i="1"/>
  <c r="O958" i="1"/>
  <c r="M958" i="1"/>
  <c r="L958" i="1"/>
  <c r="K958" i="1"/>
  <c r="F958" i="1"/>
  <c r="A958" i="1"/>
  <c r="O957" i="1"/>
  <c r="M957" i="1"/>
  <c r="L957" i="1"/>
  <c r="K957" i="1"/>
  <c r="F957" i="1"/>
  <c r="A957" i="1"/>
  <c r="O956" i="1"/>
  <c r="M956" i="1"/>
  <c r="L956" i="1"/>
  <c r="K956" i="1"/>
  <c r="F956" i="1"/>
  <c r="A956" i="1"/>
  <c r="O955" i="1"/>
  <c r="M955" i="1"/>
  <c r="L955" i="1"/>
  <c r="K955" i="1"/>
  <c r="F955" i="1"/>
  <c r="A955" i="1"/>
  <c r="O954" i="1"/>
  <c r="M954" i="1"/>
  <c r="L954" i="1"/>
  <c r="K954" i="1"/>
  <c r="F954" i="1"/>
  <c r="A954" i="1"/>
  <c r="O953" i="1"/>
  <c r="M953" i="1"/>
  <c r="L953" i="1"/>
  <c r="K953" i="1"/>
  <c r="F953" i="1"/>
  <c r="A953" i="1"/>
  <c r="O952" i="1"/>
  <c r="M952" i="1"/>
  <c r="L952" i="1"/>
  <c r="K952" i="1"/>
  <c r="F952" i="1"/>
  <c r="A952" i="1"/>
  <c r="O951" i="1"/>
  <c r="M951" i="1"/>
  <c r="L951" i="1"/>
  <c r="K951" i="1"/>
  <c r="F951" i="1"/>
  <c r="A951" i="1"/>
  <c r="O950" i="1"/>
  <c r="M950" i="1"/>
  <c r="L950" i="1"/>
  <c r="K950" i="1"/>
  <c r="F950" i="1"/>
  <c r="A950" i="1"/>
  <c r="O949" i="1"/>
  <c r="M949" i="1"/>
  <c r="L949" i="1"/>
  <c r="K949" i="1"/>
  <c r="F949" i="1"/>
  <c r="A949" i="1"/>
  <c r="O948" i="1"/>
  <c r="M948" i="1"/>
  <c r="L948" i="1"/>
  <c r="K948" i="1"/>
  <c r="F948" i="1"/>
  <c r="A948" i="1"/>
  <c r="O947" i="1"/>
  <c r="M947" i="1"/>
  <c r="L947" i="1"/>
  <c r="K947" i="1"/>
  <c r="F947" i="1"/>
  <c r="A947" i="1"/>
  <c r="O946" i="1"/>
  <c r="M946" i="1"/>
  <c r="L946" i="1"/>
  <c r="K946" i="1"/>
  <c r="F946" i="1"/>
  <c r="A946" i="1"/>
  <c r="O945" i="1"/>
  <c r="M945" i="1"/>
  <c r="L945" i="1"/>
  <c r="K945" i="1"/>
  <c r="F945" i="1"/>
  <c r="A945" i="1"/>
  <c r="O944" i="1"/>
  <c r="M944" i="1"/>
  <c r="L944" i="1"/>
  <c r="K944" i="1"/>
  <c r="F944" i="1"/>
  <c r="A944" i="1"/>
  <c r="O943" i="1"/>
  <c r="M943" i="1"/>
  <c r="L943" i="1"/>
  <c r="K943" i="1"/>
  <c r="F943" i="1"/>
  <c r="A943" i="1"/>
  <c r="O942" i="1"/>
  <c r="M942" i="1"/>
  <c r="L942" i="1"/>
  <c r="K942" i="1"/>
  <c r="F942" i="1"/>
  <c r="A942" i="1"/>
  <c r="O941" i="1"/>
  <c r="M941" i="1"/>
  <c r="L941" i="1"/>
  <c r="K941" i="1"/>
  <c r="F941" i="1"/>
  <c r="A941" i="1"/>
  <c r="O940" i="1"/>
  <c r="M940" i="1"/>
  <c r="L940" i="1"/>
  <c r="K940" i="1"/>
  <c r="F940" i="1"/>
  <c r="A940" i="1"/>
  <c r="O939" i="1"/>
  <c r="M939" i="1"/>
  <c r="L939" i="1"/>
  <c r="K939" i="1"/>
  <c r="F939" i="1"/>
  <c r="A939" i="1"/>
  <c r="O938" i="1"/>
  <c r="M938" i="1"/>
  <c r="L938" i="1"/>
  <c r="K938" i="1"/>
  <c r="F938" i="1"/>
  <c r="A938" i="1"/>
  <c r="O937" i="1"/>
  <c r="M937" i="1"/>
  <c r="L937" i="1"/>
  <c r="K937" i="1"/>
  <c r="F937" i="1"/>
  <c r="A937" i="1"/>
  <c r="O936" i="1"/>
  <c r="M936" i="1"/>
  <c r="L936" i="1"/>
  <c r="K936" i="1"/>
  <c r="F936" i="1"/>
  <c r="A936" i="1"/>
  <c r="O935" i="1"/>
  <c r="M935" i="1"/>
  <c r="L935" i="1"/>
  <c r="K935" i="1"/>
  <c r="F935" i="1"/>
  <c r="A935" i="1"/>
  <c r="O934" i="1"/>
  <c r="M934" i="1"/>
  <c r="L934" i="1"/>
  <c r="K934" i="1"/>
  <c r="F934" i="1"/>
  <c r="A934" i="1"/>
  <c r="O933" i="1"/>
  <c r="M933" i="1"/>
  <c r="L933" i="1"/>
  <c r="K933" i="1"/>
  <c r="F933" i="1"/>
  <c r="A933" i="1"/>
  <c r="O932" i="1"/>
  <c r="M932" i="1"/>
  <c r="L932" i="1"/>
  <c r="K932" i="1"/>
  <c r="F932" i="1"/>
  <c r="A932" i="1"/>
  <c r="O931" i="1"/>
  <c r="M931" i="1"/>
  <c r="L931" i="1"/>
  <c r="K931" i="1"/>
  <c r="F931" i="1"/>
  <c r="A931" i="1"/>
  <c r="O930" i="1"/>
  <c r="M930" i="1"/>
  <c r="L930" i="1"/>
  <c r="K930" i="1"/>
  <c r="F930" i="1"/>
  <c r="A930" i="1"/>
  <c r="O929" i="1"/>
  <c r="M929" i="1"/>
  <c r="L929" i="1"/>
  <c r="K929" i="1"/>
  <c r="F929" i="1"/>
  <c r="A929" i="1"/>
  <c r="O928" i="1"/>
  <c r="M928" i="1"/>
  <c r="L928" i="1"/>
  <c r="K928" i="1"/>
  <c r="F928" i="1"/>
  <c r="A928" i="1"/>
  <c r="O927" i="1"/>
  <c r="M927" i="1"/>
  <c r="L927" i="1"/>
  <c r="K927" i="1"/>
  <c r="F927" i="1"/>
  <c r="A927" i="1"/>
  <c r="O926" i="1"/>
  <c r="M926" i="1"/>
  <c r="L926" i="1"/>
  <c r="K926" i="1"/>
  <c r="F926" i="1"/>
  <c r="A926" i="1"/>
  <c r="O925" i="1"/>
  <c r="M925" i="1"/>
  <c r="L925" i="1"/>
  <c r="K925" i="1"/>
  <c r="F925" i="1"/>
  <c r="A925" i="1"/>
  <c r="O924" i="1"/>
  <c r="M924" i="1"/>
  <c r="L924" i="1"/>
  <c r="K924" i="1"/>
  <c r="F924" i="1"/>
  <c r="A924" i="1"/>
  <c r="O923" i="1"/>
  <c r="M923" i="1"/>
  <c r="L923" i="1"/>
  <c r="K923" i="1"/>
  <c r="F923" i="1"/>
  <c r="A923" i="1"/>
  <c r="O922" i="1"/>
  <c r="M922" i="1"/>
  <c r="L922" i="1"/>
  <c r="K922" i="1"/>
  <c r="F922" i="1"/>
  <c r="A922" i="1"/>
  <c r="O921" i="1"/>
  <c r="M921" i="1"/>
  <c r="L921" i="1"/>
  <c r="K921" i="1"/>
  <c r="F921" i="1"/>
  <c r="A921" i="1"/>
  <c r="O920" i="1"/>
  <c r="M920" i="1"/>
  <c r="L920" i="1"/>
  <c r="K920" i="1"/>
  <c r="F920" i="1"/>
  <c r="A920" i="1"/>
  <c r="O919" i="1"/>
  <c r="M919" i="1"/>
  <c r="L919" i="1"/>
  <c r="K919" i="1"/>
  <c r="F919" i="1"/>
  <c r="A919" i="1"/>
  <c r="O918" i="1"/>
  <c r="M918" i="1"/>
  <c r="L918" i="1"/>
  <c r="K918" i="1"/>
  <c r="F918" i="1"/>
  <c r="A918" i="1"/>
  <c r="O917" i="1"/>
  <c r="M917" i="1"/>
  <c r="L917" i="1"/>
  <c r="K917" i="1"/>
  <c r="F917" i="1"/>
  <c r="A917" i="1"/>
  <c r="O916" i="1"/>
  <c r="M916" i="1"/>
  <c r="L916" i="1"/>
  <c r="K916" i="1"/>
  <c r="F916" i="1"/>
  <c r="A916" i="1"/>
  <c r="O915" i="1"/>
  <c r="M915" i="1"/>
  <c r="L915" i="1"/>
  <c r="K915" i="1"/>
  <c r="F915" i="1"/>
  <c r="A915" i="1"/>
  <c r="O914" i="1"/>
  <c r="M914" i="1"/>
  <c r="L914" i="1"/>
  <c r="K914" i="1"/>
  <c r="F914" i="1"/>
  <c r="A914" i="1"/>
  <c r="O913" i="1"/>
  <c r="M913" i="1"/>
  <c r="L913" i="1"/>
  <c r="K913" i="1"/>
  <c r="F913" i="1"/>
  <c r="A913" i="1"/>
  <c r="O912" i="1"/>
  <c r="M912" i="1"/>
  <c r="L912" i="1"/>
  <c r="K912" i="1"/>
  <c r="F912" i="1"/>
  <c r="A912" i="1"/>
  <c r="O911" i="1"/>
  <c r="M911" i="1"/>
  <c r="L911" i="1"/>
  <c r="K911" i="1"/>
  <c r="F911" i="1"/>
  <c r="A911" i="1"/>
  <c r="O910" i="1"/>
  <c r="M910" i="1"/>
  <c r="L910" i="1"/>
  <c r="K910" i="1"/>
  <c r="F910" i="1"/>
  <c r="A910" i="1"/>
  <c r="O909" i="1"/>
  <c r="M909" i="1"/>
  <c r="L909" i="1"/>
  <c r="K909" i="1"/>
  <c r="F909" i="1"/>
  <c r="A909" i="1"/>
  <c r="O908" i="1"/>
  <c r="M908" i="1"/>
  <c r="L908" i="1"/>
  <c r="K908" i="1"/>
  <c r="F908" i="1"/>
  <c r="A908" i="1"/>
  <c r="O907" i="1"/>
  <c r="M907" i="1"/>
  <c r="L907" i="1"/>
  <c r="K907" i="1"/>
  <c r="F907" i="1"/>
  <c r="A907" i="1"/>
  <c r="O906" i="1"/>
  <c r="M906" i="1"/>
  <c r="L906" i="1"/>
  <c r="K906" i="1"/>
  <c r="F906" i="1"/>
  <c r="A906" i="1"/>
  <c r="O905" i="1"/>
  <c r="M905" i="1"/>
  <c r="L905" i="1"/>
  <c r="K905" i="1"/>
  <c r="F905" i="1"/>
  <c r="A905" i="1"/>
  <c r="O904" i="1"/>
  <c r="M904" i="1"/>
  <c r="L904" i="1"/>
  <c r="K904" i="1"/>
  <c r="F904" i="1"/>
  <c r="A904" i="1"/>
  <c r="O903" i="1"/>
  <c r="M903" i="1"/>
  <c r="L903" i="1"/>
  <c r="K903" i="1"/>
  <c r="F903" i="1"/>
  <c r="A903" i="1"/>
  <c r="O902" i="1"/>
  <c r="M902" i="1"/>
  <c r="L902" i="1"/>
  <c r="K902" i="1"/>
  <c r="F902" i="1"/>
  <c r="A902" i="1"/>
  <c r="O901" i="1"/>
  <c r="M901" i="1"/>
  <c r="L901" i="1"/>
  <c r="K901" i="1"/>
  <c r="F901" i="1"/>
  <c r="A901" i="1"/>
  <c r="O900" i="1"/>
  <c r="M900" i="1"/>
  <c r="L900" i="1"/>
  <c r="K900" i="1"/>
  <c r="F900" i="1"/>
  <c r="A900" i="1"/>
  <c r="O899" i="1"/>
  <c r="M899" i="1"/>
  <c r="L899" i="1"/>
  <c r="K899" i="1"/>
  <c r="F899" i="1"/>
  <c r="A899" i="1"/>
  <c r="O898" i="1"/>
  <c r="M898" i="1"/>
  <c r="L898" i="1"/>
  <c r="K898" i="1"/>
  <c r="F898" i="1"/>
  <c r="A898" i="1"/>
  <c r="O897" i="1"/>
  <c r="M897" i="1"/>
  <c r="L897" i="1"/>
  <c r="K897" i="1"/>
  <c r="F897" i="1"/>
  <c r="A897" i="1"/>
  <c r="O896" i="1"/>
  <c r="M896" i="1"/>
  <c r="L896" i="1"/>
  <c r="K896" i="1"/>
  <c r="F896" i="1"/>
  <c r="A896" i="1"/>
  <c r="O895" i="1"/>
  <c r="M895" i="1"/>
  <c r="L895" i="1"/>
  <c r="K895" i="1"/>
  <c r="F895" i="1"/>
  <c r="A895" i="1"/>
  <c r="O894" i="1"/>
  <c r="M894" i="1"/>
  <c r="L894" i="1"/>
  <c r="K894" i="1"/>
  <c r="F894" i="1"/>
  <c r="A894" i="1"/>
  <c r="O893" i="1"/>
  <c r="M893" i="1"/>
  <c r="L893" i="1"/>
  <c r="K893" i="1"/>
  <c r="F893" i="1"/>
  <c r="A893" i="1"/>
  <c r="O892" i="1"/>
  <c r="M892" i="1"/>
  <c r="L892" i="1"/>
  <c r="K892" i="1"/>
  <c r="F892" i="1"/>
  <c r="A892" i="1"/>
  <c r="O891" i="1"/>
  <c r="M891" i="1"/>
  <c r="L891" i="1"/>
  <c r="K891" i="1"/>
  <c r="F891" i="1"/>
  <c r="A891" i="1"/>
  <c r="O890" i="1"/>
  <c r="M890" i="1"/>
  <c r="L890" i="1"/>
  <c r="K890" i="1"/>
  <c r="F890" i="1"/>
  <c r="A890" i="1"/>
  <c r="O889" i="1"/>
  <c r="M889" i="1"/>
  <c r="L889" i="1"/>
  <c r="K889" i="1"/>
  <c r="F889" i="1"/>
  <c r="A889" i="1"/>
  <c r="O888" i="1"/>
  <c r="M888" i="1"/>
  <c r="L888" i="1"/>
  <c r="K888" i="1"/>
  <c r="F888" i="1"/>
  <c r="A888" i="1"/>
  <c r="O887" i="1"/>
  <c r="M887" i="1"/>
  <c r="L887" i="1"/>
  <c r="K887" i="1"/>
  <c r="F887" i="1"/>
  <c r="A887" i="1"/>
  <c r="O886" i="1"/>
  <c r="M886" i="1"/>
  <c r="L886" i="1"/>
  <c r="K886" i="1"/>
  <c r="F886" i="1"/>
  <c r="A886" i="1"/>
  <c r="O885" i="1"/>
  <c r="M885" i="1"/>
  <c r="L885" i="1"/>
  <c r="K885" i="1"/>
  <c r="F885" i="1"/>
  <c r="A885" i="1"/>
  <c r="O884" i="1"/>
  <c r="M884" i="1"/>
  <c r="L884" i="1"/>
  <c r="K884" i="1"/>
  <c r="F884" i="1"/>
  <c r="A884" i="1"/>
  <c r="O883" i="1"/>
  <c r="M883" i="1"/>
  <c r="L883" i="1"/>
  <c r="K883" i="1"/>
  <c r="F883" i="1"/>
  <c r="A883" i="1"/>
  <c r="O882" i="1"/>
  <c r="M882" i="1"/>
  <c r="L882" i="1"/>
  <c r="K882" i="1"/>
  <c r="F882" i="1"/>
  <c r="A882" i="1"/>
  <c r="O881" i="1"/>
  <c r="M881" i="1"/>
  <c r="L881" i="1"/>
  <c r="K881" i="1"/>
  <c r="F881" i="1"/>
  <c r="A881" i="1"/>
  <c r="O880" i="1"/>
  <c r="M880" i="1"/>
  <c r="L880" i="1"/>
  <c r="K880" i="1"/>
  <c r="F880" i="1"/>
  <c r="A880" i="1"/>
  <c r="O879" i="1"/>
  <c r="M879" i="1"/>
  <c r="L879" i="1"/>
  <c r="K879" i="1"/>
  <c r="F879" i="1"/>
  <c r="A879" i="1"/>
  <c r="O878" i="1"/>
  <c r="M878" i="1"/>
  <c r="L878" i="1"/>
  <c r="K878" i="1"/>
  <c r="F878" i="1"/>
  <c r="A878" i="1"/>
  <c r="O877" i="1"/>
  <c r="M877" i="1"/>
  <c r="L877" i="1"/>
  <c r="K877" i="1"/>
  <c r="F877" i="1"/>
  <c r="A877" i="1"/>
  <c r="O876" i="1"/>
  <c r="M876" i="1"/>
  <c r="L876" i="1"/>
  <c r="K876" i="1"/>
  <c r="F876" i="1"/>
  <c r="A876" i="1"/>
  <c r="O875" i="1"/>
  <c r="M875" i="1"/>
  <c r="L875" i="1"/>
  <c r="K875" i="1"/>
  <c r="F875" i="1"/>
  <c r="A875" i="1"/>
  <c r="O874" i="1"/>
  <c r="M874" i="1"/>
  <c r="L874" i="1"/>
  <c r="K874" i="1"/>
  <c r="F874" i="1"/>
  <c r="A874" i="1"/>
  <c r="O873" i="1"/>
  <c r="M873" i="1"/>
  <c r="L873" i="1"/>
  <c r="K873" i="1"/>
  <c r="F873" i="1"/>
  <c r="A873" i="1"/>
  <c r="O872" i="1"/>
  <c r="M872" i="1"/>
  <c r="L872" i="1"/>
  <c r="K872" i="1"/>
  <c r="F872" i="1"/>
  <c r="A872" i="1"/>
  <c r="O871" i="1"/>
  <c r="M871" i="1"/>
  <c r="L871" i="1"/>
  <c r="K871" i="1"/>
  <c r="F871" i="1"/>
  <c r="A871" i="1"/>
  <c r="O870" i="1"/>
  <c r="M870" i="1"/>
  <c r="L870" i="1"/>
  <c r="K870" i="1"/>
  <c r="F870" i="1"/>
  <c r="A870" i="1"/>
  <c r="O869" i="1"/>
  <c r="M869" i="1"/>
  <c r="L869" i="1"/>
  <c r="K869" i="1"/>
  <c r="F869" i="1"/>
  <c r="A869" i="1"/>
  <c r="O868" i="1"/>
  <c r="M868" i="1"/>
  <c r="L868" i="1"/>
  <c r="K868" i="1"/>
  <c r="F868" i="1"/>
  <c r="A868" i="1"/>
  <c r="O867" i="1"/>
  <c r="M867" i="1"/>
  <c r="L867" i="1"/>
  <c r="K867" i="1"/>
  <c r="F867" i="1"/>
  <c r="A867" i="1"/>
  <c r="O866" i="1"/>
  <c r="M866" i="1"/>
  <c r="L866" i="1"/>
  <c r="K866" i="1"/>
  <c r="F866" i="1"/>
  <c r="A866" i="1"/>
  <c r="O865" i="1"/>
  <c r="M865" i="1"/>
  <c r="L865" i="1"/>
  <c r="K865" i="1"/>
  <c r="F865" i="1"/>
  <c r="A865" i="1"/>
  <c r="O864" i="1"/>
  <c r="M864" i="1"/>
  <c r="L864" i="1"/>
  <c r="K864" i="1"/>
  <c r="F864" i="1"/>
  <c r="A864" i="1"/>
  <c r="O863" i="1"/>
  <c r="M863" i="1"/>
  <c r="L863" i="1"/>
  <c r="K863" i="1"/>
  <c r="F863" i="1"/>
  <c r="A863" i="1"/>
  <c r="O862" i="1"/>
  <c r="M862" i="1"/>
  <c r="L862" i="1"/>
  <c r="K862" i="1"/>
  <c r="F862" i="1"/>
  <c r="A862" i="1"/>
  <c r="O861" i="1"/>
  <c r="M861" i="1"/>
  <c r="L861" i="1"/>
  <c r="K861" i="1"/>
  <c r="F861" i="1"/>
  <c r="A861" i="1"/>
  <c r="O860" i="1"/>
  <c r="M860" i="1"/>
  <c r="L860" i="1"/>
  <c r="K860" i="1"/>
  <c r="F860" i="1"/>
  <c r="A860" i="1"/>
  <c r="O859" i="1"/>
  <c r="M859" i="1"/>
  <c r="L859" i="1"/>
  <c r="K859" i="1"/>
  <c r="F859" i="1"/>
  <c r="A859" i="1"/>
  <c r="O858" i="1"/>
  <c r="M858" i="1"/>
  <c r="L858" i="1"/>
  <c r="K858" i="1"/>
  <c r="F858" i="1"/>
  <c r="A858" i="1"/>
  <c r="O857" i="1"/>
  <c r="M857" i="1"/>
  <c r="L857" i="1"/>
  <c r="K857" i="1"/>
  <c r="F857" i="1"/>
  <c r="A857" i="1"/>
  <c r="O856" i="1"/>
  <c r="M856" i="1"/>
  <c r="L856" i="1"/>
  <c r="K856" i="1"/>
  <c r="F856" i="1"/>
  <c r="A856" i="1"/>
  <c r="O855" i="1"/>
  <c r="M855" i="1"/>
  <c r="L855" i="1"/>
  <c r="K855" i="1"/>
  <c r="F855" i="1"/>
  <c r="A855" i="1"/>
  <c r="O854" i="1"/>
  <c r="M854" i="1"/>
  <c r="L854" i="1"/>
  <c r="K854" i="1"/>
  <c r="F854" i="1"/>
  <c r="A854" i="1"/>
  <c r="O853" i="1"/>
  <c r="M853" i="1"/>
  <c r="L853" i="1"/>
  <c r="K853" i="1"/>
  <c r="F853" i="1"/>
  <c r="A853" i="1"/>
  <c r="O852" i="1"/>
  <c r="M852" i="1"/>
  <c r="L852" i="1"/>
  <c r="K852" i="1"/>
  <c r="F852" i="1"/>
  <c r="A852" i="1"/>
  <c r="O851" i="1"/>
  <c r="M851" i="1"/>
  <c r="L851" i="1"/>
  <c r="K851" i="1"/>
  <c r="F851" i="1"/>
  <c r="A851" i="1"/>
  <c r="O850" i="1"/>
  <c r="M850" i="1"/>
  <c r="L850" i="1"/>
  <c r="K850" i="1"/>
  <c r="F850" i="1"/>
  <c r="A850" i="1"/>
  <c r="O849" i="1"/>
  <c r="M849" i="1"/>
  <c r="L849" i="1"/>
  <c r="K849" i="1"/>
  <c r="F849" i="1"/>
  <c r="A849" i="1"/>
  <c r="O848" i="1"/>
  <c r="M848" i="1"/>
  <c r="L848" i="1"/>
  <c r="K848" i="1"/>
  <c r="F848" i="1"/>
  <c r="A848" i="1"/>
  <c r="O847" i="1"/>
  <c r="M847" i="1"/>
  <c r="L847" i="1"/>
  <c r="K847" i="1"/>
  <c r="F847" i="1"/>
  <c r="A847" i="1"/>
  <c r="O846" i="1"/>
  <c r="M846" i="1"/>
  <c r="L846" i="1"/>
  <c r="K846" i="1"/>
  <c r="F846" i="1"/>
  <c r="A846" i="1"/>
  <c r="O845" i="1"/>
  <c r="M845" i="1"/>
  <c r="L845" i="1"/>
  <c r="K845" i="1"/>
  <c r="F845" i="1"/>
  <c r="A845" i="1"/>
  <c r="O844" i="1"/>
  <c r="M844" i="1"/>
  <c r="L844" i="1"/>
  <c r="K844" i="1"/>
  <c r="F844" i="1"/>
  <c r="A844" i="1"/>
  <c r="O843" i="1"/>
  <c r="M843" i="1"/>
  <c r="L843" i="1"/>
  <c r="K843" i="1"/>
  <c r="F843" i="1"/>
  <c r="A843" i="1"/>
  <c r="O842" i="1"/>
  <c r="M842" i="1"/>
  <c r="L842" i="1"/>
  <c r="K842" i="1"/>
  <c r="F842" i="1"/>
  <c r="A842" i="1"/>
  <c r="O841" i="1"/>
  <c r="M841" i="1"/>
  <c r="L841" i="1"/>
  <c r="K841" i="1"/>
  <c r="F841" i="1"/>
  <c r="A841" i="1"/>
  <c r="O840" i="1"/>
  <c r="M840" i="1"/>
  <c r="L840" i="1"/>
  <c r="K840" i="1"/>
  <c r="F840" i="1"/>
  <c r="A840" i="1"/>
  <c r="O839" i="1"/>
  <c r="M839" i="1"/>
  <c r="L839" i="1"/>
  <c r="K839" i="1"/>
  <c r="F839" i="1"/>
  <c r="A839" i="1"/>
  <c r="O838" i="1"/>
  <c r="M838" i="1"/>
  <c r="L838" i="1"/>
  <c r="K838" i="1"/>
  <c r="F838" i="1"/>
  <c r="A838" i="1"/>
  <c r="O837" i="1"/>
  <c r="M837" i="1"/>
  <c r="L837" i="1"/>
  <c r="K837" i="1"/>
  <c r="F837" i="1"/>
  <c r="A837" i="1"/>
  <c r="O836" i="1"/>
  <c r="M836" i="1"/>
  <c r="L836" i="1"/>
  <c r="K836" i="1"/>
  <c r="F836" i="1"/>
  <c r="A836" i="1"/>
  <c r="O835" i="1"/>
  <c r="M835" i="1"/>
  <c r="L835" i="1"/>
  <c r="K835" i="1"/>
  <c r="F835" i="1"/>
  <c r="A835" i="1"/>
  <c r="O834" i="1"/>
  <c r="M834" i="1"/>
  <c r="L834" i="1"/>
  <c r="K834" i="1"/>
  <c r="F834" i="1"/>
  <c r="A834" i="1"/>
  <c r="O833" i="1"/>
  <c r="M833" i="1"/>
  <c r="L833" i="1"/>
  <c r="K833" i="1"/>
  <c r="F833" i="1"/>
  <c r="A833" i="1"/>
  <c r="O832" i="1"/>
  <c r="M832" i="1"/>
  <c r="L832" i="1"/>
  <c r="K832" i="1"/>
  <c r="F832" i="1"/>
  <c r="A832" i="1"/>
  <c r="O831" i="1"/>
  <c r="M831" i="1"/>
  <c r="L831" i="1"/>
  <c r="K831" i="1"/>
  <c r="F831" i="1"/>
  <c r="A831" i="1"/>
  <c r="O830" i="1"/>
  <c r="M830" i="1"/>
  <c r="L830" i="1"/>
  <c r="K830" i="1"/>
  <c r="F830" i="1"/>
  <c r="A830" i="1"/>
  <c r="O829" i="1"/>
  <c r="M829" i="1"/>
  <c r="L829" i="1"/>
  <c r="K829" i="1"/>
  <c r="F829" i="1"/>
  <c r="A829" i="1"/>
  <c r="O828" i="1"/>
  <c r="M828" i="1"/>
  <c r="L828" i="1"/>
  <c r="K828" i="1"/>
  <c r="F828" i="1"/>
  <c r="A828" i="1"/>
  <c r="O827" i="1"/>
  <c r="M827" i="1"/>
  <c r="L827" i="1"/>
  <c r="K827" i="1"/>
  <c r="F827" i="1"/>
  <c r="A827" i="1"/>
  <c r="O826" i="1"/>
  <c r="M826" i="1"/>
  <c r="L826" i="1"/>
  <c r="K826" i="1"/>
  <c r="F826" i="1"/>
  <c r="A826" i="1"/>
  <c r="O825" i="1"/>
  <c r="M825" i="1"/>
  <c r="L825" i="1"/>
  <c r="K825" i="1"/>
  <c r="F825" i="1"/>
  <c r="A825" i="1"/>
  <c r="O824" i="1"/>
  <c r="M824" i="1"/>
  <c r="L824" i="1"/>
  <c r="K824" i="1"/>
  <c r="F824" i="1"/>
  <c r="A824" i="1"/>
  <c r="O823" i="1"/>
  <c r="M823" i="1"/>
  <c r="L823" i="1"/>
  <c r="K823" i="1"/>
  <c r="F823" i="1"/>
  <c r="A823" i="1"/>
  <c r="O822" i="1"/>
  <c r="M822" i="1"/>
  <c r="L822" i="1"/>
  <c r="K822" i="1"/>
  <c r="F822" i="1"/>
  <c r="A822" i="1"/>
  <c r="O821" i="1"/>
  <c r="M821" i="1"/>
  <c r="L821" i="1"/>
  <c r="K821" i="1"/>
  <c r="F821" i="1"/>
  <c r="A821" i="1"/>
  <c r="O820" i="1"/>
  <c r="M820" i="1"/>
  <c r="L820" i="1"/>
  <c r="K820" i="1"/>
  <c r="F820" i="1"/>
  <c r="A820" i="1"/>
  <c r="O819" i="1"/>
  <c r="M819" i="1"/>
  <c r="L819" i="1"/>
  <c r="K819" i="1"/>
  <c r="F819" i="1"/>
  <c r="A819" i="1"/>
  <c r="O818" i="1"/>
  <c r="M818" i="1"/>
  <c r="L818" i="1"/>
  <c r="K818" i="1"/>
  <c r="F818" i="1"/>
  <c r="A818" i="1"/>
  <c r="O817" i="1"/>
  <c r="M817" i="1"/>
  <c r="L817" i="1"/>
  <c r="K817" i="1"/>
  <c r="F817" i="1"/>
  <c r="A817" i="1"/>
  <c r="O816" i="1"/>
  <c r="M816" i="1"/>
  <c r="L816" i="1"/>
  <c r="K816" i="1"/>
  <c r="F816" i="1"/>
  <c r="A816" i="1"/>
  <c r="O815" i="1"/>
  <c r="M815" i="1"/>
  <c r="L815" i="1"/>
  <c r="K815" i="1"/>
  <c r="F815" i="1"/>
  <c r="A815" i="1"/>
  <c r="O814" i="1"/>
  <c r="M814" i="1"/>
  <c r="L814" i="1"/>
  <c r="K814" i="1"/>
  <c r="F814" i="1"/>
  <c r="A814" i="1"/>
  <c r="O813" i="1"/>
  <c r="M813" i="1"/>
  <c r="L813" i="1"/>
  <c r="K813" i="1"/>
  <c r="F813" i="1"/>
  <c r="A813" i="1"/>
  <c r="O812" i="1"/>
  <c r="M812" i="1"/>
  <c r="L812" i="1"/>
  <c r="K812" i="1"/>
  <c r="F812" i="1"/>
  <c r="A812" i="1"/>
  <c r="O811" i="1"/>
  <c r="M811" i="1"/>
  <c r="L811" i="1"/>
  <c r="K811" i="1"/>
  <c r="F811" i="1"/>
  <c r="A811" i="1"/>
  <c r="O810" i="1"/>
  <c r="M810" i="1"/>
  <c r="L810" i="1"/>
  <c r="K810" i="1"/>
  <c r="F810" i="1"/>
  <c r="A810" i="1"/>
  <c r="O809" i="1"/>
  <c r="M809" i="1"/>
  <c r="L809" i="1"/>
  <c r="K809" i="1"/>
  <c r="F809" i="1"/>
  <c r="A809" i="1"/>
  <c r="O808" i="1"/>
  <c r="M808" i="1"/>
  <c r="L808" i="1"/>
  <c r="K808" i="1"/>
  <c r="F808" i="1"/>
  <c r="A808" i="1"/>
  <c r="O807" i="1"/>
  <c r="M807" i="1"/>
  <c r="L807" i="1"/>
  <c r="K807" i="1"/>
  <c r="F807" i="1"/>
  <c r="A807" i="1"/>
  <c r="O806" i="1"/>
  <c r="M806" i="1"/>
  <c r="L806" i="1"/>
  <c r="K806" i="1"/>
  <c r="F806" i="1"/>
  <c r="A806" i="1"/>
  <c r="O805" i="1"/>
  <c r="M805" i="1"/>
  <c r="L805" i="1"/>
  <c r="K805" i="1"/>
  <c r="F805" i="1"/>
  <c r="A805" i="1"/>
  <c r="O804" i="1"/>
  <c r="M804" i="1"/>
  <c r="L804" i="1"/>
  <c r="K804" i="1"/>
  <c r="F804" i="1"/>
  <c r="A804" i="1"/>
  <c r="O803" i="1"/>
  <c r="M803" i="1"/>
  <c r="L803" i="1"/>
  <c r="K803" i="1"/>
  <c r="F803" i="1"/>
  <c r="A803" i="1"/>
  <c r="O802" i="1"/>
  <c r="M802" i="1"/>
  <c r="L802" i="1"/>
  <c r="K802" i="1"/>
  <c r="F802" i="1"/>
  <c r="A802" i="1"/>
  <c r="O801" i="1"/>
  <c r="M801" i="1"/>
  <c r="L801" i="1"/>
  <c r="K801" i="1"/>
  <c r="F801" i="1"/>
  <c r="A801" i="1"/>
  <c r="O800" i="1"/>
  <c r="M800" i="1"/>
  <c r="L800" i="1"/>
  <c r="K800" i="1"/>
  <c r="F800" i="1"/>
  <c r="A800" i="1"/>
  <c r="O799" i="1"/>
  <c r="M799" i="1"/>
  <c r="L799" i="1"/>
  <c r="K799" i="1"/>
  <c r="F799" i="1"/>
  <c r="A799" i="1"/>
  <c r="O798" i="1"/>
  <c r="M798" i="1"/>
  <c r="L798" i="1"/>
  <c r="K798" i="1"/>
  <c r="F798" i="1"/>
  <c r="A798" i="1"/>
  <c r="O797" i="1"/>
  <c r="M797" i="1"/>
  <c r="L797" i="1"/>
  <c r="K797" i="1"/>
  <c r="F797" i="1"/>
  <c r="A797" i="1"/>
  <c r="O796" i="1"/>
  <c r="M796" i="1"/>
  <c r="L796" i="1"/>
  <c r="K796" i="1"/>
  <c r="F796" i="1"/>
  <c r="A796" i="1"/>
  <c r="O795" i="1"/>
  <c r="M795" i="1"/>
  <c r="L795" i="1"/>
  <c r="K795" i="1"/>
  <c r="F795" i="1"/>
  <c r="A795" i="1"/>
  <c r="O794" i="1"/>
  <c r="M794" i="1"/>
  <c r="L794" i="1"/>
  <c r="K794" i="1"/>
  <c r="F794" i="1"/>
  <c r="A794" i="1"/>
  <c r="O793" i="1"/>
  <c r="M793" i="1"/>
  <c r="L793" i="1"/>
  <c r="K793" i="1"/>
  <c r="F793" i="1"/>
  <c r="A793" i="1"/>
  <c r="O792" i="1"/>
  <c r="M792" i="1"/>
  <c r="L792" i="1"/>
  <c r="K792" i="1"/>
  <c r="F792" i="1"/>
  <c r="A792" i="1"/>
  <c r="O791" i="1"/>
  <c r="M791" i="1"/>
  <c r="L791" i="1"/>
  <c r="K791" i="1"/>
  <c r="F791" i="1"/>
  <c r="A791" i="1"/>
  <c r="O790" i="1"/>
  <c r="M790" i="1"/>
  <c r="L790" i="1"/>
  <c r="K790" i="1"/>
  <c r="F790" i="1"/>
  <c r="A790" i="1"/>
  <c r="O789" i="1"/>
  <c r="M789" i="1"/>
  <c r="L789" i="1"/>
  <c r="K789" i="1"/>
  <c r="F789" i="1"/>
  <c r="A789" i="1"/>
  <c r="O788" i="1"/>
  <c r="M788" i="1"/>
  <c r="L788" i="1"/>
  <c r="K788" i="1"/>
  <c r="F788" i="1"/>
  <c r="A788" i="1"/>
  <c r="O787" i="1"/>
  <c r="M787" i="1"/>
  <c r="L787" i="1"/>
  <c r="K787" i="1"/>
  <c r="F787" i="1"/>
  <c r="A787" i="1"/>
  <c r="O786" i="1"/>
  <c r="M786" i="1"/>
  <c r="L786" i="1"/>
  <c r="K786" i="1"/>
  <c r="F786" i="1"/>
  <c r="A786" i="1"/>
  <c r="O785" i="1"/>
  <c r="M785" i="1"/>
  <c r="L785" i="1"/>
  <c r="K785" i="1"/>
  <c r="F785" i="1"/>
  <c r="A785" i="1"/>
  <c r="O784" i="1"/>
  <c r="M784" i="1"/>
  <c r="L784" i="1"/>
  <c r="K784" i="1"/>
  <c r="F784" i="1"/>
  <c r="A784" i="1"/>
  <c r="O783" i="1"/>
  <c r="M783" i="1"/>
  <c r="L783" i="1"/>
  <c r="K783" i="1"/>
  <c r="F783" i="1"/>
  <c r="A783" i="1"/>
  <c r="O782" i="1"/>
  <c r="M782" i="1"/>
  <c r="L782" i="1"/>
  <c r="K782" i="1"/>
  <c r="F782" i="1"/>
  <c r="A782" i="1"/>
  <c r="O781" i="1"/>
  <c r="M781" i="1"/>
  <c r="L781" i="1"/>
  <c r="K781" i="1"/>
  <c r="F781" i="1"/>
  <c r="A781" i="1"/>
  <c r="O780" i="1"/>
  <c r="M780" i="1"/>
  <c r="L780" i="1"/>
  <c r="K780" i="1"/>
  <c r="F780" i="1"/>
  <c r="A780" i="1"/>
  <c r="O779" i="1"/>
  <c r="M779" i="1"/>
  <c r="L779" i="1"/>
  <c r="K779" i="1"/>
  <c r="F779" i="1"/>
  <c r="A779" i="1"/>
  <c r="O778" i="1"/>
  <c r="M778" i="1"/>
  <c r="L778" i="1"/>
  <c r="K778" i="1"/>
  <c r="F778" i="1"/>
  <c r="A778" i="1"/>
  <c r="O777" i="1"/>
  <c r="M777" i="1"/>
  <c r="L777" i="1"/>
  <c r="K777" i="1"/>
  <c r="F777" i="1"/>
  <c r="A777" i="1"/>
  <c r="O776" i="1"/>
  <c r="M776" i="1"/>
  <c r="L776" i="1"/>
  <c r="K776" i="1"/>
  <c r="F776" i="1"/>
  <c r="A776" i="1"/>
  <c r="O775" i="1"/>
  <c r="M775" i="1"/>
  <c r="L775" i="1"/>
  <c r="K775" i="1"/>
  <c r="F775" i="1"/>
  <c r="A775" i="1"/>
  <c r="O774" i="1"/>
  <c r="M774" i="1"/>
  <c r="L774" i="1"/>
  <c r="K774" i="1"/>
  <c r="F774" i="1"/>
  <c r="A774" i="1"/>
  <c r="O773" i="1"/>
  <c r="M773" i="1"/>
  <c r="L773" i="1"/>
  <c r="K773" i="1"/>
  <c r="F773" i="1"/>
  <c r="A773" i="1"/>
  <c r="O772" i="1"/>
  <c r="M772" i="1"/>
  <c r="L772" i="1"/>
  <c r="K772" i="1"/>
  <c r="F772" i="1"/>
  <c r="A772" i="1"/>
  <c r="O771" i="1"/>
  <c r="M771" i="1"/>
  <c r="L771" i="1"/>
  <c r="K771" i="1"/>
  <c r="F771" i="1"/>
  <c r="A771" i="1"/>
  <c r="O770" i="1"/>
  <c r="M770" i="1"/>
  <c r="L770" i="1"/>
  <c r="K770" i="1"/>
  <c r="F770" i="1"/>
  <c r="A770" i="1"/>
  <c r="O769" i="1"/>
  <c r="M769" i="1"/>
  <c r="L769" i="1"/>
  <c r="K769" i="1"/>
  <c r="F769" i="1"/>
  <c r="A769" i="1"/>
  <c r="O768" i="1"/>
  <c r="M768" i="1"/>
  <c r="L768" i="1"/>
  <c r="K768" i="1"/>
  <c r="F768" i="1"/>
  <c r="A768" i="1"/>
  <c r="O767" i="1"/>
  <c r="M767" i="1"/>
  <c r="L767" i="1"/>
  <c r="K767" i="1"/>
  <c r="F767" i="1"/>
  <c r="A767" i="1"/>
  <c r="O766" i="1"/>
  <c r="M766" i="1"/>
  <c r="L766" i="1"/>
  <c r="K766" i="1"/>
  <c r="F766" i="1"/>
  <c r="A766" i="1"/>
  <c r="O765" i="1"/>
  <c r="M765" i="1"/>
  <c r="L765" i="1"/>
  <c r="K765" i="1"/>
  <c r="F765" i="1"/>
  <c r="A765" i="1"/>
  <c r="O764" i="1"/>
  <c r="M764" i="1"/>
  <c r="L764" i="1"/>
  <c r="K764" i="1"/>
  <c r="F764" i="1"/>
  <c r="A764" i="1"/>
  <c r="O763" i="1"/>
  <c r="M763" i="1"/>
  <c r="L763" i="1"/>
  <c r="K763" i="1"/>
  <c r="F763" i="1"/>
  <c r="A763" i="1"/>
  <c r="O762" i="1"/>
  <c r="M762" i="1"/>
  <c r="L762" i="1"/>
  <c r="K762" i="1"/>
  <c r="F762" i="1"/>
  <c r="A762" i="1"/>
  <c r="O761" i="1"/>
  <c r="M761" i="1"/>
  <c r="L761" i="1"/>
  <c r="K761" i="1"/>
  <c r="F761" i="1"/>
  <c r="A761" i="1"/>
  <c r="O760" i="1"/>
  <c r="M760" i="1"/>
  <c r="L760" i="1"/>
  <c r="K760" i="1"/>
  <c r="F760" i="1"/>
  <c r="A760" i="1"/>
  <c r="O759" i="1"/>
  <c r="M759" i="1"/>
  <c r="L759" i="1"/>
  <c r="K759" i="1"/>
  <c r="F759" i="1"/>
  <c r="A759" i="1"/>
  <c r="O758" i="1"/>
  <c r="M758" i="1"/>
  <c r="L758" i="1"/>
  <c r="K758" i="1"/>
  <c r="F758" i="1"/>
  <c r="A758" i="1"/>
  <c r="O757" i="1"/>
  <c r="M757" i="1"/>
  <c r="L757" i="1"/>
  <c r="K757" i="1"/>
  <c r="F757" i="1"/>
  <c r="A757" i="1"/>
  <c r="O756" i="1"/>
  <c r="M756" i="1"/>
  <c r="L756" i="1"/>
  <c r="K756" i="1"/>
  <c r="F756" i="1"/>
  <c r="A756" i="1"/>
  <c r="O755" i="1"/>
  <c r="M755" i="1"/>
  <c r="L755" i="1"/>
  <c r="K755" i="1"/>
  <c r="F755" i="1"/>
  <c r="A755" i="1"/>
  <c r="O754" i="1"/>
  <c r="M754" i="1"/>
  <c r="L754" i="1"/>
  <c r="K754" i="1"/>
  <c r="F754" i="1"/>
  <c r="A754" i="1"/>
  <c r="O753" i="1"/>
  <c r="M753" i="1"/>
  <c r="L753" i="1"/>
  <c r="K753" i="1"/>
  <c r="F753" i="1"/>
  <c r="A753" i="1"/>
  <c r="O752" i="1"/>
  <c r="M752" i="1"/>
  <c r="L752" i="1"/>
  <c r="K752" i="1"/>
  <c r="F752" i="1"/>
  <c r="A752" i="1"/>
  <c r="O751" i="1"/>
  <c r="M751" i="1"/>
  <c r="L751" i="1"/>
  <c r="K751" i="1"/>
  <c r="F751" i="1"/>
  <c r="A751" i="1"/>
  <c r="O750" i="1"/>
  <c r="M750" i="1"/>
  <c r="L750" i="1"/>
  <c r="K750" i="1"/>
  <c r="F750" i="1"/>
  <c r="A750" i="1"/>
  <c r="O749" i="1"/>
  <c r="M749" i="1"/>
  <c r="L749" i="1"/>
  <c r="K749" i="1"/>
  <c r="F749" i="1"/>
  <c r="A749" i="1"/>
  <c r="O748" i="1"/>
  <c r="M748" i="1"/>
  <c r="L748" i="1"/>
  <c r="K748" i="1"/>
  <c r="F748" i="1"/>
  <c r="A748" i="1"/>
  <c r="O747" i="1"/>
  <c r="M747" i="1"/>
  <c r="L747" i="1"/>
  <c r="K747" i="1"/>
  <c r="F747" i="1"/>
  <c r="A747" i="1"/>
  <c r="O746" i="1"/>
  <c r="M746" i="1"/>
  <c r="L746" i="1"/>
  <c r="K746" i="1"/>
  <c r="F746" i="1"/>
  <c r="A746" i="1"/>
  <c r="O745" i="1"/>
  <c r="M745" i="1"/>
  <c r="L745" i="1"/>
  <c r="K745" i="1"/>
  <c r="F745" i="1"/>
  <c r="A745" i="1"/>
  <c r="O744" i="1"/>
  <c r="M744" i="1"/>
  <c r="L744" i="1"/>
  <c r="K744" i="1"/>
  <c r="F744" i="1"/>
  <c r="A744" i="1"/>
  <c r="O743" i="1"/>
  <c r="M743" i="1"/>
  <c r="L743" i="1"/>
  <c r="K743" i="1"/>
  <c r="F743" i="1"/>
  <c r="A743" i="1"/>
  <c r="O742" i="1"/>
  <c r="M742" i="1"/>
  <c r="L742" i="1"/>
  <c r="K742" i="1"/>
  <c r="F742" i="1"/>
  <c r="A742" i="1"/>
  <c r="O741" i="1"/>
  <c r="M741" i="1"/>
  <c r="L741" i="1"/>
  <c r="K741" i="1"/>
  <c r="F741" i="1"/>
  <c r="A741" i="1"/>
  <c r="O740" i="1"/>
  <c r="M740" i="1"/>
  <c r="L740" i="1"/>
  <c r="K740" i="1"/>
  <c r="F740" i="1"/>
  <c r="A740" i="1"/>
  <c r="O739" i="1"/>
  <c r="M739" i="1"/>
  <c r="L739" i="1"/>
  <c r="K739" i="1"/>
  <c r="F739" i="1"/>
  <c r="A739" i="1"/>
  <c r="O738" i="1"/>
  <c r="M738" i="1"/>
  <c r="L738" i="1"/>
  <c r="K738" i="1"/>
  <c r="F738" i="1"/>
  <c r="A738" i="1"/>
  <c r="O737" i="1"/>
  <c r="M737" i="1"/>
  <c r="L737" i="1"/>
  <c r="K737" i="1"/>
  <c r="F737" i="1"/>
  <c r="A737" i="1"/>
  <c r="O736" i="1"/>
  <c r="M736" i="1"/>
  <c r="L736" i="1"/>
  <c r="K736" i="1"/>
  <c r="F736" i="1"/>
  <c r="A736" i="1"/>
  <c r="O735" i="1"/>
  <c r="M735" i="1"/>
  <c r="L735" i="1"/>
  <c r="K735" i="1"/>
  <c r="F735" i="1"/>
  <c r="A735" i="1"/>
  <c r="O734" i="1"/>
  <c r="M734" i="1"/>
  <c r="L734" i="1"/>
  <c r="K734" i="1"/>
  <c r="F734" i="1"/>
  <c r="A734" i="1"/>
  <c r="O733" i="1"/>
  <c r="M733" i="1"/>
  <c r="L733" i="1"/>
  <c r="K733" i="1"/>
  <c r="F733" i="1"/>
  <c r="A733" i="1"/>
  <c r="O732" i="1"/>
  <c r="M732" i="1"/>
  <c r="L732" i="1"/>
  <c r="K732" i="1"/>
  <c r="F732" i="1"/>
  <c r="A732" i="1"/>
  <c r="O731" i="1"/>
  <c r="M731" i="1"/>
  <c r="L731" i="1"/>
  <c r="K731" i="1"/>
  <c r="F731" i="1"/>
  <c r="A731" i="1"/>
  <c r="O730" i="1"/>
  <c r="M730" i="1"/>
  <c r="L730" i="1"/>
  <c r="K730" i="1"/>
  <c r="F730" i="1"/>
  <c r="A730" i="1"/>
  <c r="O729" i="1"/>
  <c r="M729" i="1"/>
  <c r="L729" i="1"/>
  <c r="K729" i="1"/>
  <c r="F729" i="1"/>
  <c r="A729" i="1"/>
  <c r="O728" i="1"/>
  <c r="M728" i="1"/>
  <c r="L728" i="1"/>
  <c r="K728" i="1"/>
  <c r="F728" i="1"/>
  <c r="A728" i="1"/>
  <c r="O727" i="1"/>
  <c r="M727" i="1"/>
  <c r="L727" i="1"/>
  <c r="K727" i="1"/>
  <c r="F727" i="1"/>
  <c r="A727" i="1"/>
  <c r="O726" i="1"/>
  <c r="M726" i="1"/>
  <c r="L726" i="1"/>
  <c r="K726" i="1"/>
  <c r="F726" i="1"/>
  <c r="A726" i="1"/>
  <c r="O725" i="1"/>
  <c r="M725" i="1"/>
  <c r="L725" i="1"/>
  <c r="K725" i="1"/>
  <c r="F725" i="1"/>
  <c r="A725" i="1"/>
  <c r="O724" i="1"/>
  <c r="M724" i="1"/>
  <c r="L724" i="1"/>
  <c r="K724" i="1"/>
  <c r="F724" i="1"/>
  <c r="A724" i="1"/>
  <c r="O723" i="1"/>
  <c r="M723" i="1"/>
  <c r="L723" i="1"/>
  <c r="K723" i="1"/>
  <c r="F723" i="1"/>
  <c r="A723" i="1"/>
  <c r="O722" i="1"/>
  <c r="M722" i="1"/>
  <c r="L722" i="1"/>
  <c r="K722" i="1"/>
  <c r="F722" i="1"/>
  <c r="A722" i="1"/>
  <c r="O721" i="1"/>
  <c r="M721" i="1"/>
  <c r="L721" i="1"/>
  <c r="K721" i="1"/>
  <c r="F721" i="1"/>
  <c r="A721" i="1"/>
  <c r="O720" i="1"/>
  <c r="M720" i="1"/>
  <c r="L720" i="1"/>
  <c r="K720" i="1"/>
  <c r="F720" i="1"/>
  <c r="A720" i="1"/>
  <c r="O719" i="1"/>
  <c r="M719" i="1"/>
  <c r="L719" i="1"/>
  <c r="K719" i="1"/>
  <c r="F719" i="1"/>
  <c r="A719" i="1"/>
  <c r="O718" i="1"/>
  <c r="M718" i="1"/>
  <c r="L718" i="1"/>
  <c r="K718" i="1"/>
  <c r="F718" i="1"/>
  <c r="A718" i="1"/>
  <c r="O717" i="1"/>
  <c r="M717" i="1"/>
  <c r="L717" i="1"/>
  <c r="K717" i="1"/>
  <c r="F717" i="1"/>
  <c r="A717" i="1"/>
  <c r="O716" i="1"/>
  <c r="M716" i="1"/>
  <c r="L716" i="1"/>
  <c r="K716" i="1"/>
  <c r="F716" i="1"/>
  <c r="A716" i="1"/>
  <c r="O715" i="1"/>
  <c r="M715" i="1"/>
  <c r="L715" i="1"/>
  <c r="K715" i="1"/>
  <c r="F715" i="1"/>
  <c r="A715" i="1"/>
  <c r="O714" i="1"/>
  <c r="M714" i="1"/>
  <c r="L714" i="1"/>
  <c r="K714" i="1"/>
  <c r="F714" i="1"/>
  <c r="A714" i="1"/>
  <c r="O713" i="1"/>
  <c r="M713" i="1"/>
  <c r="L713" i="1"/>
  <c r="K713" i="1"/>
  <c r="F713" i="1"/>
  <c r="A713" i="1"/>
  <c r="O712" i="1"/>
  <c r="M712" i="1"/>
  <c r="L712" i="1"/>
  <c r="K712" i="1"/>
  <c r="F712" i="1"/>
  <c r="A712" i="1"/>
  <c r="O711" i="1"/>
  <c r="M711" i="1"/>
  <c r="L711" i="1"/>
  <c r="K711" i="1"/>
  <c r="F711" i="1"/>
  <c r="A711" i="1"/>
  <c r="O710" i="1"/>
  <c r="M710" i="1"/>
  <c r="L710" i="1"/>
  <c r="K710" i="1"/>
  <c r="F710" i="1"/>
  <c r="A710" i="1"/>
  <c r="O709" i="1"/>
  <c r="M709" i="1"/>
  <c r="L709" i="1"/>
  <c r="K709" i="1"/>
  <c r="F709" i="1"/>
  <c r="A709" i="1"/>
  <c r="O708" i="1"/>
  <c r="M708" i="1"/>
  <c r="L708" i="1"/>
  <c r="K708" i="1"/>
  <c r="F708" i="1"/>
  <c r="A708" i="1"/>
  <c r="O707" i="1"/>
  <c r="M707" i="1"/>
  <c r="L707" i="1"/>
  <c r="K707" i="1"/>
  <c r="F707" i="1"/>
  <c r="A707" i="1"/>
  <c r="O706" i="1"/>
  <c r="M706" i="1"/>
  <c r="L706" i="1"/>
  <c r="K706" i="1"/>
  <c r="F706" i="1"/>
  <c r="A706" i="1"/>
  <c r="O705" i="1"/>
  <c r="M705" i="1"/>
  <c r="L705" i="1"/>
  <c r="K705" i="1"/>
  <c r="F705" i="1"/>
  <c r="A705" i="1"/>
  <c r="O704" i="1"/>
  <c r="M704" i="1"/>
  <c r="L704" i="1"/>
  <c r="K704" i="1"/>
  <c r="F704" i="1"/>
  <c r="A704" i="1"/>
  <c r="O703" i="1"/>
  <c r="M703" i="1"/>
  <c r="L703" i="1"/>
  <c r="K703" i="1"/>
  <c r="F703" i="1"/>
  <c r="A703" i="1"/>
  <c r="O702" i="1"/>
  <c r="M702" i="1"/>
  <c r="L702" i="1"/>
  <c r="K702" i="1"/>
  <c r="F702" i="1"/>
  <c r="A702" i="1"/>
  <c r="O701" i="1"/>
  <c r="M701" i="1"/>
  <c r="L701" i="1"/>
  <c r="K701" i="1"/>
  <c r="F701" i="1"/>
  <c r="A701" i="1"/>
  <c r="O700" i="1"/>
  <c r="M700" i="1"/>
  <c r="L700" i="1"/>
  <c r="K700" i="1"/>
  <c r="F700" i="1"/>
  <c r="A700" i="1"/>
  <c r="O699" i="1"/>
  <c r="M699" i="1"/>
  <c r="L699" i="1"/>
  <c r="K699" i="1"/>
  <c r="F699" i="1"/>
  <c r="A699" i="1"/>
  <c r="O698" i="1"/>
  <c r="M698" i="1"/>
  <c r="L698" i="1"/>
  <c r="K698" i="1"/>
  <c r="F698" i="1"/>
  <c r="A698" i="1"/>
  <c r="O697" i="1"/>
  <c r="M697" i="1"/>
  <c r="L697" i="1"/>
  <c r="K697" i="1"/>
  <c r="F697" i="1"/>
  <c r="A697" i="1"/>
  <c r="O696" i="1"/>
  <c r="M696" i="1"/>
  <c r="L696" i="1"/>
  <c r="K696" i="1"/>
  <c r="F696" i="1"/>
  <c r="A696" i="1"/>
  <c r="O695" i="1"/>
  <c r="M695" i="1"/>
  <c r="L695" i="1"/>
  <c r="K695" i="1"/>
  <c r="F695" i="1"/>
  <c r="A695" i="1"/>
  <c r="O694" i="1"/>
  <c r="M694" i="1"/>
  <c r="L694" i="1"/>
  <c r="K694" i="1"/>
  <c r="F694" i="1"/>
  <c r="A694" i="1"/>
  <c r="O693" i="1"/>
  <c r="M693" i="1"/>
  <c r="L693" i="1"/>
  <c r="K693" i="1"/>
  <c r="F693" i="1"/>
  <c r="A693" i="1"/>
  <c r="O692" i="1"/>
  <c r="M692" i="1"/>
  <c r="L692" i="1"/>
  <c r="K692" i="1"/>
  <c r="F692" i="1"/>
  <c r="A692" i="1"/>
  <c r="O691" i="1"/>
  <c r="M691" i="1"/>
  <c r="L691" i="1"/>
  <c r="K691" i="1"/>
  <c r="F691" i="1"/>
  <c r="A691" i="1"/>
  <c r="O690" i="1"/>
  <c r="M690" i="1"/>
  <c r="L690" i="1"/>
  <c r="K690" i="1"/>
  <c r="F690" i="1"/>
  <c r="A690" i="1"/>
  <c r="O689" i="1"/>
  <c r="M689" i="1"/>
  <c r="L689" i="1"/>
  <c r="K689" i="1"/>
  <c r="F689" i="1"/>
  <c r="A689" i="1"/>
  <c r="O688" i="1"/>
  <c r="M688" i="1"/>
  <c r="L688" i="1"/>
  <c r="K688" i="1"/>
  <c r="F688" i="1"/>
  <c r="A688" i="1"/>
  <c r="O687" i="1"/>
  <c r="M687" i="1"/>
  <c r="L687" i="1"/>
  <c r="K687" i="1"/>
  <c r="F687" i="1"/>
  <c r="A687" i="1"/>
  <c r="O686" i="1"/>
  <c r="M686" i="1"/>
  <c r="L686" i="1"/>
  <c r="K686" i="1"/>
  <c r="F686" i="1"/>
  <c r="A686" i="1"/>
  <c r="O685" i="1"/>
  <c r="M685" i="1"/>
  <c r="L685" i="1"/>
  <c r="K685" i="1"/>
  <c r="F685" i="1"/>
  <c r="A685" i="1"/>
  <c r="O684" i="1"/>
  <c r="M684" i="1"/>
  <c r="L684" i="1"/>
  <c r="K684" i="1"/>
  <c r="F684" i="1"/>
  <c r="A684" i="1"/>
  <c r="O683" i="1"/>
  <c r="M683" i="1"/>
  <c r="L683" i="1"/>
  <c r="K683" i="1"/>
  <c r="F683" i="1"/>
  <c r="A683" i="1"/>
  <c r="O682" i="1"/>
  <c r="M682" i="1"/>
  <c r="L682" i="1"/>
  <c r="K682" i="1"/>
  <c r="F682" i="1"/>
  <c r="A682" i="1"/>
  <c r="O681" i="1"/>
  <c r="M681" i="1"/>
  <c r="L681" i="1"/>
  <c r="K681" i="1"/>
  <c r="F681" i="1"/>
  <c r="A681" i="1"/>
  <c r="O680" i="1"/>
  <c r="M680" i="1"/>
  <c r="L680" i="1"/>
  <c r="K680" i="1"/>
  <c r="F680" i="1"/>
  <c r="A680" i="1"/>
  <c r="O679" i="1"/>
  <c r="M679" i="1"/>
  <c r="L679" i="1"/>
  <c r="K679" i="1"/>
  <c r="F679" i="1"/>
  <c r="A679" i="1"/>
  <c r="O678" i="1"/>
  <c r="M678" i="1"/>
  <c r="L678" i="1"/>
  <c r="K678" i="1"/>
  <c r="F678" i="1"/>
  <c r="A678" i="1"/>
  <c r="O677" i="1"/>
  <c r="M677" i="1"/>
  <c r="L677" i="1"/>
  <c r="K677" i="1"/>
  <c r="F677" i="1"/>
  <c r="A677" i="1"/>
  <c r="O676" i="1"/>
  <c r="M676" i="1"/>
  <c r="L676" i="1"/>
  <c r="K676" i="1"/>
  <c r="F676" i="1"/>
  <c r="A676" i="1"/>
  <c r="O675" i="1"/>
  <c r="M675" i="1"/>
  <c r="L675" i="1"/>
  <c r="K675" i="1"/>
  <c r="F675" i="1"/>
  <c r="A675" i="1"/>
  <c r="O674" i="1"/>
  <c r="M674" i="1"/>
  <c r="L674" i="1"/>
  <c r="K674" i="1"/>
  <c r="F674" i="1"/>
  <c r="A674" i="1"/>
  <c r="O673" i="1"/>
  <c r="M673" i="1"/>
  <c r="L673" i="1"/>
  <c r="K673" i="1"/>
  <c r="F673" i="1"/>
  <c r="A673" i="1"/>
  <c r="O672" i="1"/>
  <c r="M672" i="1"/>
  <c r="L672" i="1"/>
  <c r="K672" i="1"/>
  <c r="F672" i="1"/>
  <c r="A672" i="1"/>
  <c r="O671" i="1"/>
  <c r="M671" i="1"/>
  <c r="L671" i="1"/>
  <c r="K671" i="1"/>
  <c r="F671" i="1"/>
  <c r="A671" i="1"/>
  <c r="O670" i="1"/>
  <c r="M670" i="1"/>
  <c r="L670" i="1"/>
  <c r="K670" i="1"/>
  <c r="F670" i="1"/>
  <c r="A670" i="1"/>
  <c r="O669" i="1"/>
  <c r="M669" i="1"/>
  <c r="L669" i="1"/>
  <c r="K669" i="1"/>
  <c r="F669" i="1"/>
  <c r="A669" i="1"/>
  <c r="O668" i="1"/>
  <c r="M668" i="1"/>
  <c r="L668" i="1"/>
  <c r="K668" i="1"/>
  <c r="F668" i="1"/>
  <c r="A668" i="1"/>
  <c r="O667" i="1"/>
  <c r="M667" i="1"/>
  <c r="L667" i="1"/>
  <c r="K667" i="1"/>
  <c r="F667" i="1"/>
  <c r="A667" i="1"/>
  <c r="O666" i="1"/>
  <c r="M666" i="1"/>
  <c r="L666" i="1"/>
  <c r="K666" i="1"/>
  <c r="F666" i="1"/>
  <c r="A666" i="1"/>
  <c r="O665" i="1"/>
  <c r="M665" i="1"/>
  <c r="L665" i="1"/>
  <c r="K665" i="1"/>
  <c r="F665" i="1"/>
  <c r="A665" i="1"/>
  <c r="O664" i="1"/>
  <c r="M664" i="1"/>
  <c r="L664" i="1"/>
  <c r="K664" i="1"/>
  <c r="F664" i="1"/>
  <c r="A664" i="1"/>
  <c r="O663" i="1"/>
  <c r="M663" i="1"/>
  <c r="L663" i="1"/>
  <c r="K663" i="1"/>
  <c r="F663" i="1"/>
  <c r="A663" i="1"/>
  <c r="O662" i="1"/>
  <c r="M662" i="1"/>
  <c r="L662" i="1"/>
  <c r="K662" i="1"/>
  <c r="F662" i="1"/>
  <c r="A662" i="1"/>
  <c r="O661" i="1"/>
  <c r="M661" i="1"/>
  <c r="L661" i="1"/>
  <c r="K661" i="1"/>
  <c r="F661" i="1"/>
  <c r="A661" i="1"/>
  <c r="O660" i="1"/>
  <c r="M660" i="1"/>
  <c r="L660" i="1"/>
  <c r="K660" i="1"/>
  <c r="F660" i="1"/>
  <c r="A660" i="1"/>
  <c r="O659" i="1"/>
  <c r="M659" i="1"/>
  <c r="L659" i="1"/>
  <c r="K659" i="1"/>
  <c r="F659" i="1"/>
  <c r="A659" i="1"/>
  <c r="O658" i="1"/>
  <c r="M658" i="1"/>
  <c r="L658" i="1"/>
  <c r="K658" i="1"/>
  <c r="F658" i="1"/>
  <c r="A658" i="1"/>
  <c r="O657" i="1"/>
  <c r="M657" i="1"/>
  <c r="L657" i="1"/>
  <c r="K657" i="1"/>
  <c r="F657" i="1"/>
  <c r="A657" i="1"/>
  <c r="O656" i="1"/>
  <c r="M656" i="1"/>
  <c r="L656" i="1"/>
  <c r="K656" i="1"/>
  <c r="F656" i="1"/>
  <c r="A656" i="1"/>
  <c r="O655" i="1"/>
  <c r="M655" i="1"/>
  <c r="L655" i="1"/>
  <c r="K655" i="1"/>
  <c r="F655" i="1"/>
  <c r="A655" i="1"/>
  <c r="O654" i="1"/>
  <c r="M654" i="1"/>
  <c r="L654" i="1"/>
  <c r="K654" i="1"/>
  <c r="F654" i="1"/>
  <c r="A654" i="1"/>
  <c r="O653" i="1"/>
  <c r="M653" i="1"/>
  <c r="L653" i="1"/>
  <c r="K653" i="1"/>
  <c r="F653" i="1"/>
  <c r="A653" i="1"/>
  <c r="O652" i="1"/>
  <c r="M652" i="1"/>
  <c r="L652" i="1"/>
  <c r="K652" i="1"/>
  <c r="F652" i="1"/>
  <c r="A652" i="1"/>
  <c r="O651" i="1"/>
  <c r="M651" i="1"/>
  <c r="L651" i="1"/>
  <c r="K651" i="1"/>
  <c r="F651" i="1"/>
  <c r="A651" i="1"/>
  <c r="O650" i="1"/>
  <c r="M650" i="1"/>
  <c r="L650" i="1"/>
  <c r="K650" i="1"/>
  <c r="F650" i="1"/>
  <c r="A650" i="1"/>
  <c r="O649" i="1"/>
  <c r="M649" i="1"/>
  <c r="L649" i="1"/>
  <c r="K649" i="1"/>
  <c r="F649" i="1"/>
  <c r="A649" i="1"/>
  <c r="O648" i="1"/>
  <c r="M648" i="1"/>
  <c r="L648" i="1"/>
  <c r="K648" i="1"/>
  <c r="F648" i="1"/>
  <c r="A648" i="1"/>
  <c r="O647" i="1"/>
  <c r="M647" i="1"/>
  <c r="L647" i="1"/>
  <c r="K647" i="1"/>
  <c r="F647" i="1"/>
  <c r="A647" i="1"/>
  <c r="O646" i="1"/>
  <c r="M646" i="1"/>
  <c r="L646" i="1"/>
  <c r="K646" i="1"/>
  <c r="F646" i="1"/>
  <c r="A646" i="1"/>
  <c r="O645" i="1"/>
  <c r="M645" i="1"/>
  <c r="L645" i="1"/>
  <c r="K645" i="1"/>
  <c r="F645" i="1"/>
  <c r="A645" i="1"/>
  <c r="O644" i="1"/>
  <c r="M644" i="1"/>
  <c r="L644" i="1"/>
  <c r="K644" i="1"/>
  <c r="F644" i="1"/>
  <c r="A644" i="1"/>
  <c r="O643" i="1"/>
  <c r="M643" i="1"/>
  <c r="L643" i="1"/>
  <c r="K643" i="1"/>
  <c r="F643" i="1"/>
  <c r="A643" i="1"/>
  <c r="O642" i="1"/>
  <c r="M642" i="1"/>
  <c r="L642" i="1"/>
  <c r="K642" i="1"/>
  <c r="F642" i="1"/>
  <c r="A642" i="1"/>
  <c r="O641" i="1"/>
  <c r="M641" i="1"/>
  <c r="L641" i="1"/>
  <c r="K641" i="1"/>
  <c r="F641" i="1"/>
  <c r="A641" i="1"/>
  <c r="O640" i="1"/>
  <c r="M640" i="1"/>
  <c r="L640" i="1"/>
  <c r="K640" i="1"/>
  <c r="F640" i="1"/>
  <c r="A640" i="1"/>
  <c r="O639" i="1"/>
  <c r="M639" i="1"/>
  <c r="L639" i="1"/>
  <c r="K639" i="1"/>
  <c r="F639" i="1"/>
  <c r="A639" i="1"/>
  <c r="O638" i="1"/>
  <c r="M638" i="1"/>
  <c r="L638" i="1"/>
  <c r="K638" i="1"/>
  <c r="F638" i="1"/>
  <c r="A638" i="1"/>
  <c r="O637" i="1"/>
  <c r="M637" i="1"/>
  <c r="L637" i="1"/>
  <c r="K637" i="1"/>
  <c r="F637" i="1"/>
  <c r="A637" i="1"/>
  <c r="O636" i="1"/>
  <c r="M636" i="1"/>
  <c r="L636" i="1"/>
  <c r="K636" i="1"/>
  <c r="F636" i="1"/>
  <c r="A636" i="1"/>
  <c r="O635" i="1"/>
  <c r="M635" i="1"/>
  <c r="L635" i="1"/>
  <c r="K635" i="1"/>
  <c r="F635" i="1"/>
  <c r="A635" i="1"/>
  <c r="O634" i="1"/>
  <c r="M634" i="1"/>
  <c r="L634" i="1"/>
  <c r="K634" i="1"/>
  <c r="F634" i="1"/>
  <c r="A634" i="1"/>
  <c r="O633" i="1"/>
  <c r="M633" i="1"/>
  <c r="L633" i="1"/>
  <c r="K633" i="1"/>
  <c r="F633" i="1"/>
  <c r="A633" i="1"/>
  <c r="O632" i="1"/>
  <c r="M632" i="1"/>
  <c r="L632" i="1"/>
  <c r="K632" i="1"/>
  <c r="F632" i="1"/>
  <c r="A632" i="1"/>
  <c r="O631" i="1"/>
  <c r="M631" i="1"/>
  <c r="L631" i="1"/>
  <c r="K631" i="1"/>
  <c r="F631" i="1"/>
  <c r="A631" i="1"/>
  <c r="O630" i="1"/>
  <c r="M630" i="1"/>
  <c r="L630" i="1"/>
  <c r="K630" i="1"/>
  <c r="F630" i="1"/>
  <c r="A630" i="1"/>
  <c r="O629" i="1"/>
  <c r="M629" i="1"/>
  <c r="L629" i="1"/>
  <c r="K629" i="1"/>
  <c r="F629" i="1"/>
  <c r="A629" i="1"/>
  <c r="O628" i="1"/>
  <c r="M628" i="1"/>
  <c r="L628" i="1"/>
  <c r="K628" i="1"/>
  <c r="F628" i="1"/>
  <c r="A628" i="1"/>
  <c r="O627" i="1"/>
  <c r="M627" i="1"/>
  <c r="L627" i="1"/>
  <c r="K627" i="1"/>
  <c r="F627" i="1"/>
  <c r="A627" i="1"/>
  <c r="O626" i="1"/>
  <c r="M626" i="1"/>
  <c r="L626" i="1"/>
  <c r="K626" i="1"/>
  <c r="F626" i="1"/>
  <c r="A626" i="1"/>
  <c r="O625" i="1"/>
  <c r="M625" i="1"/>
  <c r="L625" i="1"/>
  <c r="K625" i="1"/>
  <c r="F625" i="1"/>
  <c r="A625" i="1"/>
  <c r="O624" i="1"/>
  <c r="M624" i="1"/>
  <c r="L624" i="1"/>
  <c r="K624" i="1"/>
  <c r="F624" i="1"/>
  <c r="A624" i="1"/>
  <c r="O623" i="1"/>
  <c r="M623" i="1"/>
  <c r="L623" i="1"/>
  <c r="K623" i="1"/>
  <c r="F623" i="1"/>
  <c r="A623" i="1"/>
  <c r="O622" i="1"/>
  <c r="M622" i="1"/>
  <c r="L622" i="1"/>
  <c r="K622" i="1"/>
  <c r="F622" i="1"/>
  <c r="A622" i="1"/>
  <c r="O621" i="1"/>
  <c r="M621" i="1"/>
  <c r="L621" i="1"/>
  <c r="K621" i="1"/>
  <c r="F621" i="1"/>
  <c r="A621" i="1"/>
  <c r="O620" i="1"/>
  <c r="M620" i="1"/>
  <c r="L620" i="1"/>
  <c r="K620" i="1"/>
  <c r="F620" i="1"/>
  <c r="A620" i="1"/>
  <c r="O619" i="1"/>
  <c r="M619" i="1"/>
  <c r="L619" i="1"/>
  <c r="K619" i="1"/>
  <c r="F619" i="1"/>
  <c r="A619" i="1"/>
  <c r="O618" i="1"/>
  <c r="M618" i="1"/>
  <c r="L618" i="1"/>
  <c r="K618" i="1"/>
  <c r="F618" i="1"/>
  <c r="A618" i="1"/>
  <c r="O617" i="1"/>
  <c r="M617" i="1"/>
  <c r="L617" i="1"/>
  <c r="K617" i="1"/>
  <c r="F617" i="1"/>
  <c r="A617" i="1"/>
  <c r="O616" i="1"/>
  <c r="M616" i="1"/>
  <c r="L616" i="1"/>
  <c r="K616" i="1"/>
  <c r="F616" i="1"/>
  <c r="A616" i="1"/>
  <c r="O615" i="1"/>
  <c r="M615" i="1"/>
  <c r="L615" i="1"/>
  <c r="K615" i="1"/>
  <c r="F615" i="1"/>
  <c r="A615" i="1"/>
  <c r="O614" i="1"/>
  <c r="M614" i="1"/>
  <c r="L614" i="1"/>
  <c r="K614" i="1"/>
  <c r="F614" i="1"/>
  <c r="A614" i="1"/>
  <c r="O613" i="1"/>
  <c r="M613" i="1"/>
  <c r="L613" i="1"/>
  <c r="K613" i="1"/>
  <c r="F613" i="1"/>
  <c r="A613" i="1"/>
  <c r="O612" i="1"/>
  <c r="M612" i="1"/>
  <c r="L612" i="1"/>
  <c r="K612" i="1"/>
  <c r="F612" i="1"/>
  <c r="A612" i="1"/>
  <c r="O611" i="1"/>
  <c r="M611" i="1"/>
  <c r="L611" i="1"/>
  <c r="K611" i="1"/>
  <c r="F611" i="1"/>
  <c r="A611" i="1"/>
  <c r="O610" i="1"/>
  <c r="M610" i="1"/>
  <c r="L610" i="1"/>
  <c r="K610" i="1"/>
  <c r="F610" i="1"/>
  <c r="A610" i="1"/>
  <c r="O609" i="1"/>
  <c r="M609" i="1"/>
  <c r="L609" i="1"/>
  <c r="K609" i="1"/>
  <c r="F609" i="1"/>
  <c r="A609" i="1"/>
  <c r="O608" i="1"/>
  <c r="M608" i="1"/>
  <c r="L608" i="1"/>
  <c r="K608" i="1"/>
  <c r="F608" i="1"/>
  <c r="A608" i="1"/>
  <c r="O607" i="1"/>
  <c r="M607" i="1"/>
  <c r="L607" i="1"/>
  <c r="K607" i="1"/>
  <c r="F607" i="1"/>
  <c r="A607" i="1"/>
  <c r="O606" i="1"/>
  <c r="M606" i="1"/>
  <c r="L606" i="1"/>
  <c r="K606" i="1"/>
  <c r="F606" i="1"/>
  <c r="A606" i="1"/>
  <c r="O605" i="1"/>
  <c r="M605" i="1"/>
  <c r="L605" i="1"/>
  <c r="K605" i="1"/>
  <c r="F605" i="1"/>
  <c r="A605" i="1"/>
  <c r="O604" i="1"/>
  <c r="M604" i="1"/>
  <c r="L604" i="1"/>
  <c r="K604" i="1"/>
  <c r="F604" i="1"/>
  <c r="A604" i="1"/>
  <c r="O603" i="1"/>
  <c r="M603" i="1"/>
  <c r="L603" i="1"/>
  <c r="K603" i="1"/>
  <c r="F603" i="1"/>
  <c r="A603" i="1"/>
  <c r="O602" i="1"/>
  <c r="M602" i="1"/>
  <c r="L602" i="1"/>
  <c r="K602" i="1"/>
  <c r="F602" i="1"/>
  <c r="A602" i="1"/>
  <c r="O601" i="1"/>
  <c r="M601" i="1"/>
  <c r="L601" i="1"/>
  <c r="K601" i="1"/>
  <c r="F601" i="1"/>
  <c r="A601" i="1"/>
  <c r="O600" i="1"/>
  <c r="M600" i="1"/>
  <c r="L600" i="1"/>
  <c r="K600" i="1"/>
  <c r="F600" i="1"/>
  <c r="A600" i="1"/>
  <c r="O599" i="1"/>
  <c r="M599" i="1"/>
  <c r="L599" i="1"/>
  <c r="K599" i="1"/>
  <c r="F599" i="1"/>
  <c r="A599" i="1"/>
  <c r="O598" i="1"/>
  <c r="M598" i="1"/>
  <c r="L598" i="1"/>
  <c r="K598" i="1"/>
  <c r="F598" i="1"/>
  <c r="A598" i="1"/>
  <c r="O597" i="1"/>
  <c r="M597" i="1"/>
  <c r="L597" i="1"/>
  <c r="K597" i="1"/>
  <c r="F597" i="1"/>
  <c r="A597" i="1"/>
  <c r="O596" i="1"/>
  <c r="M596" i="1"/>
  <c r="L596" i="1"/>
  <c r="K596" i="1"/>
  <c r="F596" i="1"/>
  <c r="A596" i="1"/>
  <c r="O595" i="1"/>
  <c r="M595" i="1"/>
  <c r="L595" i="1"/>
  <c r="K595" i="1"/>
  <c r="F595" i="1"/>
  <c r="A595" i="1"/>
  <c r="O594" i="1"/>
  <c r="M594" i="1"/>
  <c r="L594" i="1"/>
  <c r="K594" i="1"/>
  <c r="F594" i="1"/>
  <c r="A594" i="1"/>
  <c r="O593" i="1"/>
  <c r="M593" i="1"/>
  <c r="L593" i="1"/>
  <c r="K593" i="1"/>
  <c r="F593" i="1"/>
  <c r="A593" i="1"/>
  <c r="O592" i="1"/>
  <c r="M592" i="1"/>
  <c r="L592" i="1"/>
  <c r="K592" i="1"/>
  <c r="F592" i="1"/>
  <c r="A592" i="1"/>
  <c r="O591" i="1"/>
  <c r="M591" i="1"/>
  <c r="L591" i="1"/>
  <c r="K591" i="1"/>
  <c r="F591" i="1"/>
  <c r="A591" i="1"/>
  <c r="O590" i="1"/>
  <c r="M590" i="1"/>
  <c r="L590" i="1"/>
  <c r="K590" i="1"/>
  <c r="F590" i="1"/>
  <c r="A590" i="1"/>
  <c r="O589" i="1"/>
  <c r="M589" i="1"/>
  <c r="L589" i="1"/>
  <c r="K589" i="1"/>
  <c r="F589" i="1"/>
  <c r="A589" i="1"/>
  <c r="O588" i="1"/>
  <c r="M588" i="1"/>
  <c r="L588" i="1"/>
  <c r="K588" i="1"/>
  <c r="F588" i="1"/>
  <c r="A588" i="1"/>
  <c r="O587" i="1"/>
  <c r="M587" i="1"/>
  <c r="L587" i="1"/>
  <c r="K587" i="1"/>
  <c r="F587" i="1"/>
  <c r="A587" i="1"/>
  <c r="O586" i="1"/>
  <c r="M586" i="1"/>
  <c r="L586" i="1"/>
  <c r="K586" i="1"/>
  <c r="F586" i="1"/>
  <c r="A586" i="1"/>
  <c r="O585" i="1"/>
  <c r="M585" i="1"/>
  <c r="L585" i="1"/>
  <c r="K585" i="1"/>
  <c r="F585" i="1"/>
  <c r="A585" i="1"/>
  <c r="O584" i="1"/>
  <c r="M584" i="1"/>
  <c r="L584" i="1"/>
  <c r="K584" i="1"/>
  <c r="F584" i="1"/>
  <c r="A584" i="1"/>
  <c r="O583" i="1"/>
  <c r="M583" i="1"/>
  <c r="L583" i="1"/>
  <c r="K583" i="1"/>
  <c r="F583" i="1"/>
  <c r="A583" i="1"/>
  <c r="O582" i="1"/>
  <c r="M582" i="1"/>
  <c r="L582" i="1"/>
  <c r="K582" i="1"/>
  <c r="F582" i="1"/>
  <c r="A582" i="1"/>
  <c r="O581" i="1"/>
  <c r="M581" i="1"/>
  <c r="L581" i="1"/>
  <c r="K581" i="1"/>
  <c r="F581" i="1"/>
  <c r="A581" i="1"/>
  <c r="O580" i="1"/>
  <c r="M580" i="1"/>
  <c r="L580" i="1"/>
  <c r="K580" i="1"/>
  <c r="F580" i="1"/>
  <c r="A580" i="1"/>
  <c r="O579" i="1"/>
  <c r="M579" i="1"/>
  <c r="L579" i="1"/>
  <c r="K579" i="1"/>
  <c r="F579" i="1"/>
  <c r="A579" i="1"/>
  <c r="O578" i="1"/>
  <c r="M578" i="1"/>
  <c r="L578" i="1"/>
  <c r="K578" i="1"/>
  <c r="F578" i="1"/>
  <c r="A578" i="1"/>
  <c r="O577" i="1"/>
  <c r="M577" i="1"/>
  <c r="L577" i="1"/>
  <c r="K577" i="1"/>
  <c r="F577" i="1"/>
  <c r="A577" i="1"/>
  <c r="O576" i="1"/>
  <c r="M576" i="1"/>
  <c r="L576" i="1"/>
  <c r="K576" i="1"/>
  <c r="F576" i="1"/>
  <c r="A576" i="1"/>
  <c r="O575" i="1"/>
  <c r="M575" i="1"/>
  <c r="L575" i="1"/>
  <c r="K575" i="1"/>
  <c r="F575" i="1"/>
  <c r="A575" i="1"/>
  <c r="O574" i="1"/>
  <c r="M574" i="1"/>
  <c r="L574" i="1"/>
  <c r="K574" i="1"/>
  <c r="F574" i="1"/>
  <c r="A574" i="1"/>
  <c r="O573" i="1"/>
  <c r="M573" i="1"/>
  <c r="L573" i="1"/>
  <c r="K573" i="1"/>
  <c r="F573" i="1"/>
  <c r="A573" i="1"/>
  <c r="O572" i="1"/>
  <c r="M572" i="1"/>
  <c r="L572" i="1"/>
  <c r="K572" i="1"/>
  <c r="F572" i="1"/>
  <c r="A572" i="1"/>
  <c r="O571" i="1"/>
  <c r="M571" i="1"/>
  <c r="L571" i="1"/>
  <c r="K571" i="1"/>
  <c r="F571" i="1"/>
  <c r="A571" i="1"/>
  <c r="O570" i="1"/>
  <c r="M570" i="1"/>
  <c r="L570" i="1"/>
  <c r="K570" i="1"/>
  <c r="F570" i="1"/>
  <c r="A570" i="1"/>
  <c r="O569" i="1"/>
  <c r="M569" i="1"/>
  <c r="L569" i="1"/>
  <c r="K569" i="1"/>
  <c r="F569" i="1"/>
  <c r="A569" i="1"/>
  <c r="O568" i="1"/>
  <c r="M568" i="1"/>
  <c r="L568" i="1"/>
  <c r="K568" i="1"/>
  <c r="F568" i="1"/>
  <c r="A568" i="1"/>
  <c r="O567" i="1"/>
  <c r="M567" i="1"/>
  <c r="L567" i="1"/>
  <c r="K567" i="1"/>
  <c r="F567" i="1"/>
  <c r="A567" i="1"/>
  <c r="O566" i="1"/>
  <c r="M566" i="1"/>
  <c r="L566" i="1"/>
  <c r="K566" i="1"/>
  <c r="F566" i="1"/>
  <c r="A566" i="1"/>
  <c r="O565" i="1"/>
  <c r="M565" i="1"/>
  <c r="L565" i="1"/>
  <c r="K565" i="1"/>
  <c r="F565" i="1"/>
  <c r="A565" i="1"/>
  <c r="O564" i="1"/>
  <c r="M564" i="1"/>
  <c r="L564" i="1"/>
  <c r="K564" i="1"/>
  <c r="F564" i="1"/>
  <c r="A564" i="1"/>
  <c r="O563" i="1"/>
  <c r="M563" i="1"/>
  <c r="L563" i="1"/>
  <c r="K563" i="1"/>
  <c r="F563" i="1"/>
  <c r="A563" i="1"/>
  <c r="O562" i="1"/>
  <c r="M562" i="1"/>
  <c r="L562" i="1"/>
  <c r="K562" i="1"/>
  <c r="F562" i="1"/>
  <c r="A562" i="1"/>
  <c r="O561" i="1"/>
  <c r="M561" i="1"/>
  <c r="L561" i="1"/>
  <c r="K561" i="1"/>
  <c r="F561" i="1"/>
  <c r="A561" i="1"/>
  <c r="O560" i="1"/>
  <c r="M560" i="1"/>
  <c r="L560" i="1"/>
  <c r="K560" i="1"/>
  <c r="F560" i="1"/>
  <c r="A560" i="1"/>
  <c r="O559" i="1"/>
  <c r="M559" i="1"/>
  <c r="L559" i="1"/>
  <c r="K559" i="1"/>
  <c r="F559" i="1"/>
  <c r="A559" i="1"/>
  <c r="O558" i="1"/>
  <c r="M558" i="1"/>
  <c r="L558" i="1"/>
  <c r="K558" i="1"/>
  <c r="F558" i="1"/>
  <c r="A558" i="1"/>
  <c r="O557" i="1"/>
  <c r="M557" i="1"/>
  <c r="L557" i="1"/>
  <c r="K557" i="1"/>
  <c r="F557" i="1"/>
  <c r="A557" i="1"/>
  <c r="O556" i="1"/>
  <c r="M556" i="1"/>
  <c r="L556" i="1"/>
  <c r="K556" i="1"/>
  <c r="F556" i="1"/>
  <c r="A556" i="1"/>
  <c r="O555" i="1"/>
  <c r="M555" i="1"/>
  <c r="L555" i="1"/>
  <c r="K555" i="1"/>
  <c r="F555" i="1"/>
  <c r="A555" i="1"/>
  <c r="O554" i="1"/>
  <c r="M554" i="1"/>
  <c r="L554" i="1"/>
  <c r="K554" i="1"/>
  <c r="F554" i="1"/>
  <c r="A554" i="1"/>
  <c r="O553" i="1"/>
  <c r="M553" i="1"/>
  <c r="L553" i="1"/>
  <c r="K553" i="1"/>
  <c r="F553" i="1"/>
  <c r="A553" i="1"/>
  <c r="O552" i="1"/>
  <c r="M552" i="1"/>
  <c r="L552" i="1"/>
  <c r="K552" i="1"/>
  <c r="F552" i="1"/>
  <c r="A552" i="1"/>
  <c r="O551" i="1"/>
  <c r="M551" i="1"/>
  <c r="L551" i="1"/>
  <c r="K551" i="1"/>
  <c r="F551" i="1"/>
  <c r="A551" i="1"/>
  <c r="O550" i="1"/>
  <c r="M550" i="1"/>
  <c r="L550" i="1"/>
  <c r="K550" i="1"/>
  <c r="F550" i="1"/>
  <c r="A550" i="1"/>
  <c r="O549" i="1"/>
  <c r="M549" i="1"/>
  <c r="L549" i="1"/>
  <c r="K549" i="1"/>
  <c r="F549" i="1"/>
  <c r="A549" i="1"/>
  <c r="O548" i="1"/>
  <c r="M548" i="1"/>
  <c r="L548" i="1"/>
  <c r="K548" i="1"/>
  <c r="F548" i="1"/>
  <c r="A548" i="1"/>
  <c r="O547" i="1"/>
  <c r="M547" i="1"/>
  <c r="L547" i="1"/>
  <c r="K547" i="1"/>
  <c r="F547" i="1"/>
  <c r="A547" i="1"/>
  <c r="O546" i="1"/>
  <c r="M546" i="1"/>
  <c r="L546" i="1"/>
  <c r="K546" i="1"/>
  <c r="F546" i="1"/>
  <c r="A546" i="1"/>
  <c r="O545" i="1"/>
  <c r="M545" i="1"/>
  <c r="L545" i="1"/>
  <c r="K545" i="1"/>
  <c r="F545" i="1"/>
  <c r="A545" i="1"/>
  <c r="O544" i="1"/>
  <c r="M544" i="1"/>
  <c r="L544" i="1"/>
  <c r="K544" i="1"/>
  <c r="F544" i="1"/>
  <c r="A544" i="1"/>
  <c r="O543" i="1"/>
  <c r="M543" i="1"/>
  <c r="L543" i="1"/>
  <c r="K543" i="1"/>
  <c r="F543" i="1"/>
  <c r="A543" i="1"/>
  <c r="O542" i="1"/>
  <c r="M542" i="1"/>
  <c r="L542" i="1"/>
  <c r="K542" i="1"/>
  <c r="F542" i="1"/>
  <c r="A542" i="1"/>
  <c r="O541" i="1"/>
  <c r="M541" i="1"/>
  <c r="L541" i="1"/>
  <c r="K541" i="1"/>
  <c r="F541" i="1"/>
  <c r="A541" i="1"/>
  <c r="O540" i="1"/>
  <c r="M540" i="1"/>
  <c r="L540" i="1"/>
  <c r="K540" i="1"/>
  <c r="F540" i="1"/>
  <c r="A540" i="1"/>
  <c r="O539" i="1"/>
  <c r="M539" i="1"/>
  <c r="L539" i="1"/>
  <c r="K539" i="1"/>
  <c r="F539" i="1"/>
  <c r="A539" i="1"/>
  <c r="O538" i="1"/>
  <c r="M538" i="1"/>
  <c r="L538" i="1"/>
  <c r="K538" i="1"/>
  <c r="F538" i="1"/>
  <c r="A538" i="1"/>
  <c r="O537" i="1"/>
  <c r="M537" i="1"/>
  <c r="L537" i="1"/>
  <c r="K537" i="1"/>
  <c r="F537" i="1"/>
  <c r="A537" i="1"/>
  <c r="O536" i="1"/>
  <c r="M536" i="1"/>
  <c r="L536" i="1"/>
  <c r="K536" i="1"/>
  <c r="F536" i="1"/>
  <c r="A536" i="1"/>
  <c r="O535" i="1"/>
  <c r="M535" i="1"/>
  <c r="L535" i="1"/>
  <c r="K535" i="1"/>
  <c r="F535" i="1"/>
  <c r="A535" i="1"/>
  <c r="O534" i="1"/>
  <c r="M534" i="1"/>
  <c r="L534" i="1"/>
  <c r="K534" i="1"/>
  <c r="F534" i="1"/>
  <c r="A534" i="1"/>
  <c r="O533" i="1"/>
  <c r="M533" i="1"/>
  <c r="L533" i="1"/>
  <c r="K533" i="1"/>
  <c r="F533" i="1"/>
  <c r="A533" i="1"/>
  <c r="O532" i="1"/>
  <c r="M532" i="1"/>
  <c r="L532" i="1"/>
  <c r="K532" i="1"/>
  <c r="F532" i="1"/>
  <c r="A532" i="1"/>
  <c r="O531" i="1"/>
  <c r="M531" i="1"/>
  <c r="L531" i="1"/>
  <c r="K531" i="1"/>
  <c r="F531" i="1"/>
  <c r="A531" i="1"/>
  <c r="O530" i="1"/>
  <c r="M530" i="1"/>
  <c r="L530" i="1"/>
  <c r="K530" i="1"/>
  <c r="F530" i="1"/>
  <c r="A530" i="1"/>
  <c r="O529" i="1"/>
  <c r="M529" i="1"/>
  <c r="L529" i="1"/>
  <c r="K529" i="1"/>
  <c r="F529" i="1"/>
  <c r="A529" i="1"/>
  <c r="O528" i="1"/>
  <c r="M528" i="1"/>
  <c r="L528" i="1"/>
  <c r="K528" i="1"/>
  <c r="F528" i="1"/>
  <c r="A528" i="1"/>
  <c r="O527" i="1"/>
  <c r="M527" i="1"/>
  <c r="L527" i="1"/>
  <c r="K527" i="1"/>
  <c r="F527" i="1"/>
  <c r="A527" i="1"/>
  <c r="O526" i="1"/>
  <c r="M526" i="1"/>
  <c r="L526" i="1"/>
  <c r="K526" i="1"/>
  <c r="F526" i="1"/>
  <c r="A526" i="1"/>
  <c r="O525" i="1"/>
  <c r="M525" i="1"/>
  <c r="L525" i="1"/>
  <c r="K525" i="1"/>
  <c r="F525" i="1"/>
  <c r="A525" i="1"/>
  <c r="O524" i="1"/>
  <c r="M524" i="1"/>
  <c r="L524" i="1"/>
  <c r="K524" i="1"/>
  <c r="F524" i="1"/>
  <c r="A524" i="1"/>
  <c r="O523" i="1"/>
  <c r="M523" i="1"/>
  <c r="L523" i="1"/>
  <c r="K523" i="1"/>
  <c r="F523" i="1"/>
  <c r="A523" i="1"/>
  <c r="O522" i="1"/>
  <c r="M522" i="1"/>
  <c r="L522" i="1"/>
  <c r="K522" i="1"/>
  <c r="F522" i="1"/>
  <c r="A522" i="1"/>
  <c r="O521" i="1"/>
  <c r="M521" i="1"/>
  <c r="L521" i="1"/>
  <c r="K521" i="1"/>
  <c r="F521" i="1"/>
  <c r="A521" i="1"/>
  <c r="O520" i="1"/>
  <c r="M520" i="1"/>
  <c r="L520" i="1"/>
  <c r="K520" i="1"/>
  <c r="F520" i="1"/>
  <c r="A520" i="1"/>
  <c r="O519" i="1"/>
  <c r="M519" i="1"/>
  <c r="L519" i="1"/>
  <c r="K519" i="1"/>
  <c r="F519" i="1"/>
  <c r="A519" i="1"/>
  <c r="O518" i="1"/>
  <c r="M518" i="1"/>
  <c r="L518" i="1"/>
  <c r="K518" i="1"/>
  <c r="F518" i="1"/>
  <c r="A518" i="1"/>
  <c r="O517" i="1"/>
  <c r="M517" i="1"/>
  <c r="L517" i="1"/>
  <c r="K517" i="1"/>
  <c r="F517" i="1"/>
  <c r="A517" i="1"/>
  <c r="O516" i="1"/>
  <c r="M516" i="1"/>
  <c r="L516" i="1"/>
  <c r="K516" i="1"/>
  <c r="F516" i="1"/>
  <c r="A516" i="1"/>
  <c r="O515" i="1"/>
  <c r="M515" i="1"/>
  <c r="L515" i="1"/>
  <c r="K515" i="1"/>
  <c r="F515" i="1"/>
  <c r="A515" i="1"/>
  <c r="O514" i="1"/>
  <c r="M514" i="1"/>
  <c r="L514" i="1"/>
  <c r="K514" i="1"/>
  <c r="F514" i="1"/>
  <c r="A514" i="1"/>
  <c r="O513" i="1"/>
  <c r="M513" i="1"/>
  <c r="L513" i="1"/>
  <c r="K513" i="1"/>
  <c r="F513" i="1"/>
  <c r="A513" i="1"/>
  <c r="O512" i="1"/>
  <c r="M512" i="1"/>
  <c r="L512" i="1"/>
  <c r="K512" i="1"/>
  <c r="F512" i="1"/>
  <c r="A512" i="1"/>
  <c r="O511" i="1"/>
  <c r="M511" i="1"/>
  <c r="L511" i="1"/>
  <c r="K511" i="1"/>
  <c r="F511" i="1"/>
  <c r="A511" i="1"/>
  <c r="O510" i="1"/>
  <c r="M510" i="1"/>
  <c r="L510" i="1"/>
  <c r="K510" i="1"/>
  <c r="F510" i="1"/>
  <c r="A510" i="1"/>
  <c r="O509" i="1"/>
  <c r="M509" i="1"/>
  <c r="L509" i="1"/>
  <c r="K509" i="1"/>
  <c r="F509" i="1"/>
  <c r="A509" i="1"/>
  <c r="O508" i="1"/>
  <c r="M508" i="1"/>
  <c r="L508" i="1"/>
  <c r="K508" i="1"/>
  <c r="F508" i="1"/>
  <c r="A508" i="1"/>
  <c r="O507" i="1"/>
  <c r="M507" i="1"/>
  <c r="L507" i="1"/>
  <c r="K507" i="1"/>
  <c r="F507" i="1"/>
  <c r="A507" i="1"/>
  <c r="O506" i="1"/>
  <c r="M506" i="1"/>
  <c r="L506" i="1"/>
  <c r="K506" i="1"/>
  <c r="F506" i="1"/>
  <c r="A506" i="1"/>
  <c r="O505" i="1"/>
  <c r="M505" i="1"/>
  <c r="L505" i="1"/>
  <c r="K505" i="1"/>
  <c r="F505" i="1"/>
  <c r="A505" i="1"/>
  <c r="O504" i="1"/>
  <c r="M504" i="1"/>
  <c r="L504" i="1"/>
  <c r="K504" i="1"/>
  <c r="F504" i="1"/>
  <c r="A504" i="1"/>
  <c r="O503" i="1"/>
  <c r="M503" i="1"/>
  <c r="L503" i="1"/>
  <c r="K503" i="1"/>
  <c r="F503" i="1"/>
  <c r="A503" i="1"/>
  <c r="O502" i="1"/>
  <c r="M502" i="1"/>
  <c r="L502" i="1"/>
  <c r="K502" i="1"/>
  <c r="F502" i="1"/>
  <c r="A502" i="1"/>
  <c r="O501" i="1"/>
  <c r="M501" i="1"/>
  <c r="L501" i="1"/>
  <c r="K501" i="1"/>
  <c r="F501" i="1"/>
  <c r="A501" i="1"/>
  <c r="O500" i="1"/>
  <c r="M500" i="1"/>
  <c r="L500" i="1"/>
  <c r="K500" i="1"/>
  <c r="F500" i="1"/>
  <c r="A500" i="1"/>
  <c r="O499" i="1"/>
  <c r="M499" i="1"/>
  <c r="L499" i="1"/>
  <c r="K499" i="1"/>
  <c r="F499" i="1"/>
  <c r="A499" i="1"/>
  <c r="O498" i="1"/>
  <c r="M498" i="1"/>
  <c r="L498" i="1"/>
  <c r="K498" i="1"/>
  <c r="F498" i="1"/>
  <c r="A498" i="1"/>
  <c r="O497" i="1"/>
  <c r="M497" i="1"/>
  <c r="L497" i="1"/>
  <c r="K497" i="1"/>
  <c r="F497" i="1"/>
  <c r="A497" i="1"/>
  <c r="O496" i="1"/>
  <c r="M496" i="1"/>
  <c r="L496" i="1"/>
  <c r="K496" i="1"/>
  <c r="F496" i="1"/>
  <c r="A496" i="1"/>
  <c r="O495" i="1"/>
  <c r="M495" i="1"/>
  <c r="L495" i="1"/>
  <c r="K495" i="1"/>
  <c r="F495" i="1"/>
  <c r="A495" i="1"/>
  <c r="O494" i="1"/>
  <c r="M494" i="1"/>
  <c r="L494" i="1"/>
  <c r="K494" i="1"/>
  <c r="F494" i="1"/>
  <c r="A494" i="1"/>
  <c r="O493" i="1"/>
  <c r="M493" i="1"/>
  <c r="L493" i="1"/>
  <c r="K493" i="1"/>
  <c r="F493" i="1"/>
  <c r="A493" i="1"/>
  <c r="O492" i="1"/>
  <c r="M492" i="1"/>
  <c r="L492" i="1"/>
  <c r="K492" i="1"/>
  <c r="F492" i="1"/>
  <c r="A492" i="1"/>
  <c r="O491" i="1"/>
  <c r="M491" i="1"/>
  <c r="L491" i="1"/>
  <c r="K491" i="1"/>
  <c r="F491" i="1"/>
  <c r="A491" i="1"/>
  <c r="O490" i="1"/>
  <c r="M490" i="1"/>
  <c r="L490" i="1"/>
  <c r="K490" i="1"/>
  <c r="F490" i="1"/>
  <c r="A490" i="1"/>
  <c r="O489" i="1"/>
  <c r="M489" i="1"/>
  <c r="L489" i="1"/>
  <c r="K489" i="1"/>
  <c r="F489" i="1"/>
  <c r="A489" i="1"/>
  <c r="O488" i="1"/>
  <c r="M488" i="1"/>
  <c r="L488" i="1"/>
  <c r="K488" i="1"/>
  <c r="F488" i="1"/>
  <c r="A488" i="1"/>
  <c r="O487" i="1"/>
  <c r="M487" i="1"/>
  <c r="L487" i="1"/>
  <c r="K487" i="1"/>
  <c r="F487" i="1"/>
  <c r="A487" i="1"/>
  <c r="O486" i="1"/>
  <c r="M486" i="1"/>
  <c r="L486" i="1"/>
  <c r="K486" i="1"/>
  <c r="F486" i="1"/>
  <c r="A486" i="1"/>
  <c r="O485" i="1"/>
  <c r="M485" i="1"/>
  <c r="L485" i="1"/>
  <c r="K485" i="1"/>
  <c r="F485" i="1"/>
  <c r="A485" i="1"/>
  <c r="O484" i="1"/>
  <c r="M484" i="1"/>
  <c r="L484" i="1"/>
  <c r="K484" i="1"/>
  <c r="F484" i="1"/>
  <c r="A484" i="1"/>
  <c r="O483" i="1"/>
  <c r="M483" i="1"/>
  <c r="L483" i="1"/>
  <c r="K483" i="1"/>
  <c r="F483" i="1"/>
  <c r="A483" i="1"/>
  <c r="O482" i="1"/>
  <c r="M482" i="1"/>
  <c r="L482" i="1"/>
  <c r="K482" i="1"/>
  <c r="F482" i="1"/>
  <c r="A482" i="1"/>
  <c r="O481" i="1"/>
  <c r="M481" i="1"/>
  <c r="L481" i="1"/>
  <c r="K481" i="1"/>
  <c r="F481" i="1"/>
  <c r="A481" i="1"/>
  <c r="O480" i="1"/>
  <c r="M480" i="1"/>
  <c r="L480" i="1"/>
  <c r="K480" i="1"/>
  <c r="F480" i="1"/>
  <c r="A480" i="1"/>
  <c r="O479" i="1"/>
  <c r="M479" i="1"/>
  <c r="L479" i="1"/>
  <c r="K479" i="1"/>
  <c r="F479" i="1"/>
  <c r="A479" i="1"/>
  <c r="O478" i="1"/>
  <c r="M478" i="1"/>
  <c r="L478" i="1"/>
  <c r="K478" i="1"/>
  <c r="F478" i="1"/>
  <c r="A478" i="1"/>
  <c r="O477" i="1"/>
  <c r="M477" i="1"/>
  <c r="L477" i="1"/>
  <c r="K477" i="1"/>
  <c r="F477" i="1"/>
  <c r="A477" i="1"/>
  <c r="O476" i="1"/>
  <c r="M476" i="1"/>
  <c r="L476" i="1"/>
  <c r="K476" i="1"/>
  <c r="F476" i="1"/>
  <c r="A476" i="1"/>
  <c r="O475" i="1"/>
  <c r="M475" i="1"/>
  <c r="L475" i="1"/>
  <c r="K475" i="1"/>
  <c r="F475" i="1"/>
  <c r="A475" i="1"/>
  <c r="O474" i="1"/>
  <c r="M474" i="1"/>
  <c r="L474" i="1"/>
  <c r="K474" i="1"/>
  <c r="F474" i="1"/>
  <c r="A474" i="1"/>
  <c r="O473" i="1"/>
  <c r="M473" i="1"/>
  <c r="L473" i="1"/>
  <c r="K473" i="1"/>
  <c r="F473" i="1"/>
  <c r="A473" i="1"/>
  <c r="O472" i="1"/>
  <c r="M472" i="1"/>
  <c r="L472" i="1"/>
  <c r="K472" i="1"/>
  <c r="F472" i="1"/>
  <c r="A472" i="1"/>
  <c r="O471" i="1"/>
  <c r="M471" i="1"/>
  <c r="L471" i="1"/>
  <c r="K471" i="1"/>
  <c r="F471" i="1"/>
  <c r="A471" i="1"/>
  <c r="O470" i="1"/>
  <c r="M470" i="1"/>
  <c r="L470" i="1"/>
  <c r="K470" i="1"/>
  <c r="F470" i="1"/>
  <c r="A470" i="1"/>
  <c r="O469" i="1"/>
  <c r="M469" i="1"/>
  <c r="L469" i="1"/>
  <c r="K469" i="1"/>
  <c r="F469" i="1"/>
  <c r="A469" i="1"/>
  <c r="O468" i="1"/>
  <c r="M468" i="1"/>
  <c r="L468" i="1"/>
  <c r="K468" i="1"/>
  <c r="F468" i="1"/>
  <c r="A468" i="1"/>
  <c r="O467" i="1"/>
  <c r="M467" i="1"/>
  <c r="L467" i="1"/>
  <c r="K467" i="1"/>
  <c r="F467" i="1"/>
  <c r="A467" i="1"/>
  <c r="O466" i="1"/>
  <c r="M466" i="1"/>
  <c r="L466" i="1"/>
  <c r="K466" i="1"/>
  <c r="F466" i="1"/>
  <c r="A466" i="1"/>
  <c r="O465" i="1"/>
  <c r="M465" i="1"/>
  <c r="L465" i="1"/>
  <c r="K465" i="1"/>
  <c r="F465" i="1"/>
  <c r="A465" i="1"/>
  <c r="O464" i="1"/>
  <c r="M464" i="1"/>
  <c r="L464" i="1"/>
  <c r="K464" i="1"/>
  <c r="F464" i="1"/>
  <c r="A464" i="1"/>
  <c r="O463" i="1"/>
  <c r="M463" i="1"/>
  <c r="L463" i="1"/>
  <c r="K463" i="1"/>
  <c r="F463" i="1"/>
  <c r="A463" i="1"/>
  <c r="O462" i="1"/>
  <c r="M462" i="1"/>
  <c r="L462" i="1"/>
  <c r="K462" i="1"/>
  <c r="F462" i="1"/>
  <c r="A462" i="1"/>
  <c r="O461" i="1"/>
  <c r="M461" i="1"/>
  <c r="L461" i="1"/>
  <c r="K461" i="1"/>
  <c r="F461" i="1"/>
  <c r="A461" i="1"/>
  <c r="O460" i="1"/>
  <c r="M460" i="1"/>
  <c r="L460" i="1"/>
  <c r="K460" i="1"/>
  <c r="F460" i="1"/>
  <c r="A460" i="1"/>
  <c r="O459" i="1"/>
  <c r="M459" i="1"/>
  <c r="L459" i="1"/>
  <c r="K459" i="1"/>
  <c r="F459" i="1"/>
  <c r="A459" i="1"/>
  <c r="O458" i="1"/>
  <c r="M458" i="1"/>
  <c r="L458" i="1"/>
  <c r="K458" i="1"/>
  <c r="F458" i="1"/>
  <c r="A458" i="1"/>
  <c r="O457" i="1"/>
  <c r="M457" i="1"/>
  <c r="L457" i="1"/>
  <c r="K457" i="1"/>
  <c r="F457" i="1"/>
  <c r="A457" i="1"/>
  <c r="O456" i="1"/>
  <c r="M456" i="1"/>
  <c r="L456" i="1"/>
  <c r="K456" i="1"/>
  <c r="F456" i="1"/>
  <c r="A456" i="1"/>
  <c r="O455" i="1"/>
  <c r="M455" i="1"/>
  <c r="L455" i="1"/>
  <c r="K455" i="1"/>
  <c r="F455" i="1"/>
  <c r="A455" i="1"/>
  <c r="O454" i="1"/>
  <c r="M454" i="1"/>
  <c r="L454" i="1"/>
  <c r="K454" i="1"/>
  <c r="F454" i="1"/>
  <c r="A454" i="1"/>
  <c r="O453" i="1"/>
  <c r="M453" i="1"/>
  <c r="L453" i="1"/>
  <c r="K453" i="1"/>
  <c r="F453" i="1"/>
  <c r="A453" i="1"/>
  <c r="O452" i="1"/>
  <c r="M452" i="1"/>
  <c r="L452" i="1"/>
  <c r="K452" i="1"/>
  <c r="F452" i="1"/>
  <c r="A452" i="1"/>
  <c r="O451" i="1"/>
  <c r="M451" i="1"/>
  <c r="L451" i="1"/>
  <c r="K451" i="1"/>
  <c r="F451" i="1"/>
  <c r="A451" i="1"/>
  <c r="O450" i="1"/>
  <c r="M450" i="1"/>
  <c r="L450" i="1"/>
  <c r="K450" i="1"/>
  <c r="F450" i="1"/>
  <c r="A450" i="1"/>
  <c r="O449" i="1"/>
  <c r="M449" i="1"/>
  <c r="L449" i="1"/>
  <c r="K449" i="1"/>
  <c r="F449" i="1"/>
  <c r="A449" i="1"/>
  <c r="O448" i="1"/>
  <c r="M448" i="1"/>
  <c r="L448" i="1"/>
  <c r="K448" i="1"/>
  <c r="F448" i="1"/>
  <c r="A448" i="1"/>
  <c r="O447" i="1"/>
  <c r="M447" i="1"/>
  <c r="L447" i="1"/>
  <c r="K447" i="1"/>
  <c r="F447" i="1"/>
  <c r="A447" i="1"/>
  <c r="O446" i="1"/>
  <c r="M446" i="1"/>
  <c r="L446" i="1"/>
  <c r="K446" i="1"/>
  <c r="F446" i="1"/>
  <c r="A446" i="1"/>
  <c r="O445" i="1"/>
  <c r="M445" i="1"/>
  <c r="L445" i="1"/>
  <c r="K445" i="1"/>
  <c r="F445" i="1"/>
  <c r="A445" i="1"/>
  <c r="O444" i="1"/>
  <c r="M444" i="1"/>
  <c r="L444" i="1"/>
  <c r="K444" i="1"/>
  <c r="F444" i="1"/>
  <c r="A444" i="1"/>
  <c r="O443" i="1"/>
  <c r="M443" i="1"/>
  <c r="L443" i="1"/>
  <c r="K443" i="1"/>
  <c r="F443" i="1"/>
  <c r="A443" i="1"/>
  <c r="O442" i="1"/>
  <c r="M442" i="1"/>
  <c r="L442" i="1"/>
  <c r="K442" i="1"/>
  <c r="F442" i="1"/>
  <c r="A442" i="1"/>
  <c r="O441" i="1"/>
  <c r="M441" i="1"/>
  <c r="L441" i="1"/>
  <c r="K441" i="1"/>
  <c r="F441" i="1"/>
  <c r="A441" i="1"/>
  <c r="O440" i="1"/>
  <c r="M440" i="1"/>
  <c r="L440" i="1"/>
  <c r="K440" i="1"/>
  <c r="F440" i="1"/>
  <c r="A440" i="1"/>
  <c r="O439" i="1"/>
  <c r="M439" i="1"/>
  <c r="L439" i="1"/>
  <c r="K439" i="1"/>
  <c r="F439" i="1"/>
  <c r="A439" i="1"/>
  <c r="O438" i="1"/>
  <c r="M438" i="1"/>
  <c r="L438" i="1"/>
  <c r="K438" i="1"/>
  <c r="F438" i="1"/>
  <c r="A438" i="1"/>
  <c r="O437" i="1"/>
  <c r="M437" i="1"/>
  <c r="L437" i="1"/>
  <c r="K437" i="1"/>
  <c r="F437" i="1"/>
  <c r="A437" i="1"/>
  <c r="O436" i="1"/>
  <c r="M436" i="1"/>
  <c r="L436" i="1"/>
  <c r="K436" i="1"/>
  <c r="F436" i="1"/>
  <c r="A436" i="1"/>
  <c r="O435" i="1"/>
  <c r="M435" i="1"/>
  <c r="L435" i="1"/>
  <c r="K435" i="1"/>
  <c r="F435" i="1"/>
  <c r="A435" i="1"/>
  <c r="O434" i="1"/>
  <c r="M434" i="1"/>
  <c r="L434" i="1"/>
  <c r="K434" i="1"/>
  <c r="F434" i="1"/>
  <c r="A434" i="1"/>
  <c r="O433" i="1"/>
  <c r="M433" i="1"/>
  <c r="L433" i="1"/>
  <c r="K433" i="1"/>
  <c r="F433" i="1"/>
  <c r="A433" i="1"/>
  <c r="O432" i="1"/>
  <c r="M432" i="1"/>
  <c r="L432" i="1"/>
  <c r="K432" i="1"/>
  <c r="F432" i="1"/>
  <c r="A432" i="1"/>
  <c r="O431" i="1"/>
  <c r="M431" i="1"/>
  <c r="L431" i="1"/>
  <c r="K431" i="1"/>
  <c r="F431" i="1"/>
  <c r="A431" i="1"/>
  <c r="O430" i="1"/>
  <c r="M430" i="1"/>
  <c r="L430" i="1"/>
  <c r="K430" i="1"/>
  <c r="F430" i="1"/>
  <c r="A430" i="1"/>
  <c r="O429" i="1"/>
  <c r="M429" i="1"/>
  <c r="L429" i="1"/>
  <c r="K429" i="1"/>
  <c r="F429" i="1"/>
  <c r="A429" i="1"/>
  <c r="O428" i="1"/>
  <c r="M428" i="1"/>
  <c r="L428" i="1"/>
  <c r="K428" i="1"/>
  <c r="F428" i="1"/>
  <c r="A428" i="1"/>
  <c r="O427" i="1"/>
  <c r="M427" i="1"/>
  <c r="L427" i="1"/>
  <c r="K427" i="1"/>
  <c r="F427" i="1"/>
  <c r="A427" i="1"/>
  <c r="O426" i="1"/>
  <c r="M426" i="1"/>
  <c r="L426" i="1"/>
  <c r="K426" i="1"/>
  <c r="F426" i="1"/>
  <c r="A426" i="1"/>
  <c r="O425" i="1"/>
  <c r="M425" i="1"/>
  <c r="L425" i="1"/>
  <c r="K425" i="1"/>
  <c r="F425" i="1"/>
  <c r="A425" i="1"/>
  <c r="O424" i="1"/>
  <c r="M424" i="1"/>
  <c r="L424" i="1"/>
  <c r="K424" i="1"/>
  <c r="F424" i="1"/>
  <c r="A424" i="1"/>
  <c r="O423" i="1"/>
  <c r="M423" i="1"/>
  <c r="L423" i="1"/>
  <c r="K423" i="1"/>
  <c r="F423" i="1"/>
  <c r="A423" i="1"/>
  <c r="O422" i="1"/>
  <c r="M422" i="1"/>
  <c r="L422" i="1"/>
  <c r="K422" i="1"/>
  <c r="F422" i="1"/>
  <c r="A422" i="1"/>
  <c r="O421" i="1"/>
  <c r="M421" i="1"/>
  <c r="L421" i="1"/>
  <c r="K421" i="1"/>
  <c r="F421" i="1"/>
  <c r="A421" i="1"/>
  <c r="O420" i="1"/>
  <c r="M420" i="1"/>
  <c r="L420" i="1"/>
  <c r="K420" i="1"/>
  <c r="F420" i="1"/>
  <c r="A420" i="1"/>
  <c r="O419" i="1"/>
  <c r="M419" i="1"/>
  <c r="L419" i="1"/>
  <c r="K419" i="1"/>
  <c r="F419" i="1"/>
  <c r="A419" i="1"/>
  <c r="O418" i="1"/>
  <c r="M418" i="1"/>
  <c r="L418" i="1"/>
  <c r="K418" i="1"/>
  <c r="F418" i="1"/>
  <c r="A418" i="1"/>
  <c r="O417" i="1"/>
  <c r="M417" i="1"/>
  <c r="L417" i="1"/>
  <c r="K417" i="1"/>
  <c r="F417" i="1"/>
  <c r="A417" i="1"/>
  <c r="O416" i="1"/>
  <c r="M416" i="1"/>
  <c r="L416" i="1"/>
  <c r="K416" i="1"/>
  <c r="F416" i="1"/>
  <c r="A416" i="1"/>
  <c r="O415" i="1"/>
  <c r="M415" i="1"/>
  <c r="L415" i="1"/>
  <c r="K415" i="1"/>
  <c r="F415" i="1"/>
  <c r="A415" i="1"/>
  <c r="O414" i="1"/>
  <c r="M414" i="1"/>
  <c r="L414" i="1"/>
  <c r="K414" i="1"/>
  <c r="F414" i="1"/>
  <c r="A414" i="1"/>
  <c r="O413" i="1"/>
  <c r="M413" i="1"/>
  <c r="L413" i="1"/>
  <c r="K413" i="1"/>
  <c r="F413" i="1"/>
  <c r="A413" i="1"/>
  <c r="O412" i="1"/>
  <c r="M412" i="1"/>
  <c r="L412" i="1"/>
  <c r="K412" i="1"/>
  <c r="F412" i="1"/>
  <c r="A412" i="1"/>
  <c r="O411" i="1"/>
  <c r="M411" i="1"/>
  <c r="L411" i="1"/>
  <c r="K411" i="1"/>
  <c r="F411" i="1"/>
  <c r="A411" i="1"/>
  <c r="O410" i="1"/>
  <c r="M410" i="1"/>
  <c r="L410" i="1"/>
  <c r="K410" i="1"/>
  <c r="F410" i="1"/>
  <c r="A410" i="1"/>
  <c r="O409" i="1"/>
  <c r="M409" i="1"/>
  <c r="L409" i="1"/>
  <c r="K409" i="1"/>
  <c r="F409" i="1"/>
  <c r="A409" i="1"/>
  <c r="O408" i="1"/>
  <c r="M408" i="1"/>
  <c r="L408" i="1"/>
  <c r="K408" i="1"/>
  <c r="F408" i="1"/>
  <c r="A408" i="1"/>
  <c r="O407" i="1"/>
  <c r="M407" i="1"/>
  <c r="L407" i="1"/>
  <c r="K407" i="1"/>
  <c r="F407" i="1"/>
  <c r="A407" i="1"/>
  <c r="O406" i="1"/>
  <c r="M406" i="1"/>
  <c r="L406" i="1"/>
  <c r="K406" i="1"/>
  <c r="F406" i="1"/>
  <c r="A406" i="1"/>
  <c r="O405" i="1"/>
  <c r="M405" i="1"/>
  <c r="L405" i="1"/>
  <c r="K405" i="1"/>
  <c r="F405" i="1"/>
  <c r="A405" i="1"/>
  <c r="O404" i="1"/>
  <c r="M404" i="1"/>
  <c r="L404" i="1"/>
  <c r="K404" i="1"/>
  <c r="F404" i="1"/>
  <c r="A404" i="1"/>
  <c r="O403" i="1"/>
  <c r="M403" i="1"/>
  <c r="L403" i="1"/>
  <c r="K403" i="1"/>
  <c r="F403" i="1"/>
  <c r="A403" i="1"/>
  <c r="O402" i="1"/>
  <c r="M402" i="1"/>
  <c r="L402" i="1"/>
  <c r="K402" i="1"/>
  <c r="F402" i="1"/>
  <c r="A402" i="1"/>
  <c r="O401" i="1"/>
  <c r="M401" i="1"/>
  <c r="L401" i="1"/>
  <c r="K401" i="1"/>
  <c r="F401" i="1"/>
  <c r="A401" i="1"/>
  <c r="O400" i="1"/>
  <c r="M400" i="1"/>
  <c r="L400" i="1"/>
  <c r="K400" i="1"/>
  <c r="F400" i="1"/>
  <c r="A400" i="1"/>
  <c r="O399" i="1"/>
  <c r="M399" i="1"/>
  <c r="L399" i="1"/>
  <c r="K399" i="1"/>
  <c r="F399" i="1"/>
  <c r="A399" i="1"/>
  <c r="O398" i="1"/>
  <c r="M398" i="1"/>
  <c r="L398" i="1"/>
  <c r="K398" i="1"/>
  <c r="F398" i="1"/>
  <c r="A398" i="1"/>
  <c r="O397" i="1"/>
  <c r="M397" i="1"/>
  <c r="L397" i="1"/>
  <c r="K397" i="1"/>
  <c r="F397" i="1"/>
  <c r="A397" i="1"/>
  <c r="O396" i="1"/>
  <c r="M396" i="1"/>
  <c r="L396" i="1"/>
  <c r="K396" i="1"/>
  <c r="F396" i="1"/>
  <c r="A396" i="1"/>
  <c r="O395" i="1"/>
  <c r="M395" i="1"/>
  <c r="L395" i="1"/>
  <c r="K395" i="1"/>
  <c r="F395" i="1"/>
  <c r="A395" i="1"/>
  <c r="O394" i="1"/>
  <c r="M394" i="1"/>
  <c r="L394" i="1"/>
  <c r="K394" i="1"/>
  <c r="F394" i="1"/>
  <c r="A394" i="1"/>
  <c r="O393" i="1"/>
  <c r="M393" i="1"/>
  <c r="L393" i="1"/>
  <c r="K393" i="1"/>
  <c r="F393" i="1"/>
  <c r="A393" i="1"/>
  <c r="O392" i="1"/>
  <c r="M392" i="1"/>
  <c r="L392" i="1"/>
  <c r="K392" i="1"/>
  <c r="F392" i="1"/>
  <c r="A392" i="1"/>
  <c r="O391" i="1"/>
  <c r="M391" i="1"/>
  <c r="L391" i="1"/>
  <c r="K391" i="1"/>
  <c r="F391" i="1"/>
  <c r="A391" i="1"/>
  <c r="O390" i="1"/>
  <c r="M390" i="1"/>
  <c r="L390" i="1"/>
  <c r="K390" i="1"/>
  <c r="F390" i="1"/>
  <c r="A390" i="1"/>
  <c r="O389" i="1"/>
  <c r="M389" i="1"/>
  <c r="L389" i="1"/>
  <c r="K389" i="1"/>
  <c r="F389" i="1"/>
  <c r="A389" i="1"/>
  <c r="O388" i="1"/>
  <c r="M388" i="1"/>
  <c r="L388" i="1"/>
  <c r="K388" i="1"/>
  <c r="F388" i="1"/>
  <c r="A388" i="1"/>
  <c r="O387" i="1"/>
  <c r="M387" i="1"/>
  <c r="L387" i="1"/>
  <c r="K387" i="1"/>
  <c r="F387" i="1"/>
  <c r="A387" i="1"/>
  <c r="O386" i="1"/>
  <c r="M386" i="1"/>
  <c r="L386" i="1"/>
  <c r="K386" i="1"/>
  <c r="F386" i="1"/>
  <c r="A386" i="1"/>
  <c r="O385" i="1"/>
  <c r="M385" i="1"/>
  <c r="L385" i="1"/>
  <c r="K385" i="1"/>
  <c r="F385" i="1"/>
  <c r="A385" i="1"/>
  <c r="O384" i="1"/>
  <c r="M384" i="1"/>
  <c r="L384" i="1"/>
  <c r="K384" i="1"/>
  <c r="F384" i="1"/>
  <c r="A384" i="1"/>
  <c r="O383" i="1"/>
  <c r="M383" i="1"/>
  <c r="L383" i="1"/>
  <c r="K383" i="1"/>
  <c r="F383" i="1"/>
  <c r="A383" i="1"/>
  <c r="O382" i="1"/>
  <c r="M382" i="1"/>
  <c r="L382" i="1"/>
  <c r="K382" i="1"/>
  <c r="F382" i="1"/>
  <c r="A382" i="1"/>
  <c r="O381" i="1"/>
  <c r="M381" i="1"/>
  <c r="L381" i="1"/>
  <c r="K381" i="1"/>
  <c r="F381" i="1"/>
  <c r="A381" i="1"/>
  <c r="O380" i="1"/>
  <c r="M380" i="1"/>
  <c r="L380" i="1"/>
  <c r="K380" i="1"/>
  <c r="F380" i="1"/>
  <c r="A380" i="1"/>
  <c r="O379" i="1"/>
  <c r="M379" i="1"/>
  <c r="L379" i="1"/>
  <c r="K379" i="1"/>
  <c r="F379" i="1"/>
  <c r="A379" i="1"/>
  <c r="O378" i="1"/>
  <c r="M378" i="1"/>
  <c r="L378" i="1"/>
  <c r="K378" i="1"/>
  <c r="F378" i="1"/>
  <c r="A378" i="1"/>
  <c r="O377" i="1"/>
  <c r="M377" i="1"/>
  <c r="L377" i="1"/>
  <c r="K377" i="1"/>
  <c r="F377" i="1"/>
  <c r="A377" i="1"/>
  <c r="O376" i="1"/>
  <c r="M376" i="1"/>
  <c r="L376" i="1"/>
  <c r="K376" i="1"/>
  <c r="F376" i="1"/>
  <c r="A376" i="1"/>
  <c r="O375" i="1"/>
  <c r="M375" i="1"/>
  <c r="L375" i="1"/>
  <c r="K375" i="1"/>
  <c r="F375" i="1"/>
  <c r="A375" i="1"/>
  <c r="O374" i="1"/>
  <c r="M374" i="1"/>
  <c r="L374" i="1"/>
  <c r="K374" i="1"/>
  <c r="F374" i="1"/>
  <c r="A374" i="1"/>
  <c r="O373" i="1"/>
  <c r="M373" i="1"/>
  <c r="L373" i="1"/>
  <c r="K373" i="1"/>
  <c r="F373" i="1"/>
  <c r="A373" i="1"/>
  <c r="O372" i="1"/>
  <c r="M372" i="1"/>
  <c r="L372" i="1"/>
  <c r="K372" i="1"/>
  <c r="F372" i="1"/>
  <c r="A372" i="1"/>
  <c r="O371" i="1"/>
  <c r="M371" i="1"/>
  <c r="L371" i="1"/>
  <c r="K371" i="1"/>
  <c r="F371" i="1"/>
  <c r="A371" i="1"/>
  <c r="O370" i="1"/>
  <c r="M370" i="1"/>
  <c r="L370" i="1"/>
  <c r="K370" i="1"/>
  <c r="F370" i="1"/>
  <c r="A370" i="1"/>
  <c r="O369" i="1"/>
  <c r="M369" i="1"/>
  <c r="L369" i="1"/>
  <c r="K369" i="1"/>
  <c r="F369" i="1"/>
  <c r="A369" i="1"/>
  <c r="O368" i="1"/>
  <c r="M368" i="1"/>
  <c r="L368" i="1"/>
  <c r="K368" i="1"/>
  <c r="F368" i="1"/>
  <c r="A368" i="1"/>
  <c r="O367" i="1"/>
  <c r="M367" i="1"/>
  <c r="L367" i="1"/>
  <c r="K367" i="1"/>
  <c r="F367" i="1"/>
  <c r="A367" i="1"/>
  <c r="O366" i="1"/>
  <c r="M366" i="1"/>
  <c r="L366" i="1"/>
  <c r="K366" i="1"/>
  <c r="F366" i="1"/>
  <c r="A366" i="1"/>
  <c r="O365" i="1"/>
  <c r="M365" i="1"/>
  <c r="L365" i="1"/>
  <c r="K365" i="1"/>
  <c r="F365" i="1"/>
  <c r="A365" i="1"/>
  <c r="O364" i="1"/>
  <c r="M364" i="1"/>
  <c r="L364" i="1"/>
  <c r="K364" i="1"/>
  <c r="F364" i="1"/>
  <c r="A364" i="1"/>
  <c r="O363" i="1"/>
  <c r="M363" i="1"/>
  <c r="L363" i="1"/>
  <c r="K363" i="1"/>
  <c r="F363" i="1"/>
  <c r="A363" i="1"/>
  <c r="O362" i="1"/>
  <c r="M362" i="1"/>
  <c r="L362" i="1"/>
  <c r="K362" i="1"/>
  <c r="F362" i="1"/>
  <c r="A362" i="1"/>
  <c r="O361" i="1"/>
  <c r="M361" i="1"/>
  <c r="L361" i="1"/>
  <c r="K361" i="1"/>
  <c r="F361" i="1"/>
  <c r="A361" i="1"/>
  <c r="O360" i="1"/>
  <c r="M360" i="1"/>
  <c r="L360" i="1"/>
  <c r="K360" i="1"/>
  <c r="F360" i="1"/>
  <c r="A360" i="1"/>
  <c r="O359" i="1"/>
  <c r="M359" i="1"/>
  <c r="L359" i="1"/>
  <c r="K359" i="1"/>
  <c r="F359" i="1"/>
  <c r="A359" i="1"/>
  <c r="O358" i="1"/>
  <c r="M358" i="1"/>
  <c r="L358" i="1"/>
  <c r="K358" i="1"/>
  <c r="F358" i="1"/>
  <c r="A358" i="1"/>
  <c r="O357" i="1"/>
  <c r="M357" i="1"/>
  <c r="L357" i="1"/>
  <c r="K357" i="1"/>
  <c r="F357" i="1"/>
  <c r="A357" i="1"/>
  <c r="O356" i="1"/>
  <c r="M356" i="1"/>
  <c r="L356" i="1"/>
  <c r="K356" i="1"/>
  <c r="F356" i="1"/>
  <c r="A356" i="1"/>
  <c r="O355" i="1"/>
  <c r="M355" i="1"/>
  <c r="L355" i="1"/>
  <c r="K355" i="1"/>
  <c r="F355" i="1"/>
  <c r="A355" i="1"/>
  <c r="O354" i="1"/>
  <c r="M354" i="1"/>
  <c r="L354" i="1"/>
  <c r="K354" i="1"/>
  <c r="F354" i="1"/>
  <c r="A354" i="1"/>
  <c r="O353" i="1"/>
  <c r="M353" i="1"/>
  <c r="L353" i="1"/>
  <c r="K353" i="1"/>
  <c r="F353" i="1"/>
  <c r="A353" i="1"/>
  <c r="O352" i="1"/>
  <c r="M352" i="1"/>
  <c r="L352" i="1"/>
  <c r="K352" i="1"/>
  <c r="F352" i="1"/>
  <c r="A352" i="1"/>
  <c r="O351" i="1"/>
  <c r="M351" i="1"/>
  <c r="L351" i="1"/>
  <c r="K351" i="1"/>
  <c r="F351" i="1"/>
  <c r="A351" i="1"/>
  <c r="O350" i="1"/>
  <c r="M350" i="1"/>
  <c r="L350" i="1"/>
  <c r="K350" i="1"/>
  <c r="F350" i="1"/>
  <c r="A350" i="1"/>
  <c r="O349" i="1"/>
  <c r="M349" i="1"/>
  <c r="L349" i="1"/>
  <c r="K349" i="1"/>
  <c r="F349" i="1"/>
  <c r="A349" i="1"/>
  <c r="O348" i="1"/>
  <c r="M348" i="1"/>
  <c r="L348" i="1"/>
  <c r="K348" i="1"/>
  <c r="F348" i="1"/>
  <c r="A348" i="1"/>
  <c r="O347" i="1"/>
  <c r="M347" i="1"/>
  <c r="L347" i="1"/>
  <c r="K347" i="1"/>
  <c r="F347" i="1"/>
  <c r="A347" i="1"/>
  <c r="O346" i="1"/>
  <c r="M346" i="1"/>
  <c r="L346" i="1"/>
  <c r="K346" i="1"/>
  <c r="F346" i="1"/>
  <c r="A346" i="1"/>
  <c r="O345" i="1"/>
  <c r="M345" i="1"/>
  <c r="L345" i="1"/>
  <c r="K345" i="1"/>
  <c r="F345" i="1"/>
  <c r="A345" i="1"/>
  <c r="O344" i="1"/>
  <c r="M344" i="1"/>
  <c r="L344" i="1"/>
  <c r="K344" i="1"/>
  <c r="F344" i="1"/>
  <c r="A344" i="1"/>
  <c r="O343" i="1"/>
  <c r="M343" i="1"/>
  <c r="L343" i="1"/>
  <c r="K343" i="1"/>
  <c r="F343" i="1"/>
  <c r="A343" i="1"/>
  <c r="O342" i="1"/>
  <c r="M342" i="1"/>
  <c r="L342" i="1"/>
  <c r="K342" i="1"/>
  <c r="F342" i="1"/>
  <c r="A342" i="1"/>
  <c r="O341" i="1"/>
  <c r="M341" i="1"/>
  <c r="L341" i="1"/>
  <c r="K341" i="1"/>
  <c r="F341" i="1"/>
  <c r="A341" i="1"/>
  <c r="O340" i="1"/>
  <c r="M340" i="1"/>
  <c r="L340" i="1"/>
  <c r="K340" i="1"/>
  <c r="F340" i="1"/>
  <c r="A340" i="1"/>
  <c r="O339" i="1"/>
  <c r="M339" i="1"/>
  <c r="L339" i="1"/>
  <c r="K339" i="1"/>
  <c r="F339" i="1"/>
  <c r="A339" i="1"/>
  <c r="O338" i="1"/>
  <c r="M338" i="1"/>
  <c r="L338" i="1"/>
  <c r="K338" i="1"/>
  <c r="F338" i="1"/>
  <c r="A338" i="1"/>
  <c r="O337" i="1"/>
  <c r="M337" i="1"/>
  <c r="L337" i="1"/>
  <c r="K337" i="1"/>
  <c r="F337" i="1"/>
  <c r="A337" i="1"/>
  <c r="O336" i="1"/>
  <c r="M336" i="1"/>
  <c r="L336" i="1"/>
  <c r="K336" i="1"/>
  <c r="F336" i="1"/>
  <c r="A336" i="1"/>
  <c r="O335" i="1"/>
  <c r="M335" i="1"/>
  <c r="L335" i="1"/>
  <c r="K335" i="1"/>
  <c r="F335" i="1"/>
  <c r="A335" i="1"/>
  <c r="O334" i="1"/>
  <c r="M334" i="1"/>
  <c r="L334" i="1"/>
  <c r="K334" i="1"/>
  <c r="F334" i="1"/>
  <c r="A334" i="1"/>
  <c r="O333" i="1"/>
  <c r="M333" i="1"/>
  <c r="L333" i="1"/>
  <c r="K333" i="1"/>
  <c r="F333" i="1"/>
  <c r="A333" i="1"/>
  <c r="O332" i="1"/>
  <c r="M332" i="1"/>
  <c r="L332" i="1"/>
  <c r="K332" i="1"/>
  <c r="F332" i="1"/>
  <c r="A332" i="1"/>
  <c r="O331" i="1"/>
  <c r="M331" i="1"/>
  <c r="L331" i="1"/>
  <c r="K331" i="1"/>
  <c r="F331" i="1"/>
  <c r="A331" i="1"/>
  <c r="O330" i="1"/>
  <c r="M330" i="1"/>
  <c r="L330" i="1"/>
  <c r="K330" i="1"/>
  <c r="F330" i="1"/>
  <c r="A330" i="1"/>
  <c r="O329" i="1"/>
  <c r="M329" i="1"/>
  <c r="L329" i="1"/>
  <c r="K329" i="1"/>
  <c r="F329" i="1"/>
  <c r="A329" i="1"/>
  <c r="O328" i="1"/>
  <c r="M328" i="1"/>
  <c r="L328" i="1"/>
  <c r="K328" i="1"/>
  <c r="F328" i="1"/>
  <c r="A328" i="1"/>
  <c r="O327" i="1"/>
  <c r="M327" i="1"/>
  <c r="L327" i="1"/>
  <c r="K327" i="1"/>
  <c r="F327" i="1"/>
  <c r="A327" i="1"/>
  <c r="O326" i="1"/>
  <c r="M326" i="1"/>
  <c r="L326" i="1"/>
  <c r="K326" i="1"/>
  <c r="F326" i="1"/>
  <c r="A326" i="1"/>
  <c r="O325" i="1"/>
  <c r="M325" i="1"/>
  <c r="L325" i="1"/>
  <c r="K325" i="1"/>
  <c r="F325" i="1"/>
  <c r="A325" i="1"/>
  <c r="O324" i="1"/>
  <c r="M324" i="1"/>
  <c r="L324" i="1"/>
  <c r="K324" i="1"/>
  <c r="F324" i="1"/>
  <c r="A324" i="1"/>
  <c r="O323" i="1"/>
  <c r="M323" i="1"/>
  <c r="L323" i="1"/>
  <c r="K323" i="1"/>
  <c r="F323" i="1"/>
  <c r="A323" i="1"/>
  <c r="O322" i="1"/>
  <c r="M322" i="1"/>
  <c r="L322" i="1"/>
  <c r="K322" i="1"/>
  <c r="F322" i="1"/>
  <c r="A322" i="1"/>
  <c r="O321" i="1"/>
  <c r="M321" i="1"/>
  <c r="L321" i="1"/>
  <c r="K321" i="1"/>
  <c r="F321" i="1"/>
  <c r="A321" i="1"/>
  <c r="O320" i="1"/>
  <c r="M320" i="1"/>
  <c r="L320" i="1"/>
  <c r="K320" i="1"/>
  <c r="F320" i="1"/>
  <c r="A320" i="1"/>
  <c r="O319" i="1"/>
  <c r="M319" i="1"/>
  <c r="L319" i="1"/>
  <c r="K319" i="1"/>
  <c r="F319" i="1"/>
  <c r="A319" i="1"/>
  <c r="O318" i="1"/>
  <c r="M318" i="1"/>
  <c r="L318" i="1"/>
  <c r="K318" i="1"/>
  <c r="F318" i="1"/>
  <c r="A318" i="1"/>
  <c r="O317" i="1"/>
  <c r="M317" i="1"/>
  <c r="L317" i="1"/>
  <c r="K317" i="1"/>
  <c r="F317" i="1"/>
  <c r="A317" i="1"/>
  <c r="O316" i="1"/>
  <c r="M316" i="1"/>
  <c r="L316" i="1"/>
  <c r="K316" i="1"/>
  <c r="F316" i="1"/>
  <c r="A316" i="1"/>
  <c r="O315" i="1"/>
  <c r="M315" i="1"/>
  <c r="L315" i="1"/>
  <c r="K315" i="1"/>
  <c r="F315" i="1"/>
  <c r="A315" i="1"/>
  <c r="O314" i="1"/>
  <c r="M314" i="1"/>
  <c r="L314" i="1"/>
  <c r="K314" i="1"/>
  <c r="F314" i="1"/>
  <c r="A314" i="1"/>
  <c r="O313" i="1"/>
  <c r="M313" i="1"/>
  <c r="L313" i="1"/>
  <c r="K313" i="1"/>
  <c r="F313" i="1"/>
  <c r="A313" i="1"/>
  <c r="O312" i="1"/>
  <c r="M312" i="1"/>
  <c r="L312" i="1"/>
  <c r="K312" i="1"/>
  <c r="F312" i="1"/>
  <c r="A312" i="1"/>
  <c r="O311" i="1"/>
  <c r="M311" i="1"/>
  <c r="L311" i="1"/>
  <c r="K311" i="1"/>
  <c r="F311" i="1"/>
  <c r="A311" i="1"/>
  <c r="O310" i="1"/>
  <c r="M310" i="1"/>
  <c r="L310" i="1"/>
  <c r="K310" i="1"/>
  <c r="F310" i="1"/>
  <c r="A310" i="1"/>
  <c r="O309" i="1"/>
  <c r="M309" i="1"/>
  <c r="L309" i="1"/>
  <c r="K309" i="1"/>
  <c r="F309" i="1"/>
  <c r="A309" i="1"/>
  <c r="O308" i="1"/>
  <c r="M308" i="1"/>
  <c r="L308" i="1"/>
  <c r="K308" i="1"/>
  <c r="F308" i="1"/>
  <c r="A308" i="1"/>
  <c r="O307" i="1"/>
  <c r="M307" i="1"/>
  <c r="L307" i="1"/>
  <c r="K307" i="1"/>
  <c r="F307" i="1"/>
  <c r="A307" i="1"/>
  <c r="O306" i="1"/>
  <c r="M306" i="1"/>
  <c r="L306" i="1"/>
  <c r="K306" i="1"/>
  <c r="F306" i="1"/>
  <c r="A306" i="1"/>
  <c r="O305" i="1"/>
  <c r="M305" i="1"/>
  <c r="L305" i="1"/>
  <c r="K305" i="1"/>
  <c r="F305" i="1"/>
  <c r="A305" i="1"/>
  <c r="O304" i="1"/>
  <c r="M304" i="1"/>
  <c r="L304" i="1"/>
  <c r="K304" i="1"/>
  <c r="F304" i="1"/>
  <c r="A304" i="1"/>
  <c r="O303" i="1"/>
  <c r="M303" i="1"/>
  <c r="L303" i="1"/>
  <c r="K303" i="1"/>
  <c r="F303" i="1"/>
  <c r="A303" i="1"/>
  <c r="O302" i="1"/>
  <c r="M302" i="1"/>
  <c r="L302" i="1"/>
  <c r="K302" i="1"/>
  <c r="F302" i="1"/>
  <c r="A302" i="1"/>
  <c r="O301" i="1"/>
  <c r="M301" i="1"/>
  <c r="L301" i="1"/>
  <c r="K301" i="1"/>
  <c r="F301" i="1"/>
  <c r="A301" i="1"/>
  <c r="O300" i="1"/>
  <c r="M300" i="1"/>
  <c r="L300" i="1"/>
  <c r="K300" i="1"/>
  <c r="F300" i="1"/>
  <c r="A300" i="1"/>
  <c r="O299" i="1"/>
  <c r="M299" i="1"/>
  <c r="L299" i="1"/>
  <c r="K299" i="1"/>
  <c r="F299" i="1"/>
  <c r="A299" i="1"/>
  <c r="O298" i="1"/>
  <c r="M298" i="1"/>
  <c r="L298" i="1"/>
  <c r="K298" i="1"/>
  <c r="F298" i="1"/>
  <c r="A298" i="1"/>
  <c r="O297" i="1"/>
  <c r="M297" i="1"/>
  <c r="L297" i="1"/>
  <c r="K297" i="1"/>
  <c r="F297" i="1"/>
  <c r="A297" i="1"/>
  <c r="O296" i="1"/>
  <c r="M296" i="1"/>
  <c r="L296" i="1"/>
  <c r="K296" i="1"/>
  <c r="F296" i="1"/>
  <c r="A296" i="1"/>
  <c r="O295" i="1"/>
  <c r="M295" i="1"/>
  <c r="L295" i="1"/>
  <c r="K295" i="1"/>
  <c r="F295" i="1"/>
  <c r="A295" i="1"/>
  <c r="O294" i="1"/>
  <c r="M294" i="1"/>
  <c r="L294" i="1"/>
  <c r="K294" i="1"/>
  <c r="F294" i="1"/>
  <c r="A294" i="1"/>
  <c r="O293" i="1"/>
  <c r="M293" i="1"/>
  <c r="L293" i="1"/>
  <c r="K293" i="1"/>
  <c r="F293" i="1"/>
  <c r="A293" i="1"/>
  <c r="O292" i="1"/>
  <c r="M292" i="1"/>
  <c r="L292" i="1"/>
  <c r="K292" i="1"/>
  <c r="F292" i="1"/>
  <c r="A292" i="1"/>
  <c r="O291" i="1"/>
  <c r="M291" i="1"/>
  <c r="L291" i="1"/>
  <c r="K291" i="1"/>
  <c r="F291" i="1"/>
  <c r="A291" i="1"/>
  <c r="O290" i="1"/>
  <c r="M290" i="1"/>
  <c r="L290" i="1"/>
  <c r="K290" i="1"/>
  <c r="F290" i="1"/>
  <c r="A290" i="1"/>
  <c r="O289" i="1"/>
  <c r="M289" i="1"/>
  <c r="L289" i="1"/>
  <c r="K289" i="1"/>
  <c r="F289" i="1"/>
  <c r="A289" i="1"/>
  <c r="O288" i="1"/>
  <c r="M288" i="1"/>
  <c r="L288" i="1"/>
  <c r="K288" i="1"/>
  <c r="F288" i="1"/>
  <c r="A288" i="1"/>
  <c r="O287" i="1"/>
  <c r="M287" i="1"/>
  <c r="L287" i="1"/>
  <c r="K287" i="1"/>
  <c r="F287" i="1"/>
  <c r="A287" i="1"/>
  <c r="O286" i="1"/>
  <c r="M286" i="1"/>
  <c r="L286" i="1"/>
  <c r="K286" i="1"/>
  <c r="F286" i="1"/>
  <c r="A286" i="1"/>
  <c r="O285" i="1"/>
  <c r="M285" i="1"/>
  <c r="L285" i="1"/>
  <c r="K285" i="1"/>
  <c r="F285" i="1"/>
  <c r="A285" i="1"/>
  <c r="O284" i="1"/>
  <c r="M284" i="1"/>
  <c r="L284" i="1"/>
  <c r="K284" i="1"/>
  <c r="F284" i="1"/>
  <c r="A284" i="1"/>
  <c r="O283" i="1"/>
  <c r="M283" i="1"/>
  <c r="L283" i="1"/>
  <c r="K283" i="1"/>
  <c r="F283" i="1"/>
  <c r="A283" i="1"/>
  <c r="O282" i="1"/>
  <c r="M282" i="1"/>
  <c r="L282" i="1"/>
  <c r="K282" i="1"/>
  <c r="F282" i="1"/>
  <c r="A282" i="1"/>
  <c r="O281" i="1"/>
  <c r="M281" i="1"/>
  <c r="L281" i="1"/>
  <c r="K281" i="1"/>
  <c r="F281" i="1"/>
  <c r="A281" i="1"/>
  <c r="O280" i="1"/>
  <c r="M280" i="1"/>
  <c r="L280" i="1"/>
  <c r="K280" i="1"/>
  <c r="F280" i="1"/>
  <c r="A280" i="1"/>
  <c r="O279" i="1"/>
  <c r="M279" i="1"/>
  <c r="L279" i="1"/>
  <c r="K279" i="1"/>
  <c r="F279" i="1"/>
  <c r="A279" i="1"/>
  <c r="O278" i="1"/>
  <c r="M278" i="1"/>
  <c r="L278" i="1"/>
  <c r="K278" i="1"/>
  <c r="F278" i="1"/>
  <c r="A278" i="1"/>
  <c r="O277" i="1"/>
  <c r="M277" i="1"/>
  <c r="L277" i="1"/>
  <c r="K277" i="1"/>
  <c r="F277" i="1"/>
  <c r="A277" i="1"/>
  <c r="O276" i="1"/>
  <c r="M276" i="1"/>
  <c r="L276" i="1"/>
  <c r="K276" i="1"/>
  <c r="F276" i="1"/>
  <c r="A276" i="1"/>
  <c r="O275" i="1"/>
  <c r="M275" i="1"/>
  <c r="L275" i="1"/>
  <c r="K275" i="1"/>
  <c r="F275" i="1"/>
  <c r="A275" i="1"/>
  <c r="O274" i="1"/>
  <c r="M274" i="1"/>
  <c r="L274" i="1"/>
  <c r="K274" i="1"/>
  <c r="F274" i="1"/>
  <c r="A274" i="1"/>
  <c r="O273" i="1"/>
  <c r="M273" i="1"/>
  <c r="L273" i="1"/>
  <c r="K273" i="1"/>
  <c r="F273" i="1"/>
  <c r="A273" i="1"/>
  <c r="O272" i="1"/>
  <c r="M272" i="1"/>
  <c r="L272" i="1"/>
  <c r="K272" i="1"/>
  <c r="F272" i="1"/>
  <c r="A272" i="1"/>
  <c r="O271" i="1"/>
  <c r="M271" i="1"/>
  <c r="L271" i="1"/>
  <c r="K271" i="1"/>
  <c r="F271" i="1"/>
  <c r="A271" i="1"/>
  <c r="O270" i="1"/>
  <c r="M270" i="1"/>
  <c r="L270" i="1"/>
  <c r="K270" i="1"/>
  <c r="F270" i="1"/>
  <c r="A270" i="1"/>
  <c r="O269" i="1"/>
  <c r="M269" i="1"/>
  <c r="L269" i="1"/>
  <c r="K269" i="1"/>
  <c r="F269" i="1"/>
  <c r="A269" i="1"/>
  <c r="O268" i="1"/>
  <c r="M268" i="1"/>
  <c r="L268" i="1"/>
  <c r="K268" i="1"/>
  <c r="F268" i="1"/>
  <c r="A268" i="1"/>
  <c r="O267" i="1"/>
  <c r="M267" i="1"/>
  <c r="L267" i="1"/>
  <c r="K267" i="1"/>
  <c r="F267" i="1"/>
  <c r="A267" i="1"/>
  <c r="O266" i="1"/>
  <c r="M266" i="1"/>
  <c r="L266" i="1"/>
  <c r="K266" i="1"/>
  <c r="F266" i="1"/>
  <c r="A266" i="1"/>
  <c r="O265" i="1"/>
  <c r="M265" i="1"/>
  <c r="L265" i="1"/>
  <c r="K265" i="1"/>
  <c r="F265" i="1"/>
  <c r="A265" i="1"/>
  <c r="O264" i="1"/>
  <c r="M264" i="1"/>
  <c r="L264" i="1"/>
  <c r="K264" i="1"/>
  <c r="F264" i="1"/>
  <c r="A264" i="1"/>
  <c r="O263" i="1"/>
  <c r="M263" i="1"/>
  <c r="L263" i="1"/>
  <c r="K263" i="1"/>
  <c r="F263" i="1"/>
  <c r="A263" i="1"/>
  <c r="O262" i="1"/>
  <c r="M262" i="1"/>
  <c r="L262" i="1"/>
  <c r="K262" i="1"/>
  <c r="F262" i="1"/>
  <c r="A262" i="1"/>
  <c r="O261" i="1"/>
  <c r="M261" i="1"/>
  <c r="L261" i="1"/>
  <c r="K261" i="1"/>
  <c r="F261" i="1"/>
  <c r="A261" i="1"/>
  <c r="O260" i="1"/>
  <c r="M260" i="1"/>
  <c r="L260" i="1"/>
  <c r="K260" i="1"/>
  <c r="F260" i="1"/>
  <c r="A260" i="1"/>
  <c r="O259" i="1"/>
  <c r="M259" i="1"/>
  <c r="L259" i="1"/>
  <c r="K259" i="1"/>
  <c r="F259" i="1"/>
  <c r="A259" i="1"/>
  <c r="O258" i="1"/>
  <c r="M258" i="1"/>
  <c r="L258" i="1"/>
  <c r="K258" i="1"/>
  <c r="F258" i="1"/>
  <c r="A258" i="1"/>
  <c r="O257" i="1"/>
  <c r="M257" i="1"/>
  <c r="L257" i="1"/>
  <c r="K257" i="1"/>
  <c r="F257" i="1"/>
  <c r="A257" i="1"/>
  <c r="O256" i="1"/>
  <c r="M256" i="1"/>
  <c r="L256" i="1"/>
  <c r="K256" i="1"/>
  <c r="F256" i="1"/>
  <c r="A256" i="1"/>
  <c r="O255" i="1"/>
  <c r="M255" i="1"/>
  <c r="L255" i="1"/>
  <c r="K255" i="1"/>
  <c r="F255" i="1"/>
  <c r="A255" i="1"/>
  <c r="O254" i="1"/>
  <c r="M254" i="1"/>
  <c r="L254" i="1"/>
  <c r="K254" i="1"/>
  <c r="F254" i="1"/>
  <c r="A254" i="1"/>
  <c r="O253" i="1"/>
  <c r="M253" i="1"/>
  <c r="L253" i="1"/>
  <c r="K253" i="1"/>
  <c r="F253" i="1"/>
  <c r="A253" i="1"/>
  <c r="O252" i="1"/>
  <c r="M252" i="1"/>
  <c r="L252" i="1"/>
  <c r="K252" i="1"/>
  <c r="F252" i="1"/>
  <c r="A252" i="1"/>
  <c r="O251" i="1"/>
  <c r="M251" i="1"/>
  <c r="L251" i="1"/>
  <c r="K251" i="1"/>
  <c r="F251" i="1"/>
  <c r="A251" i="1"/>
  <c r="O250" i="1"/>
  <c r="M250" i="1"/>
  <c r="L250" i="1"/>
  <c r="K250" i="1"/>
  <c r="F250" i="1"/>
  <c r="A250" i="1"/>
  <c r="O249" i="1"/>
  <c r="M249" i="1"/>
  <c r="L249" i="1"/>
  <c r="K249" i="1"/>
  <c r="F249" i="1"/>
  <c r="A249" i="1"/>
  <c r="O248" i="1"/>
  <c r="M248" i="1"/>
  <c r="L248" i="1"/>
  <c r="K248" i="1"/>
  <c r="F248" i="1"/>
  <c r="A248" i="1"/>
  <c r="O247" i="1"/>
  <c r="M247" i="1"/>
  <c r="L247" i="1"/>
  <c r="K247" i="1"/>
  <c r="F247" i="1"/>
  <c r="A247" i="1"/>
  <c r="O246" i="1"/>
  <c r="M246" i="1"/>
  <c r="L246" i="1"/>
  <c r="K246" i="1"/>
  <c r="F246" i="1"/>
  <c r="A246" i="1"/>
  <c r="O245" i="1"/>
  <c r="M245" i="1"/>
  <c r="L245" i="1"/>
  <c r="K245" i="1"/>
  <c r="F245" i="1"/>
  <c r="A245" i="1"/>
  <c r="O244" i="1"/>
  <c r="M244" i="1"/>
  <c r="L244" i="1"/>
  <c r="K244" i="1"/>
  <c r="F244" i="1"/>
  <c r="A244" i="1"/>
  <c r="O243" i="1"/>
  <c r="M243" i="1"/>
  <c r="L243" i="1"/>
  <c r="K243" i="1"/>
  <c r="F243" i="1"/>
  <c r="A243" i="1"/>
  <c r="O242" i="1"/>
  <c r="M242" i="1"/>
  <c r="L242" i="1"/>
  <c r="K242" i="1"/>
  <c r="F242" i="1"/>
  <c r="A242" i="1"/>
  <c r="O241" i="1"/>
  <c r="M241" i="1"/>
  <c r="L241" i="1"/>
  <c r="K241" i="1"/>
  <c r="F241" i="1"/>
  <c r="A241" i="1"/>
  <c r="O240" i="1"/>
  <c r="M240" i="1"/>
  <c r="L240" i="1"/>
  <c r="K240" i="1"/>
  <c r="F240" i="1"/>
  <c r="A240" i="1"/>
  <c r="O239" i="1"/>
  <c r="M239" i="1"/>
  <c r="L239" i="1"/>
  <c r="K239" i="1"/>
  <c r="F239" i="1"/>
  <c r="A239" i="1"/>
  <c r="O238" i="1"/>
  <c r="M238" i="1"/>
  <c r="L238" i="1"/>
  <c r="K238" i="1"/>
  <c r="F238" i="1"/>
  <c r="A238" i="1"/>
  <c r="O237" i="1"/>
  <c r="M237" i="1"/>
  <c r="L237" i="1"/>
  <c r="K237" i="1"/>
  <c r="F237" i="1"/>
  <c r="A237" i="1"/>
  <c r="O236" i="1"/>
  <c r="M236" i="1"/>
  <c r="L236" i="1"/>
  <c r="K236" i="1"/>
  <c r="F236" i="1"/>
  <c r="A236" i="1"/>
  <c r="O235" i="1"/>
  <c r="M235" i="1"/>
  <c r="L235" i="1"/>
  <c r="K235" i="1"/>
  <c r="F235" i="1"/>
  <c r="A235" i="1"/>
  <c r="O234" i="1"/>
  <c r="M234" i="1"/>
  <c r="L234" i="1"/>
  <c r="K234" i="1"/>
  <c r="F234" i="1"/>
  <c r="A234" i="1"/>
  <c r="O233" i="1"/>
  <c r="M233" i="1"/>
  <c r="L233" i="1"/>
  <c r="K233" i="1"/>
  <c r="F233" i="1"/>
  <c r="A233" i="1"/>
  <c r="O232" i="1"/>
  <c r="M232" i="1"/>
  <c r="L232" i="1"/>
  <c r="K232" i="1"/>
  <c r="F232" i="1"/>
  <c r="A232" i="1"/>
  <c r="O231" i="1"/>
  <c r="M231" i="1"/>
  <c r="L231" i="1"/>
  <c r="K231" i="1"/>
  <c r="F231" i="1"/>
  <c r="A231" i="1"/>
  <c r="O230" i="1"/>
  <c r="M230" i="1"/>
  <c r="L230" i="1"/>
  <c r="K230" i="1"/>
  <c r="F230" i="1"/>
  <c r="A230" i="1"/>
  <c r="O229" i="1"/>
  <c r="M229" i="1"/>
  <c r="L229" i="1"/>
  <c r="K229" i="1"/>
  <c r="F229" i="1"/>
  <c r="A229" i="1"/>
  <c r="O228" i="1"/>
  <c r="M228" i="1"/>
  <c r="L228" i="1"/>
  <c r="K228" i="1"/>
  <c r="F228" i="1"/>
  <c r="A228" i="1"/>
  <c r="O227" i="1"/>
  <c r="M227" i="1"/>
  <c r="L227" i="1"/>
  <c r="K227" i="1"/>
  <c r="F227" i="1"/>
  <c r="A227" i="1"/>
  <c r="O226" i="1"/>
  <c r="M226" i="1"/>
  <c r="L226" i="1"/>
  <c r="K226" i="1"/>
  <c r="F226" i="1"/>
  <c r="A226" i="1"/>
  <c r="O225" i="1"/>
  <c r="M225" i="1"/>
  <c r="L225" i="1"/>
  <c r="K225" i="1"/>
  <c r="F225" i="1"/>
  <c r="A225" i="1"/>
  <c r="O224" i="1"/>
  <c r="M224" i="1"/>
  <c r="L224" i="1"/>
  <c r="K224" i="1"/>
  <c r="F224" i="1"/>
  <c r="A224" i="1"/>
  <c r="O223" i="1"/>
  <c r="M223" i="1"/>
  <c r="L223" i="1"/>
  <c r="K223" i="1"/>
  <c r="F223" i="1"/>
  <c r="A223" i="1"/>
  <c r="O222" i="1"/>
  <c r="M222" i="1"/>
  <c r="L222" i="1"/>
  <c r="K222" i="1"/>
  <c r="F222" i="1"/>
  <c r="A222" i="1"/>
  <c r="O221" i="1"/>
  <c r="M221" i="1"/>
  <c r="L221" i="1"/>
  <c r="K221" i="1"/>
  <c r="F221" i="1"/>
  <c r="A221" i="1"/>
  <c r="O220" i="1"/>
  <c r="M220" i="1"/>
  <c r="L220" i="1"/>
  <c r="K220" i="1"/>
  <c r="F220" i="1"/>
  <c r="A220" i="1"/>
  <c r="O219" i="1"/>
  <c r="M219" i="1"/>
  <c r="L219" i="1"/>
  <c r="K219" i="1"/>
  <c r="F219" i="1"/>
  <c r="A219" i="1"/>
  <c r="O218" i="1"/>
  <c r="M218" i="1"/>
  <c r="L218" i="1"/>
  <c r="K218" i="1"/>
  <c r="F218" i="1"/>
  <c r="A218" i="1"/>
  <c r="O217" i="1"/>
  <c r="M217" i="1"/>
  <c r="L217" i="1"/>
  <c r="K217" i="1"/>
  <c r="F217" i="1"/>
  <c r="A217" i="1"/>
  <c r="O216" i="1"/>
  <c r="M216" i="1"/>
  <c r="L216" i="1"/>
  <c r="K216" i="1"/>
  <c r="F216" i="1"/>
  <c r="A216" i="1"/>
  <c r="O215" i="1"/>
  <c r="M215" i="1"/>
  <c r="L215" i="1"/>
  <c r="K215" i="1"/>
  <c r="F215" i="1"/>
  <c r="A215" i="1"/>
  <c r="O214" i="1"/>
  <c r="M214" i="1"/>
  <c r="L214" i="1"/>
  <c r="K214" i="1"/>
  <c r="F214" i="1"/>
  <c r="A214" i="1"/>
  <c r="O213" i="1"/>
  <c r="M213" i="1"/>
  <c r="L213" i="1"/>
  <c r="K213" i="1"/>
  <c r="F213" i="1"/>
  <c r="A213" i="1"/>
  <c r="O212" i="1"/>
  <c r="M212" i="1"/>
  <c r="L212" i="1"/>
  <c r="K212" i="1"/>
  <c r="F212" i="1"/>
  <c r="A212" i="1"/>
  <c r="O211" i="1"/>
  <c r="M211" i="1"/>
  <c r="L211" i="1"/>
  <c r="K211" i="1"/>
  <c r="F211" i="1"/>
  <c r="A211" i="1"/>
  <c r="O210" i="1"/>
  <c r="M210" i="1"/>
  <c r="L210" i="1"/>
  <c r="K210" i="1"/>
  <c r="F210" i="1"/>
  <c r="A210" i="1"/>
  <c r="O209" i="1"/>
  <c r="M209" i="1"/>
  <c r="L209" i="1"/>
  <c r="K209" i="1"/>
  <c r="F209" i="1"/>
  <c r="A209" i="1"/>
  <c r="O208" i="1"/>
  <c r="M208" i="1"/>
  <c r="L208" i="1"/>
  <c r="K208" i="1"/>
  <c r="F208" i="1"/>
  <c r="A208" i="1"/>
  <c r="O207" i="1"/>
  <c r="M207" i="1"/>
  <c r="L207" i="1"/>
  <c r="K207" i="1"/>
  <c r="F207" i="1"/>
  <c r="A207" i="1"/>
  <c r="O206" i="1"/>
  <c r="M206" i="1"/>
  <c r="L206" i="1"/>
  <c r="K206" i="1"/>
  <c r="F206" i="1"/>
  <c r="A206" i="1"/>
  <c r="O205" i="1"/>
  <c r="M205" i="1"/>
  <c r="L205" i="1"/>
  <c r="K205" i="1"/>
  <c r="F205" i="1"/>
  <c r="A205" i="1"/>
  <c r="O204" i="1"/>
  <c r="M204" i="1"/>
  <c r="L204" i="1"/>
  <c r="K204" i="1"/>
  <c r="F204" i="1"/>
  <c r="A204" i="1"/>
  <c r="O203" i="1"/>
  <c r="M203" i="1"/>
  <c r="L203" i="1"/>
  <c r="K203" i="1"/>
  <c r="F203" i="1"/>
  <c r="A203" i="1"/>
  <c r="O202" i="1"/>
  <c r="M202" i="1"/>
  <c r="L202" i="1"/>
  <c r="K202" i="1"/>
  <c r="F202" i="1"/>
  <c r="A202" i="1"/>
  <c r="O201" i="1"/>
  <c r="M201" i="1"/>
  <c r="L201" i="1"/>
  <c r="K201" i="1"/>
  <c r="F201" i="1"/>
  <c r="A201" i="1"/>
  <c r="O200" i="1"/>
  <c r="M200" i="1"/>
  <c r="L200" i="1"/>
  <c r="K200" i="1"/>
  <c r="F200" i="1"/>
  <c r="A200" i="1"/>
  <c r="O199" i="1"/>
  <c r="M199" i="1"/>
  <c r="L199" i="1"/>
  <c r="K199" i="1"/>
  <c r="F199" i="1"/>
  <c r="A199" i="1"/>
  <c r="O198" i="1"/>
  <c r="M198" i="1"/>
  <c r="L198" i="1"/>
  <c r="K198" i="1"/>
  <c r="F198" i="1"/>
  <c r="A198" i="1"/>
  <c r="O197" i="1"/>
  <c r="M197" i="1"/>
  <c r="L197" i="1"/>
  <c r="K197" i="1"/>
  <c r="F197" i="1"/>
  <c r="A197" i="1"/>
  <c r="O196" i="1"/>
  <c r="M196" i="1"/>
  <c r="L196" i="1"/>
  <c r="K196" i="1"/>
  <c r="F196" i="1"/>
  <c r="A196" i="1"/>
  <c r="O195" i="1"/>
  <c r="M195" i="1"/>
  <c r="L195" i="1"/>
  <c r="K195" i="1"/>
  <c r="F195" i="1"/>
  <c r="A195" i="1"/>
  <c r="O194" i="1"/>
  <c r="M194" i="1"/>
  <c r="L194" i="1"/>
  <c r="K194" i="1"/>
  <c r="F194" i="1"/>
  <c r="A194" i="1"/>
  <c r="O193" i="1"/>
  <c r="M193" i="1"/>
  <c r="L193" i="1"/>
  <c r="K193" i="1"/>
  <c r="F193" i="1"/>
  <c r="A193" i="1"/>
  <c r="O192" i="1"/>
  <c r="M192" i="1"/>
  <c r="L192" i="1"/>
  <c r="K192" i="1"/>
  <c r="F192" i="1"/>
  <c r="A192" i="1"/>
  <c r="O191" i="1"/>
  <c r="M191" i="1"/>
  <c r="L191" i="1"/>
  <c r="K191" i="1"/>
  <c r="F191" i="1"/>
  <c r="A191" i="1"/>
  <c r="O190" i="1"/>
  <c r="M190" i="1"/>
  <c r="L190" i="1"/>
  <c r="K190" i="1"/>
  <c r="F190" i="1"/>
  <c r="A190" i="1"/>
  <c r="O189" i="1"/>
  <c r="M189" i="1"/>
  <c r="L189" i="1"/>
  <c r="K189" i="1"/>
  <c r="F189" i="1"/>
  <c r="A189" i="1"/>
  <c r="O188" i="1"/>
  <c r="M188" i="1"/>
  <c r="L188" i="1"/>
  <c r="K188" i="1"/>
  <c r="F188" i="1"/>
  <c r="A188" i="1"/>
  <c r="O187" i="1"/>
  <c r="M187" i="1"/>
  <c r="L187" i="1"/>
  <c r="K187" i="1"/>
  <c r="F187" i="1"/>
  <c r="A187" i="1"/>
  <c r="O186" i="1"/>
  <c r="M186" i="1"/>
  <c r="L186" i="1"/>
  <c r="K186" i="1"/>
  <c r="F186" i="1"/>
  <c r="A186" i="1"/>
  <c r="O185" i="1"/>
  <c r="M185" i="1"/>
  <c r="L185" i="1"/>
  <c r="K185" i="1"/>
  <c r="F185" i="1"/>
  <c r="A185" i="1"/>
  <c r="O184" i="1"/>
  <c r="M184" i="1"/>
  <c r="L184" i="1"/>
  <c r="K184" i="1"/>
  <c r="F184" i="1"/>
  <c r="A184" i="1"/>
  <c r="O183" i="1"/>
  <c r="M183" i="1"/>
  <c r="L183" i="1"/>
  <c r="K183" i="1"/>
  <c r="F183" i="1"/>
  <c r="A183" i="1"/>
  <c r="O182" i="1"/>
  <c r="M182" i="1"/>
  <c r="L182" i="1"/>
  <c r="K182" i="1"/>
  <c r="F182" i="1"/>
  <c r="A182" i="1"/>
  <c r="O181" i="1"/>
  <c r="M181" i="1"/>
  <c r="L181" i="1"/>
  <c r="K181" i="1"/>
  <c r="F181" i="1"/>
  <c r="A181" i="1"/>
  <c r="O180" i="1"/>
  <c r="M180" i="1"/>
  <c r="L180" i="1"/>
  <c r="K180" i="1"/>
  <c r="F180" i="1"/>
  <c r="A180" i="1"/>
  <c r="O179" i="1"/>
  <c r="M179" i="1"/>
  <c r="L179" i="1"/>
  <c r="K179" i="1"/>
  <c r="F179" i="1"/>
  <c r="A179" i="1"/>
  <c r="O178" i="1"/>
  <c r="M178" i="1"/>
  <c r="L178" i="1"/>
  <c r="K178" i="1"/>
  <c r="F178" i="1"/>
  <c r="A178" i="1"/>
  <c r="O177" i="1"/>
  <c r="M177" i="1"/>
  <c r="L177" i="1"/>
  <c r="K177" i="1"/>
  <c r="F177" i="1"/>
  <c r="A177" i="1"/>
  <c r="O176" i="1"/>
  <c r="M176" i="1"/>
  <c r="L176" i="1"/>
  <c r="K176" i="1"/>
  <c r="F176" i="1"/>
  <c r="A176" i="1"/>
  <c r="O175" i="1"/>
  <c r="M175" i="1"/>
  <c r="L175" i="1"/>
  <c r="K175" i="1"/>
  <c r="F175" i="1"/>
  <c r="A175" i="1"/>
  <c r="O174" i="1"/>
  <c r="M174" i="1"/>
  <c r="L174" i="1"/>
  <c r="K174" i="1"/>
  <c r="F174" i="1"/>
  <c r="A174" i="1"/>
  <c r="O173" i="1"/>
  <c r="M173" i="1"/>
  <c r="L173" i="1"/>
  <c r="K173" i="1"/>
  <c r="F173" i="1"/>
  <c r="A173" i="1"/>
  <c r="O172" i="1"/>
  <c r="M172" i="1"/>
  <c r="L172" i="1"/>
  <c r="K172" i="1"/>
  <c r="F172" i="1"/>
  <c r="A172" i="1"/>
  <c r="O171" i="1"/>
  <c r="M171" i="1"/>
  <c r="L171" i="1"/>
  <c r="K171" i="1"/>
  <c r="F171" i="1"/>
  <c r="A171" i="1"/>
  <c r="O170" i="1"/>
  <c r="M170" i="1"/>
  <c r="L170" i="1"/>
  <c r="K170" i="1"/>
  <c r="F170" i="1"/>
  <c r="A170" i="1"/>
  <c r="O169" i="1"/>
  <c r="M169" i="1"/>
  <c r="L169" i="1"/>
  <c r="K169" i="1"/>
  <c r="F169" i="1"/>
  <c r="A169" i="1"/>
  <c r="O168" i="1"/>
  <c r="M168" i="1"/>
  <c r="L168" i="1"/>
  <c r="K168" i="1"/>
  <c r="F168" i="1"/>
  <c r="A168" i="1"/>
  <c r="O167" i="1"/>
  <c r="M167" i="1"/>
  <c r="L167" i="1"/>
  <c r="K167" i="1"/>
  <c r="F167" i="1"/>
  <c r="A167" i="1"/>
  <c r="O166" i="1"/>
  <c r="M166" i="1"/>
  <c r="L166" i="1"/>
  <c r="K166" i="1"/>
  <c r="F166" i="1"/>
  <c r="A166" i="1"/>
  <c r="O165" i="1"/>
  <c r="M165" i="1"/>
  <c r="L165" i="1"/>
  <c r="K165" i="1"/>
  <c r="F165" i="1"/>
  <c r="A165" i="1"/>
  <c r="O164" i="1"/>
  <c r="M164" i="1"/>
  <c r="L164" i="1"/>
  <c r="K164" i="1"/>
  <c r="F164" i="1"/>
  <c r="A164" i="1"/>
  <c r="O163" i="1"/>
  <c r="M163" i="1"/>
  <c r="L163" i="1"/>
  <c r="K163" i="1"/>
  <c r="F163" i="1"/>
  <c r="A163" i="1"/>
  <c r="O162" i="1"/>
  <c r="M162" i="1"/>
  <c r="L162" i="1"/>
  <c r="K162" i="1"/>
  <c r="F162" i="1"/>
  <c r="A162" i="1"/>
  <c r="O161" i="1"/>
  <c r="M161" i="1"/>
  <c r="L161" i="1"/>
  <c r="K161" i="1"/>
  <c r="F161" i="1"/>
  <c r="A161" i="1"/>
  <c r="O160" i="1"/>
  <c r="M160" i="1"/>
  <c r="L160" i="1"/>
  <c r="K160" i="1"/>
  <c r="F160" i="1"/>
  <c r="A160" i="1"/>
  <c r="O159" i="1"/>
  <c r="M159" i="1"/>
  <c r="L159" i="1"/>
  <c r="K159" i="1"/>
  <c r="F159" i="1"/>
  <c r="A159" i="1"/>
  <c r="O158" i="1"/>
  <c r="M158" i="1"/>
  <c r="L158" i="1"/>
  <c r="K158" i="1"/>
  <c r="F158" i="1"/>
  <c r="A158" i="1"/>
  <c r="O157" i="1"/>
  <c r="M157" i="1"/>
  <c r="L157" i="1"/>
  <c r="K157" i="1"/>
  <c r="F157" i="1"/>
  <c r="A157" i="1"/>
  <c r="O156" i="1"/>
  <c r="M156" i="1"/>
  <c r="L156" i="1"/>
  <c r="K156" i="1"/>
  <c r="F156" i="1"/>
  <c r="A156" i="1"/>
  <c r="O155" i="1"/>
  <c r="M155" i="1"/>
  <c r="L155" i="1"/>
  <c r="K155" i="1"/>
  <c r="F155" i="1"/>
  <c r="A155" i="1"/>
  <c r="O154" i="1"/>
  <c r="M154" i="1"/>
  <c r="L154" i="1"/>
  <c r="K154" i="1"/>
  <c r="F154" i="1"/>
  <c r="A154" i="1"/>
  <c r="O153" i="1"/>
  <c r="M153" i="1"/>
  <c r="L153" i="1"/>
  <c r="K153" i="1"/>
  <c r="F153" i="1"/>
  <c r="A153" i="1"/>
  <c r="O152" i="1"/>
  <c r="M152" i="1"/>
  <c r="L152" i="1"/>
  <c r="K152" i="1"/>
  <c r="F152" i="1"/>
  <c r="A152" i="1"/>
  <c r="O151" i="1"/>
  <c r="M151" i="1"/>
  <c r="L151" i="1"/>
  <c r="K151" i="1"/>
  <c r="F151" i="1"/>
  <c r="A151" i="1"/>
  <c r="O150" i="1"/>
  <c r="M150" i="1"/>
  <c r="L150" i="1"/>
  <c r="K150" i="1"/>
  <c r="F150" i="1"/>
  <c r="A150" i="1"/>
  <c r="O149" i="1"/>
  <c r="M149" i="1"/>
  <c r="L149" i="1"/>
  <c r="K149" i="1"/>
  <c r="F149" i="1"/>
  <c r="A149" i="1"/>
  <c r="O148" i="1"/>
  <c r="M148" i="1"/>
  <c r="L148" i="1"/>
  <c r="K148" i="1"/>
  <c r="F148" i="1"/>
  <c r="A148" i="1"/>
  <c r="O147" i="1"/>
  <c r="M147" i="1"/>
  <c r="L147" i="1"/>
  <c r="K147" i="1"/>
  <c r="F147" i="1"/>
  <c r="A147" i="1"/>
  <c r="O146" i="1"/>
  <c r="M146" i="1"/>
  <c r="L146" i="1"/>
  <c r="K146" i="1"/>
  <c r="F146" i="1"/>
  <c r="A146" i="1"/>
  <c r="O145" i="1"/>
  <c r="M145" i="1"/>
  <c r="L145" i="1"/>
  <c r="K145" i="1"/>
  <c r="F145" i="1"/>
  <c r="A145" i="1"/>
  <c r="O144" i="1"/>
  <c r="M144" i="1"/>
  <c r="L144" i="1"/>
  <c r="K144" i="1"/>
  <c r="F144" i="1"/>
  <c r="A144" i="1"/>
  <c r="O143" i="1"/>
  <c r="M143" i="1"/>
  <c r="L143" i="1"/>
  <c r="K143" i="1"/>
  <c r="F143" i="1"/>
  <c r="A143" i="1"/>
  <c r="O142" i="1"/>
  <c r="M142" i="1"/>
  <c r="L142" i="1"/>
  <c r="K142" i="1"/>
  <c r="F142" i="1"/>
  <c r="A142" i="1"/>
  <c r="O141" i="1"/>
  <c r="M141" i="1"/>
  <c r="L141" i="1"/>
  <c r="K141" i="1"/>
  <c r="F141" i="1"/>
  <c r="A141" i="1"/>
  <c r="O140" i="1"/>
  <c r="M140" i="1"/>
  <c r="L140" i="1"/>
  <c r="K140" i="1"/>
  <c r="F140" i="1"/>
  <c r="A140" i="1"/>
  <c r="O139" i="1"/>
  <c r="M139" i="1"/>
  <c r="L139" i="1"/>
  <c r="K139" i="1"/>
  <c r="F139" i="1"/>
  <c r="A139" i="1"/>
  <c r="O138" i="1"/>
  <c r="M138" i="1"/>
  <c r="L138" i="1"/>
  <c r="K138" i="1"/>
  <c r="F138" i="1"/>
  <c r="A138" i="1"/>
  <c r="O137" i="1"/>
  <c r="M137" i="1"/>
  <c r="L137" i="1"/>
  <c r="K137" i="1"/>
  <c r="F137" i="1"/>
  <c r="A137" i="1"/>
  <c r="O136" i="1"/>
  <c r="M136" i="1"/>
  <c r="L136" i="1"/>
  <c r="K136" i="1"/>
  <c r="F136" i="1"/>
  <c r="A136" i="1"/>
  <c r="O135" i="1"/>
  <c r="M135" i="1"/>
  <c r="L135" i="1"/>
  <c r="K135" i="1"/>
  <c r="F135" i="1"/>
  <c r="A135" i="1"/>
  <c r="O134" i="1"/>
  <c r="M134" i="1"/>
  <c r="L134" i="1"/>
  <c r="K134" i="1"/>
  <c r="F134" i="1"/>
  <c r="A134" i="1"/>
  <c r="O133" i="1"/>
  <c r="M133" i="1"/>
  <c r="L133" i="1"/>
  <c r="K133" i="1"/>
  <c r="F133" i="1"/>
  <c r="A133" i="1"/>
  <c r="O132" i="1"/>
  <c r="M132" i="1"/>
  <c r="L132" i="1"/>
  <c r="K132" i="1"/>
  <c r="F132" i="1"/>
  <c r="A132" i="1"/>
  <c r="O131" i="1"/>
  <c r="M131" i="1"/>
  <c r="L131" i="1"/>
  <c r="K131" i="1"/>
  <c r="F131" i="1"/>
  <c r="A131" i="1"/>
  <c r="O130" i="1"/>
  <c r="M130" i="1"/>
  <c r="L130" i="1"/>
  <c r="K130" i="1"/>
  <c r="F130" i="1"/>
  <c r="A130" i="1"/>
  <c r="O129" i="1"/>
  <c r="M129" i="1"/>
  <c r="L129" i="1"/>
  <c r="K129" i="1"/>
  <c r="F129" i="1"/>
  <c r="A129" i="1"/>
  <c r="O128" i="1"/>
  <c r="M128" i="1"/>
  <c r="L128" i="1"/>
  <c r="K128" i="1"/>
  <c r="F128" i="1"/>
  <c r="A128" i="1"/>
  <c r="O127" i="1"/>
  <c r="M127" i="1"/>
  <c r="L127" i="1"/>
  <c r="K127" i="1"/>
  <c r="F127" i="1"/>
  <c r="A127" i="1"/>
  <c r="O126" i="1"/>
  <c r="M126" i="1"/>
  <c r="L126" i="1"/>
  <c r="K126" i="1"/>
  <c r="F126" i="1"/>
  <c r="A126" i="1"/>
  <c r="O125" i="1"/>
  <c r="M125" i="1"/>
  <c r="L125" i="1"/>
  <c r="K125" i="1"/>
  <c r="F125" i="1"/>
  <c r="A125" i="1"/>
  <c r="O124" i="1"/>
  <c r="M124" i="1"/>
  <c r="L124" i="1"/>
  <c r="K124" i="1"/>
  <c r="F124" i="1"/>
  <c r="A124" i="1"/>
  <c r="O123" i="1"/>
  <c r="M123" i="1"/>
  <c r="L123" i="1"/>
  <c r="K123" i="1"/>
  <c r="F123" i="1"/>
  <c r="A123" i="1"/>
  <c r="O122" i="1"/>
  <c r="M122" i="1"/>
  <c r="L122" i="1"/>
  <c r="K122" i="1"/>
  <c r="F122" i="1"/>
  <c r="A122" i="1"/>
  <c r="O121" i="1"/>
  <c r="M121" i="1"/>
  <c r="L121" i="1"/>
  <c r="K121" i="1"/>
  <c r="F121" i="1"/>
  <c r="A121" i="1"/>
  <c r="O120" i="1"/>
  <c r="M120" i="1"/>
  <c r="L120" i="1"/>
  <c r="K120" i="1"/>
  <c r="F120" i="1"/>
  <c r="A120" i="1"/>
  <c r="O119" i="1"/>
  <c r="M119" i="1"/>
  <c r="L119" i="1"/>
  <c r="K119" i="1"/>
  <c r="F119" i="1"/>
  <c r="A119" i="1"/>
  <c r="O118" i="1"/>
  <c r="M118" i="1"/>
  <c r="L118" i="1"/>
  <c r="K118" i="1"/>
  <c r="F118" i="1"/>
  <c r="A118" i="1"/>
  <c r="O117" i="1"/>
  <c r="M117" i="1"/>
  <c r="L117" i="1"/>
  <c r="K117" i="1"/>
  <c r="F117" i="1"/>
  <c r="A117" i="1"/>
  <c r="O116" i="1"/>
  <c r="M116" i="1"/>
  <c r="L116" i="1"/>
  <c r="K116" i="1"/>
  <c r="F116" i="1"/>
  <c r="A116" i="1"/>
  <c r="O115" i="1"/>
  <c r="M115" i="1"/>
  <c r="L115" i="1"/>
  <c r="K115" i="1"/>
  <c r="F115" i="1"/>
  <c r="A115" i="1"/>
  <c r="O114" i="1"/>
  <c r="M114" i="1"/>
  <c r="L114" i="1"/>
  <c r="K114" i="1"/>
  <c r="F114" i="1"/>
  <c r="A114" i="1"/>
  <c r="O113" i="1"/>
  <c r="M113" i="1"/>
  <c r="L113" i="1"/>
  <c r="K113" i="1"/>
  <c r="F113" i="1"/>
  <c r="A113" i="1"/>
  <c r="O112" i="1"/>
  <c r="M112" i="1"/>
  <c r="L112" i="1"/>
  <c r="K112" i="1"/>
  <c r="F112" i="1"/>
  <c r="A112" i="1"/>
  <c r="O111" i="1"/>
  <c r="M111" i="1"/>
  <c r="L111" i="1"/>
  <c r="K111" i="1"/>
  <c r="F111" i="1"/>
  <c r="A111" i="1"/>
  <c r="O110" i="1"/>
  <c r="M110" i="1"/>
  <c r="L110" i="1"/>
  <c r="K110" i="1"/>
  <c r="F110" i="1"/>
  <c r="A110" i="1"/>
  <c r="O109" i="1"/>
  <c r="M109" i="1"/>
  <c r="L109" i="1"/>
  <c r="K109" i="1"/>
  <c r="F109" i="1"/>
  <c r="A109" i="1"/>
  <c r="O108" i="1"/>
  <c r="M108" i="1"/>
  <c r="L108" i="1"/>
  <c r="K108" i="1"/>
  <c r="F108" i="1"/>
  <c r="A108" i="1"/>
  <c r="O107" i="1"/>
  <c r="M107" i="1"/>
  <c r="L107" i="1"/>
  <c r="K107" i="1"/>
  <c r="F107" i="1"/>
  <c r="A107" i="1"/>
  <c r="O106" i="1"/>
  <c r="M106" i="1"/>
  <c r="L106" i="1"/>
  <c r="K106" i="1"/>
  <c r="F106" i="1"/>
  <c r="A106" i="1"/>
  <c r="O105" i="1"/>
  <c r="M105" i="1"/>
  <c r="L105" i="1"/>
  <c r="K105" i="1"/>
  <c r="F105" i="1"/>
  <c r="A105" i="1"/>
  <c r="O104" i="1"/>
  <c r="M104" i="1"/>
  <c r="L104" i="1"/>
  <c r="K104" i="1"/>
  <c r="F104" i="1"/>
  <c r="A104" i="1"/>
  <c r="O103" i="1"/>
  <c r="M103" i="1"/>
  <c r="L103" i="1"/>
  <c r="K103" i="1"/>
  <c r="F103" i="1"/>
  <c r="A103" i="1"/>
  <c r="O102" i="1"/>
  <c r="M102" i="1"/>
  <c r="L102" i="1"/>
  <c r="K102" i="1"/>
  <c r="F102" i="1"/>
  <c r="A102" i="1"/>
  <c r="O101" i="1"/>
  <c r="M101" i="1"/>
  <c r="L101" i="1"/>
  <c r="K101" i="1"/>
  <c r="F101" i="1"/>
  <c r="A101" i="1"/>
  <c r="O100" i="1"/>
  <c r="M100" i="1"/>
  <c r="L100" i="1"/>
  <c r="K100" i="1"/>
  <c r="F100" i="1"/>
  <c r="A100" i="1"/>
  <c r="O99" i="1"/>
  <c r="M99" i="1"/>
  <c r="L99" i="1"/>
  <c r="K99" i="1"/>
  <c r="F99" i="1"/>
  <c r="A99" i="1"/>
  <c r="O98" i="1"/>
  <c r="M98" i="1"/>
  <c r="L98" i="1"/>
  <c r="K98" i="1"/>
  <c r="F98" i="1"/>
  <c r="A98" i="1"/>
  <c r="O97" i="1"/>
  <c r="M97" i="1"/>
  <c r="L97" i="1"/>
  <c r="K97" i="1"/>
  <c r="F97" i="1"/>
  <c r="A97" i="1"/>
  <c r="O96" i="1"/>
  <c r="M96" i="1"/>
  <c r="L96" i="1"/>
  <c r="K96" i="1"/>
  <c r="F96" i="1"/>
  <c r="A96" i="1"/>
  <c r="O95" i="1"/>
  <c r="M95" i="1"/>
  <c r="L95" i="1"/>
  <c r="K95" i="1"/>
  <c r="F95" i="1"/>
  <c r="A95" i="1"/>
  <c r="O94" i="1"/>
  <c r="M94" i="1"/>
  <c r="L94" i="1"/>
  <c r="K94" i="1"/>
  <c r="F94" i="1"/>
  <c r="A94" i="1"/>
  <c r="O93" i="1"/>
  <c r="M93" i="1"/>
  <c r="L93" i="1"/>
  <c r="K93" i="1"/>
  <c r="F93" i="1"/>
  <c r="A93" i="1"/>
  <c r="O92" i="1"/>
  <c r="M92" i="1"/>
  <c r="L92" i="1"/>
  <c r="K92" i="1"/>
  <c r="F92" i="1"/>
  <c r="A92" i="1"/>
  <c r="O91" i="1"/>
  <c r="M91" i="1"/>
  <c r="L91" i="1"/>
  <c r="K91" i="1"/>
  <c r="F91" i="1"/>
  <c r="A91" i="1"/>
  <c r="O90" i="1"/>
  <c r="M90" i="1"/>
  <c r="L90" i="1"/>
  <c r="K90" i="1"/>
  <c r="F90" i="1"/>
  <c r="A90" i="1"/>
  <c r="O89" i="1"/>
  <c r="M89" i="1"/>
  <c r="L89" i="1"/>
  <c r="K89" i="1"/>
  <c r="F89" i="1"/>
  <c r="A89" i="1"/>
  <c r="O88" i="1"/>
  <c r="M88" i="1"/>
  <c r="L88" i="1"/>
  <c r="K88" i="1"/>
  <c r="F88" i="1"/>
  <c r="A88" i="1"/>
  <c r="O87" i="1"/>
  <c r="M87" i="1"/>
  <c r="L87" i="1"/>
  <c r="K87" i="1"/>
  <c r="F87" i="1"/>
  <c r="A87" i="1"/>
  <c r="O86" i="1"/>
  <c r="M86" i="1"/>
  <c r="L86" i="1"/>
  <c r="K86" i="1"/>
  <c r="F86" i="1"/>
  <c r="A86" i="1"/>
  <c r="O85" i="1"/>
  <c r="M85" i="1"/>
  <c r="L85" i="1"/>
  <c r="K85" i="1"/>
  <c r="F85" i="1"/>
  <c r="A85" i="1"/>
  <c r="O84" i="1"/>
  <c r="M84" i="1"/>
  <c r="L84" i="1"/>
  <c r="K84" i="1"/>
  <c r="F84" i="1"/>
  <c r="A84" i="1"/>
  <c r="O83" i="1"/>
  <c r="M83" i="1"/>
  <c r="L83" i="1"/>
  <c r="K83" i="1"/>
  <c r="F83" i="1"/>
  <c r="A83" i="1"/>
  <c r="O82" i="1"/>
  <c r="M82" i="1"/>
  <c r="L82" i="1"/>
  <c r="K82" i="1"/>
  <c r="F82" i="1"/>
  <c r="A82" i="1"/>
  <c r="O81" i="1"/>
  <c r="M81" i="1"/>
  <c r="L81" i="1"/>
  <c r="K81" i="1"/>
  <c r="F81" i="1"/>
  <c r="A81" i="1"/>
  <c r="O80" i="1"/>
  <c r="M80" i="1"/>
  <c r="L80" i="1"/>
  <c r="K80" i="1"/>
  <c r="F80" i="1"/>
  <c r="A80" i="1"/>
  <c r="O79" i="1"/>
  <c r="M79" i="1"/>
  <c r="L79" i="1"/>
  <c r="K79" i="1"/>
  <c r="F79" i="1"/>
  <c r="A79" i="1"/>
  <c r="O78" i="1"/>
  <c r="M78" i="1"/>
  <c r="L78" i="1"/>
  <c r="K78" i="1"/>
  <c r="F78" i="1"/>
  <c r="A78" i="1"/>
  <c r="O77" i="1"/>
  <c r="M77" i="1"/>
  <c r="L77" i="1"/>
  <c r="K77" i="1"/>
  <c r="F77" i="1"/>
  <c r="A77" i="1"/>
  <c r="O76" i="1"/>
  <c r="M76" i="1"/>
  <c r="L76" i="1"/>
  <c r="K76" i="1"/>
  <c r="F76" i="1"/>
  <c r="A76" i="1"/>
  <c r="O75" i="1"/>
  <c r="M75" i="1"/>
  <c r="L75" i="1"/>
  <c r="K75" i="1"/>
  <c r="F75" i="1"/>
  <c r="A75" i="1"/>
  <c r="O74" i="1"/>
  <c r="M74" i="1"/>
  <c r="L74" i="1"/>
  <c r="K74" i="1"/>
  <c r="F74" i="1"/>
  <c r="A74" i="1"/>
  <c r="O73" i="1"/>
  <c r="M73" i="1"/>
  <c r="L73" i="1"/>
  <c r="K73" i="1"/>
  <c r="F73" i="1"/>
  <c r="A73" i="1"/>
  <c r="O72" i="1"/>
  <c r="M72" i="1"/>
  <c r="L72" i="1"/>
  <c r="K72" i="1"/>
  <c r="F72" i="1"/>
  <c r="A72" i="1"/>
  <c r="O71" i="1"/>
  <c r="M71" i="1"/>
  <c r="L71" i="1"/>
  <c r="K71" i="1"/>
  <c r="F71" i="1"/>
  <c r="A71" i="1"/>
  <c r="O70" i="1"/>
  <c r="M70" i="1"/>
  <c r="L70" i="1"/>
  <c r="K70" i="1"/>
  <c r="F70" i="1"/>
  <c r="A70" i="1"/>
  <c r="O69" i="1"/>
  <c r="M69" i="1"/>
  <c r="L69" i="1"/>
  <c r="K69" i="1"/>
  <c r="F69" i="1"/>
  <c r="A69" i="1"/>
  <c r="O68" i="1"/>
  <c r="M68" i="1"/>
  <c r="L68" i="1"/>
  <c r="K68" i="1"/>
  <c r="F68" i="1"/>
  <c r="A68" i="1"/>
  <c r="O67" i="1"/>
  <c r="M67" i="1"/>
  <c r="L67" i="1"/>
  <c r="K67" i="1"/>
  <c r="F67" i="1"/>
  <c r="A67" i="1"/>
  <c r="O66" i="1"/>
  <c r="M66" i="1"/>
  <c r="L66" i="1"/>
  <c r="K66" i="1"/>
  <c r="F66" i="1"/>
  <c r="A66" i="1"/>
  <c r="O65" i="1"/>
  <c r="M65" i="1"/>
  <c r="L65" i="1"/>
  <c r="K65" i="1"/>
  <c r="F65" i="1"/>
  <c r="A65" i="1"/>
  <c r="O64" i="1"/>
  <c r="M64" i="1"/>
  <c r="L64" i="1"/>
  <c r="K64" i="1"/>
  <c r="F64" i="1"/>
  <c r="A64" i="1"/>
  <c r="O63" i="1"/>
  <c r="M63" i="1"/>
  <c r="L63" i="1"/>
  <c r="K63" i="1"/>
  <c r="F63" i="1"/>
  <c r="A63" i="1"/>
  <c r="O62" i="1"/>
  <c r="M62" i="1"/>
  <c r="L62" i="1"/>
  <c r="K62" i="1"/>
  <c r="F62" i="1"/>
  <c r="A62" i="1"/>
  <c r="O61" i="1"/>
  <c r="M61" i="1"/>
  <c r="L61" i="1"/>
  <c r="K61" i="1"/>
  <c r="F61" i="1"/>
  <c r="A61" i="1"/>
  <c r="O60" i="1"/>
  <c r="M60" i="1"/>
  <c r="L60" i="1"/>
  <c r="K60" i="1"/>
  <c r="F60" i="1"/>
  <c r="A60" i="1"/>
  <c r="O59" i="1"/>
  <c r="M59" i="1"/>
  <c r="L59" i="1"/>
  <c r="K59" i="1"/>
  <c r="F59" i="1"/>
  <c r="A59" i="1"/>
  <c r="O58" i="1"/>
  <c r="M58" i="1"/>
  <c r="L58" i="1"/>
  <c r="K58" i="1"/>
  <c r="F58" i="1"/>
  <c r="A58" i="1"/>
  <c r="O57" i="1"/>
  <c r="M57" i="1"/>
  <c r="L57" i="1"/>
  <c r="K57" i="1"/>
  <c r="F57" i="1"/>
  <c r="A57" i="1"/>
  <c r="O56" i="1"/>
  <c r="M56" i="1"/>
  <c r="L56" i="1"/>
  <c r="K56" i="1"/>
  <c r="F56" i="1"/>
  <c r="A56" i="1"/>
  <c r="O55" i="1"/>
  <c r="M55" i="1"/>
  <c r="L55" i="1"/>
  <c r="K55" i="1"/>
  <c r="F55" i="1"/>
  <c r="A55" i="1"/>
  <c r="O54" i="1"/>
  <c r="M54" i="1"/>
  <c r="L54" i="1"/>
  <c r="K54" i="1"/>
  <c r="F54" i="1"/>
  <c r="A54" i="1"/>
  <c r="O53" i="1"/>
  <c r="M53" i="1"/>
  <c r="L53" i="1"/>
  <c r="K53" i="1"/>
  <c r="F53" i="1"/>
  <c r="A53" i="1"/>
  <c r="O52" i="1"/>
  <c r="M52" i="1"/>
  <c r="L52" i="1"/>
  <c r="K52" i="1"/>
  <c r="F52" i="1"/>
  <c r="A52" i="1"/>
  <c r="O51" i="1"/>
  <c r="M51" i="1"/>
  <c r="L51" i="1"/>
  <c r="K51" i="1"/>
  <c r="F51" i="1"/>
  <c r="A51" i="1"/>
  <c r="O50" i="1"/>
  <c r="M50" i="1"/>
  <c r="L50" i="1"/>
  <c r="K50" i="1"/>
  <c r="F50" i="1"/>
  <c r="A50" i="1"/>
  <c r="O49" i="1"/>
  <c r="M49" i="1"/>
  <c r="L49" i="1"/>
  <c r="K49" i="1"/>
  <c r="F49" i="1"/>
  <c r="A49" i="1"/>
  <c r="O48" i="1"/>
  <c r="M48" i="1"/>
  <c r="L48" i="1"/>
  <c r="K48" i="1"/>
  <c r="F48" i="1"/>
  <c r="A48" i="1"/>
  <c r="O47" i="1"/>
  <c r="M47" i="1"/>
  <c r="L47" i="1"/>
  <c r="K47" i="1"/>
  <c r="F47" i="1"/>
  <c r="A47" i="1"/>
  <c r="O46" i="1"/>
  <c r="M46" i="1"/>
  <c r="L46" i="1"/>
  <c r="K46" i="1"/>
  <c r="F46" i="1"/>
  <c r="A46" i="1"/>
  <c r="O45" i="1"/>
  <c r="M45" i="1"/>
  <c r="L45" i="1"/>
  <c r="K45" i="1"/>
  <c r="F45" i="1"/>
  <c r="A45" i="1"/>
  <c r="O44" i="1"/>
  <c r="M44" i="1"/>
  <c r="L44" i="1"/>
  <c r="K44" i="1"/>
  <c r="F44" i="1"/>
  <c r="A44" i="1"/>
  <c r="O43" i="1"/>
  <c r="M43" i="1"/>
  <c r="L43" i="1"/>
  <c r="K43" i="1"/>
  <c r="F43" i="1"/>
  <c r="A43" i="1"/>
  <c r="O42" i="1"/>
  <c r="M42" i="1"/>
  <c r="L42" i="1"/>
  <c r="K42" i="1"/>
  <c r="F42" i="1"/>
  <c r="A42" i="1"/>
  <c r="O41" i="1"/>
  <c r="M41" i="1"/>
  <c r="L41" i="1"/>
  <c r="K41" i="1"/>
  <c r="F41" i="1"/>
  <c r="A41" i="1"/>
  <c r="O40" i="1"/>
  <c r="M40" i="1"/>
  <c r="L40" i="1"/>
  <c r="K40" i="1"/>
  <c r="F40" i="1"/>
  <c r="A40" i="1"/>
  <c r="O39" i="1"/>
  <c r="M39" i="1"/>
  <c r="L39" i="1"/>
  <c r="K39" i="1"/>
  <c r="F39" i="1"/>
  <c r="A39" i="1"/>
  <c r="O38" i="1"/>
  <c r="M38" i="1"/>
  <c r="L38" i="1"/>
  <c r="K38" i="1"/>
  <c r="F38" i="1"/>
  <c r="A38" i="1"/>
  <c r="O37" i="1"/>
  <c r="M37" i="1"/>
  <c r="L37" i="1"/>
  <c r="K37" i="1"/>
  <c r="F37" i="1"/>
  <c r="A37" i="1"/>
  <c r="O36" i="1"/>
  <c r="M36" i="1"/>
  <c r="L36" i="1"/>
  <c r="K36" i="1"/>
  <c r="F36" i="1"/>
  <c r="A36" i="1"/>
  <c r="O35" i="1"/>
  <c r="M35" i="1"/>
  <c r="L35" i="1"/>
  <c r="K35" i="1"/>
  <c r="F35" i="1"/>
  <c r="A35" i="1"/>
  <c r="O34" i="1"/>
  <c r="M34" i="1"/>
  <c r="L34" i="1"/>
  <c r="K34" i="1"/>
  <c r="F34" i="1"/>
  <c r="A34" i="1"/>
  <c r="O33" i="1"/>
  <c r="M33" i="1"/>
  <c r="L33" i="1"/>
  <c r="K33" i="1"/>
  <c r="F33" i="1"/>
  <c r="A33" i="1"/>
  <c r="O32" i="1"/>
  <c r="M32" i="1"/>
  <c r="L32" i="1"/>
  <c r="K32" i="1"/>
  <c r="F32" i="1"/>
  <c r="A32" i="1"/>
  <c r="O31" i="1"/>
  <c r="M31" i="1"/>
  <c r="L31" i="1"/>
  <c r="K31" i="1"/>
  <c r="F31" i="1"/>
  <c r="A31" i="1"/>
  <c r="O30" i="1"/>
  <c r="M30" i="1"/>
  <c r="L30" i="1"/>
  <c r="K30" i="1"/>
  <c r="F30" i="1"/>
  <c r="A30" i="1"/>
  <c r="O29" i="1"/>
  <c r="M29" i="1"/>
  <c r="L29" i="1"/>
  <c r="K29" i="1"/>
  <c r="F29" i="1"/>
  <c r="A29" i="1"/>
  <c r="O28" i="1"/>
  <c r="M28" i="1"/>
  <c r="L28" i="1"/>
  <c r="K28" i="1"/>
  <c r="F28" i="1"/>
  <c r="A28" i="1"/>
  <c r="O27" i="1"/>
  <c r="M27" i="1"/>
  <c r="L27" i="1"/>
  <c r="K27" i="1"/>
  <c r="F27" i="1"/>
  <c r="A27" i="1"/>
  <c r="O26" i="1"/>
  <c r="M26" i="1"/>
  <c r="L26" i="1"/>
  <c r="K26" i="1"/>
  <c r="F26" i="1"/>
  <c r="A26" i="1"/>
  <c r="O25" i="1"/>
  <c r="M25" i="1"/>
  <c r="L25" i="1"/>
  <c r="K25" i="1"/>
  <c r="F25" i="1"/>
  <c r="A25" i="1"/>
  <c r="O24" i="1"/>
  <c r="M24" i="1"/>
  <c r="L24" i="1"/>
  <c r="K24" i="1"/>
  <c r="F24" i="1"/>
  <c r="A24" i="1"/>
  <c r="O23" i="1"/>
  <c r="M23" i="1"/>
  <c r="L23" i="1"/>
  <c r="K23" i="1"/>
  <c r="F23" i="1"/>
  <c r="A23" i="1"/>
  <c r="O22" i="1"/>
  <c r="M22" i="1"/>
  <c r="L22" i="1"/>
  <c r="K22" i="1"/>
  <c r="F22" i="1"/>
  <c r="A22" i="1"/>
  <c r="O21" i="1"/>
  <c r="M21" i="1"/>
  <c r="L21" i="1"/>
  <c r="K21" i="1"/>
  <c r="F21" i="1"/>
  <c r="A21" i="1"/>
  <c r="O20" i="1"/>
  <c r="M20" i="1"/>
  <c r="L20" i="1"/>
  <c r="K20" i="1"/>
  <c r="F20" i="1"/>
  <c r="A20" i="1"/>
  <c r="O19" i="1"/>
  <c r="M19" i="1"/>
  <c r="L19" i="1"/>
  <c r="K19" i="1"/>
  <c r="F19" i="1"/>
  <c r="A19" i="1"/>
  <c r="O18" i="1"/>
  <c r="M18" i="1"/>
  <c r="L18" i="1"/>
  <c r="K18" i="1"/>
  <c r="F18" i="1"/>
  <c r="A18" i="1"/>
  <c r="O17" i="1"/>
  <c r="M17" i="1"/>
  <c r="L17" i="1"/>
  <c r="K17" i="1"/>
  <c r="F17" i="1"/>
  <c r="A17" i="1"/>
  <c r="O16" i="1"/>
  <c r="M16" i="1"/>
  <c r="L16" i="1"/>
  <c r="K16" i="1"/>
  <c r="F16" i="1"/>
  <c r="A16" i="1"/>
  <c r="O15" i="1"/>
  <c r="M15" i="1"/>
  <c r="L15" i="1"/>
  <c r="K15" i="1"/>
  <c r="F15" i="1"/>
  <c r="A15" i="1"/>
  <c r="O14" i="1"/>
  <c r="M14" i="1"/>
  <c r="L14" i="1"/>
  <c r="K14" i="1"/>
  <c r="F14" i="1"/>
  <c r="A14" i="1"/>
  <c r="O13" i="1"/>
  <c r="M13" i="1"/>
  <c r="L13" i="1"/>
  <c r="K13" i="1"/>
  <c r="F13" i="1"/>
  <c r="A13" i="1"/>
  <c r="O12" i="1"/>
  <c r="M12" i="1"/>
  <c r="L12" i="1"/>
  <c r="K12" i="1"/>
  <c r="F12" i="1"/>
  <c r="A12" i="1"/>
  <c r="O11" i="1"/>
  <c r="M11" i="1"/>
  <c r="L11" i="1"/>
  <c r="K11" i="1"/>
  <c r="F11" i="1"/>
  <c r="A11" i="1"/>
  <c r="O10" i="1"/>
  <c r="M10" i="1"/>
  <c r="L10" i="1"/>
  <c r="K10" i="1"/>
  <c r="F10" i="1"/>
  <c r="A10" i="1"/>
  <c r="O9" i="1"/>
  <c r="M9" i="1"/>
  <c r="L9" i="1"/>
  <c r="K9" i="1"/>
  <c r="F9" i="1"/>
  <c r="A9" i="1"/>
  <c r="O8" i="1"/>
  <c r="M8" i="1"/>
  <c r="L8" i="1"/>
  <c r="K8" i="1"/>
  <c r="F8" i="1"/>
  <c r="A8" i="1"/>
  <c r="O7" i="1"/>
  <c r="M7" i="1"/>
  <c r="L7" i="1"/>
  <c r="K7" i="1"/>
  <c r="F7" i="1"/>
  <c r="A7" i="1"/>
  <c r="O6" i="1"/>
  <c r="M6" i="1"/>
  <c r="L6" i="1"/>
  <c r="K6" i="1"/>
  <c r="F6" i="1"/>
  <c r="A6" i="1"/>
  <c r="O5" i="1"/>
  <c r="M5" i="1"/>
  <c r="L5" i="1"/>
  <c r="K5" i="1"/>
  <c r="F5" i="1"/>
  <c r="A5" i="1"/>
  <c r="O4" i="1"/>
  <c r="M4" i="1"/>
  <c r="L4" i="1"/>
  <c r="K4" i="1"/>
  <c r="F4" i="1"/>
  <c r="A4" i="1"/>
  <c r="O3" i="1"/>
  <c r="M3" i="1"/>
  <c r="L3" i="1"/>
  <c r="K3" i="1"/>
  <c r="F3" i="1"/>
  <c r="A3" i="1"/>
  <c r="O2" i="1"/>
  <c r="M2" i="1"/>
  <c r="L2" i="1"/>
  <c r="K2" i="1"/>
  <c r="F2" i="1"/>
  <c r="A2" i="1"/>
  <c r="W34" i="7" l="1"/>
  <c r="V34" i="7"/>
  <c r="U34" i="7"/>
  <c r="T34" i="7"/>
  <c r="W33" i="7"/>
  <c r="V33" i="7"/>
  <c r="U33" i="7"/>
  <c r="T33" i="7"/>
  <c r="Q33" i="7"/>
  <c r="L33" i="7"/>
  <c r="F33" i="7"/>
  <c r="W32" i="7"/>
  <c r="V32" i="7"/>
  <c r="M32" i="7" s="1"/>
  <c r="U32" i="7"/>
  <c r="T32" i="7"/>
  <c r="R32" i="7"/>
  <c r="Q32" i="7"/>
  <c r="L32" i="7"/>
  <c r="H32" i="7"/>
  <c r="F32" i="7"/>
  <c r="W31" i="7"/>
  <c r="V31" i="7"/>
  <c r="U31" i="7"/>
  <c r="T31" i="7"/>
  <c r="R31" i="7"/>
  <c r="M31" i="7"/>
  <c r="H31" i="7"/>
  <c r="W30" i="7"/>
  <c r="V30" i="7"/>
  <c r="U30" i="7"/>
  <c r="T30" i="7"/>
  <c r="W29" i="7"/>
  <c r="V29" i="7"/>
  <c r="U29" i="7"/>
  <c r="T29" i="7"/>
  <c r="Q29" i="7"/>
  <c r="L29" i="7"/>
  <c r="F29" i="7"/>
  <c r="W28" i="7"/>
  <c r="V28" i="7"/>
  <c r="M28" i="7" s="1"/>
  <c r="U28" i="7"/>
  <c r="T28" i="7"/>
  <c r="R28" i="7"/>
  <c r="Q28" i="7"/>
  <c r="L28" i="7"/>
  <c r="H28" i="7"/>
  <c r="F28" i="7"/>
  <c r="W27" i="7"/>
  <c r="V27" i="7"/>
  <c r="U27" i="7"/>
  <c r="T27" i="7"/>
  <c r="R27" i="7"/>
  <c r="M27" i="7"/>
  <c r="H27" i="7"/>
  <c r="W26" i="7"/>
  <c r="V26" i="7"/>
  <c r="U26" i="7"/>
  <c r="T26" i="7"/>
  <c r="W25" i="7"/>
  <c r="V25" i="7"/>
  <c r="U25" i="7"/>
  <c r="T25" i="7"/>
  <c r="Q25" i="7"/>
  <c r="L25" i="7"/>
  <c r="F25" i="7"/>
  <c r="W24" i="7"/>
  <c r="V24" i="7"/>
  <c r="M24" i="7" s="1"/>
  <c r="U24" i="7"/>
  <c r="T24" i="7"/>
  <c r="R24" i="7"/>
  <c r="Q24" i="7"/>
  <c r="L24" i="7"/>
  <c r="H24" i="7"/>
  <c r="F24" i="7"/>
  <c r="W23" i="7"/>
  <c r="V23" i="7"/>
  <c r="U23" i="7"/>
  <c r="T23" i="7"/>
  <c r="R23" i="7"/>
  <c r="M23" i="7"/>
  <c r="H23" i="7"/>
  <c r="B23" i="7"/>
  <c r="B24" i="7" s="1"/>
  <c r="B25" i="7" s="1"/>
  <c r="B26" i="7" s="1"/>
  <c r="B27" i="7" s="1"/>
  <c r="B28" i="7" s="1"/>
  <c r="B29" i="7" s="1"/>
  <c r="B30" i="7" s="1"/>
  <c r="B31" i="7" s="1"/>
  <c r="B32" i="7" s="1"/>
  <c r="B33" i="7" s="1"/>
  <c r="B34" i="7" s="1"/>
  <c r="W22" i="7"/>
  <c r="V22" i="7"/>
  <c r="U22" i="7"/>
  <c r="T22" i="7"/>
  <c r="W21" i="7"/>
  <c r="V21" i="7"/>
  <c r="U21" i="7"/>
  <c r="T21" i="7"/>
  <c r="R21" i="7"/>
  <c r="R34" i="7" s="1"/>
  <c r="Q21" i="7"/>
  <c r="Q31" i="7" s="1"/>
  <c r="P21" i="7"/>
  <c r="P32" i="7" s="1"/>
  <c r="N21" i="7"/>
  <c r="N33" i="7" s="1"/>
  <c r="M21" i="7"/>
  <c r="M34" i="7" s="1"/>
  <c r="L21" i="7"/>
  <c r="L31" i="7" s="1"/>
  <c r="J21" i="7"/>
  <c r="J32" i="7" s="1"/>
  <c r="I21" i="7"/>
  <c r="I33" i="7" s="1"/>
  <c r="H21" i="7"/>
  <c r="H34" i="7" s="1"/>
  <c r="F21" i="7"/>
  <c r="F31" i="7" s="1"/>
  <c r="E21" i="7"/>
  <c r="E32" i="7" s="1"/>
  <c r="D21" i="7"/>
  <c r="D33" i="7" s="1"/>
  <c r="W20" i="7"/>
  <c r="V20" i="7"/>
  <c r="U20" i="7"/>
  <c r="T20" i="7"/>
  <c r="G26" i="6"/>
  <c r="I26" i="6" s="1"/>
  <c r="G27" i="6"/>
  <c r="I27" i="6" s="1"/>
  <c r="G25" i="6"/>
  <c r="I25" i="6" s="1"/>
  <c r="G21" i="6"/>
  <c r="I21" i="6" s="1"/>
  <c r="G22" i="6"/>
  <c r="I22" i="6" s="1"/>
  <c r="G20" i="6"/>
  <c r="I20" i="6" s="1"/>
  <c r="G16" i="6"/>
  <c r="I16" i="6" s="1"/>
  <c r="G17" i="6"/>
  <c r="I17" i="6" s="1"/>
  <c r="G15" i="6"/>
  <c r="I15" i="6" s="1"/>
  <c r="G11" i="6"/>
  <c r="I11" i="6" s="1"/>
  <c r="G12" i="6"/>
  <c r="I12" i="6" s="1"/>
  <c r="G10" i="6"/>
  <c r="I10" i="6" s="1"/>
  <c r="Q4" i="6"/>
  <c r="Q5" i="6"/>
  <c r="Q3" i="6"/>
  <c r="P4" i="6"/>
  <c r="P5" i="6"/>
  <c r="P3" i="6"/>
  <c r="O4" i="6"/>
  <c r="O5" i="6"/>
  <c r="O3" i="6"/>
  <c r="N4" i="6"/>
  <c r="N5" i="6"/>
  <c r="N3" i="6"/>
  <c r="M4" i="6"/>
  <c r="M5" i="6"/>
  <c r="M3" i="6"/>
  <c r="L4" i="6"/>
  <c r="L5" i="6"/>
  <c r="L3" i="6"/>
  <c r="K4" i="6"/>
  <c r="K5" i="6"/>
  <c r="K3" i="6"/>
  <c r="J4" i="6"/>
  <c r="J5" i="6"/>
  <c r="J3" i="6"/>
  <c r="I4" i="6"/>
  <c r="I5" i="6"/>
  <c r="I3" i="6"/>
  <c r="H4" i="6"/>
  <c r="H5" i="6"/>
  <c r="H3" i="6"/>
  <c r="G4" i="6"/>
  <c r="G5" i="6"/>
  <c r="G3" i="6"/>
  <c r="F4" i="6"/>
  <c r="F5" i="6"/>
  <c r="F3" i="6"/>
  <c r="D4" i="6"/>
  <c r="D5" i="6"/>
  <c r="D3" i="6"/>
  <c r="E4" i="6"/>
  <c r="E5" i="6"/>
  <c r="E3" i="6"/>
  <c r="B4" i="6"/>
  <c r="B5" i="6"/>
  <c r="B3" i="6"/>
  <c r="C4" i="6"/>
  <c r="C5" i="6"/>
  <c r="C3" i="6"/>
  <c r="I17" i="2"/>
  <c r="I18" i="2"/>
  <c r="I16" i="2"/>
  <c r="I12" i="2"/>
  <c r="I13" i="2"/>
  <c r="I11" i="2"/>
  <c r="D22" i="7" l="1"/>
  <c r="I22" i="7"/>
  <c r="N22" i="7"/>
  <c r="E25" i="7"/>
  <c r="J25" i="7"/>
  <c r="P25" i="7"/>
  <c r="D26" i="7"/>
  <c r="I26" i="7"/>
  <c r="N26" i="7"/>
  <c r="E29" i="7"/>
  <c r="J29" i="7"/>
  <c r="P29" i="7"/>
  <c r="D30" i="7"/>
  <c r="I30" i="7"/>
  <c r="N30" i="7"/>
  <c r="E33" i="7"/>
  <c r="J33" i="7"/>
  <c r="P33" i="7"/>
  <c r="D34" i="7"/>
  <c r="I34" i="7"/>
  <c r="N34" i="7"/>
  <c r="E22" i="7"/>
  <c r="J22" i="7"/>
  <c r="P22" i="7"/>
  <c r="D23" i="7"/>
  <c r="I23" i="7"/>
  <c r="N23" i="7"/>
  <c r="E26" i="7"/>
  <c r="J26" i="7"/>
  <c r="P26" i="7"/>
  <c r="D27" i="7"/>
  <c r="I27" i="7"/>
  <c r="N27" i="7"/>
  <c r="E30" i="7"/>
  <c r="J30" i="7"/>
  <c r="P30" i="7"/>
  <c r="D31" i="7"/>
  <c r="I31" i="7"/>
  <c r="N31" i="7"/>
  <c r="E34" i="7"/>
  <c r="J34" i="7"/>
  <c r="P34" i="7"/>
  <c r="F22" i="7"/>
  <c r="L22" i="7"/>
  <c r="Q22" i="7"/>
  <c r="E23" i="7"/>
  <c r="J23" i="7"/>
  <c r="P23" i="7"/>
  <c r="D24" i="7"/>
  <c r="I24" i="7"/>
  <c r="N24" i="7"/>
  <c r="H25" i="7"/>
  <c r="M25" i="7"/>
  <c r="R25" i="7"/>
  <c r="F26" i="7"/>
  <c r="L26" i="7"/>
  <c r="Q26" i="7"/>
  <c r="E27" i="7"/>
  <c r="J27" i="7"/>
  <c r="P27" i="7"/>
  <c r="D28" i="7"/>
  <c r="I28" i="7"/>
  <c r="N28" i="7"/>
  <c r="H29" i="7"/>
  <c r="M29" i="7"/>
  <c r="R29" i="7"/>
  <c r="F30" i="7"/>
  <c r="L30" i="7"/>
  <c r="Q30" i="7"/>
  <c r="E31" i="7"/>
  <c r="J31" i="7"/>
  <c r="P31" i="7"/>
  <c r="D32" i="7"/>
  <c r="I32" i="7"/>
  <c r="N32" i="7"/>
  <c r="H33" i="7"/>
  <c r="M33" i="7"/>
  <c r="R33" i="7"/>
  <c r="F34" i="7"/>
  <c r="L34" i="7"/>
  <c r="Q34" i="7"/>
  <c r="H22" i="7"/>
  <c r="M22" i="7"/>
  <c r="R22" i="7"/>
  <c r="F23" i="7"/>
  <c r="L23" i="7"/>
  <c r="Q23" i="7"/>
  <c r="E24" i="7"/>
  <c r="J24" i="7"/>
  <c r="P24" i="7"/>
  <c r="D25" i="7"/>
  <c r="I25" i="7"/>
  <c r="N25" i="7"/>
  <c r="H26" i="7"/>
  <c r="M26" i="7"/>
  <c r="R26" i="7"/>
  <c r="F27" i="7"/>
  <c r="L27" i="7"/>
  <c r="Q27" i="7"/>
  <c r="E28" i="7"/>
  <c r="J28" i="7"/>
  <c r="P28" i="7"/>
  <c r="D29" i="7"/>
  <c r="I29" i="7"/>
  <c r="N29" i="7"/>
  <c r="H30" i="7"/>
  <c r="M30" i="7"/>
  <c r="R30" i="7"/>
</calcChain>
</file>

<file path=xl/sharedStrings.xml><?xml version="1.0" encoding="utf-8"?>
<sst xmlns="http://schemas.openxmlformats.org/spreadsheetml/2006/main" count="9599" uniqueCount="623">
  <si>
    <t>Key</t>
  </si>
  <si>
    <t>Region</t>
  </si>
  <si>
    <t>Hazard Event</t>
  </si>
  <si>
    <t>Quarter</t>
  </si>
  <si>
    <t>Year</t>
  </si>
  <si>
    <t>YearQtr</t>
  </si>
  <si>
    <t>Duration
(Days)</t>
  </si>
  <si>
    <t>Fatalities</t>
  </si>
  <si>
    <t>Injuries</t>
  </si>
  <si>
    <t>Property Damage (Local Currency)</t>
  </si>
  <si>
    <t>Property Damage (USD)</t>
  </si>
  <si>
    <t>Hazard Event (Proposed_1)</t>
  </si>
  <si>
    <t>StandardisedCosts</t>
  </si>
  <si>
    <t>Ꝕ at 2021 year end</t>
  </si>
  <si>
    <t>StandardisedCosts2</t>
  </si>
  <si>
    <t>Hcluster complete</t>
  </si>
  <si>
    <t>Hcluster ward.D2</t>
  </si>
  <si>
    <t>Hurricane/Tropical Storm</t>
  </si>
  <si>
    <t>Wildfire</t>
  </si>
  <si>
    <t>Flooding</t>
  </si>
  <si>
    <t>Winter Weather</t>
  </si>
  <si>
    <t>Tornado</t>
  </si>
  <si>
    <t>Wind/ Winter Weather</t>
  </si>
  <si>
    <t>Drought/ Heat</t>
  </si>
  <si>
    <t>Severe Storm/Thunder Storm/ Wind</t>
  </si>
  <si>
    <t>Lightning</t>
  </si>
  <si>
    <t>Wind</t>
  </si>
  <si>
    <t>Severe Storm/Thunder Storm</t>
  </si>
  <si>
    <t>Severe Storm/Thunder Storm - Wind</t>
  </si>
  <si>
    <t>Coastal/ Severe Storm/Thunder Storm/ Wind</t>
  </si>
  <si>
    <t>Coastal/ Hurricane/Tropical Storm/ Severe Storm/Thunder Storm/ Wind</t>
  </si>
  <si>
    <t>Coastal</t>
  </si>
  <si>
    <t>Hail/ Severe Storm/Thunder Storm/ Wind</t>
  </si>
  <si>
    <t>Lightning/ Severe Storm/Thunder Storm</t>
  </si>
  <si>
    <t>Flooding/ Lightning/ Severe Storm/Thunder Storm</t>
  </si>
  <si>
    <t>Hurricane/Tropical Storm/ Severe Storm/Thunder Storm</t>
  </si>
  <si>
    <t>Hail/ Lightning/ Severe Storm/Thunder Storm/ Wind</t>
  </si>
  <si>
    <t>Flooding/ Severe Storm/Thunder Storm</t>
  </si>
  <si>
    <t>Drought</t>
  </si>
  <si>
    <t>Hail</t>
  </si>
  <si>
    <t>Coastal/ Severe Storm/Thunder Storm</t>
  </si>
  <si>
    <t>Coastal/ Hurricane/Tropical Storm/ Wind</t>
  </si>
  <si>
    <t>Hail/ Tornado</t>
  </si>
  <si>
    <t>Flooding/ Lightning/ Wind</t>
  </si>
  <si>
    <t>Hail/ Severe Storm/Thunder Storm</t>
  </si>
  <si>
    <t>Lightning/ Severe Storm/Thunder Storm/ Wind</t>
  </si>
  <si>
    <t>Hail/ Wind</t>
  </si>
  <si>
    <t>Coastal/ Wind</t>
  </si>
  <si>
    <t>Severe Storm/Thunder Storm/ Winter Weather</t>
  </si>
  <si>
    <t>Fog</t>
  </si>
  <si>
    <t>Lightning/ Wind</t>
  </si>
  <si>
    <t>Flooding/ Wind</t>
  </si>
  <si>
    <t>Coastal/ Flooding/ Severe Storm/Thunder Storm/ Wind</t>
  </si>
  <si>
    <t>Severe Storm/Thunder Storm/ Wind/ Winter Weather</t>
  </si>
  <si>
    <t>Coastal/ Flooding</t>
  </si>
  <si>
    <t>Flooding/ Severe Storm/Thunder Storm/ Wind</t>
  </si>
  <si>
    <t>Tornado/ Wind</t>
  </si>
  <si>
    <t>Flooding/ Lightning</t>
  </si>
  <si>
    <t>Flooding/ Hail/ Wind</t>
  </si>
  <si>
    <t>Hail/ Lightning/ Wind</t>
  </si>
  <si>
    <t>Hail/ Lightning/ Severe Storm/Thunder Storm</t>
  </si>
  <si>
    <t>Hail/ Severe Storm/Thunder Storm/ Wind/ Winter Weather</t>
  </si>
  <si>
    <t>Lightning/ Tornado/ Wind</t>
  </si>
  <si>
    <t>Hail/ Tornado/ Wind</t>
  </si>
  <si>
    <t>Flooding/ Hail</t>
  </si>
  <si>
    <t>Heat</t>
  </si>
  <si>
    <t>Hail/ Lightning</t>
  </si>
  <si>
    <t>Average Duration</t>
  </si>
  <si>
    <t>Average cost</t>
  </si>
  <si>
    <t>Average injury</t>
  </si>
  <si>
    <t>Average death</t>
  </si>
  <si>
    <t>Cluster</t>
  </si>
  <si>
    <t>Complete</t>
  </si>
  <si>
    <t>Ward d2</t>
  </si>
  <si>
    <t>duration</t>
  </si>
  <si>
    <t>cost</t>
  </si>
  <si>
    <t>injury</t>
  </si>
  <si>
    <t>death</t>
  </si>
  <si>
    <t>N events</t>
  </si>
  <si>
    <t>Proposed</t>
  </si>
  <si>
    <t>input</t>
  </si>
  <si>
    <t>Shortest</t>
  </si>
  <si>
    <t>Highest</t>
  </si>
  <si>
    <t>Major</t>
  </si>
  <si>
    <t>Longest</t>
  </si>
  <si>
    <t>med</t>
  </si>
  <si>
    <t>Lowest</t>
  </si>
  <si>
    <t>lowest</t>
  </si>
  <si>
    <t>Med</t>
  </si>
  <si>
    <t>Minor</t>
  </si>
  <si>
    <t>Complete model makes most sense</t>
  </si>
  <si>
    <t>Ward</t>
  </si>
  <si>
    <t>highest</t>
  </si>
  <si>
    <t>Medium</t>
  </si>
  <si>
    <t xml:space="preserve">Hcluster mcquitty </t>
  </si>
  <si>
    <t>Hcluster Median</t>
  </si>
  <si>
    <t>2_20164</t>
  </si>
  <si>
    <t>2016Q4</t>
  </si>
  <si>
    <t>2_20092</t>
  </si>
  <si>
    <t>2009Q2</t>
  </si>
  <si>
    <t>4_20154</t>
  </si>
  <si>
    <t>2015Q4</t>
  </si>
  <si>
    <t>Water</t>
  </si>
  <si>
    <t>1_20024</t>
  </si>
  <si>
    <t>2002Q4</t>
  </si>
  <si>
    <t>Winter</t>
  </si>
  <si>
    <t>2_20131</t>
  </si>
  <si>
    <t>2013Q1</t>
  </si>
  <si>
    <t>3_19951</t>
  </si>
  <si>
    <t>1995Q1</t>
  </si>
  <si>
    <t>2_20154</t>
  </si>
  <si>
    <t>3_20154</t>
  </si>
  <si>
    <t>2_19931</t>
  </si>
  <si>
    <t>1993Q1</t>
  </si>
  <si>
    <t>2_20013</t>
  </si>
  <si>
    <t>2001Q3</t>
  </si>
  <si>
    <t>2_19933</t>
  </si>
  <si>
    <t>1993Q3</t>
  </si>
  <si>
    <t>6_19933</t>
  </si>
  <si>
    <t>3_19933</t>
  </si>
  <si>
    <t>1_19933</t>
  </si>
  <si>
    <t>5_19933</t>
  </si>
  <si>
    <t>4_19933</t>
  </si>
  <si>
    <t>1_19953</t>
  </si>
  <si>
    <t>1995Q3</t>
  </si>
  <si>
    <t>1_20202</t>
  </si>
  <si>
    <t>2020Q2</t>
  </si>
  <si>
    <t>2_20043</t>
  </si>
  <si>
    <t>2004Q3</t>
  </si>
  <si>
    <t>1_20043</t>
  </si>
  <si>
    <t>2_19983</t>
  </si>
  <si>
    <t>1998Q3</t>
  </si>
  <si>
    <t>2_20041</t>
  </si>
  <si>
    <t>2004Q1</t>
  </si>
  <si>
    <t>2_20003</t>
  </si>
  <si>
    <t>2000Q3</t>
  </si>
  <si>
    <t>1_19991</t>
  </si>
  <si>
    <t>1999Q1</t>
  </si>
  <si>
    <t>5_20043</t>
  </si>
  <si>
    <t>3_20062</t>
  </si>
  <si>
    <t>2006Q2</t>
  </si>
  <si>
    <t>Storm</t>
  </si>
  <si>
    <t>2_19954</t>
  </si>
  <si>
    <t>1995Q4</t>
  </si>
  <si>
    <t>1_20143</t>
  </si>
  <si>
    <t>2014Q3</t>
  </si>
  <si>
    <t>5_20164</t>
  </si>
  <si>
    <t>5_20123</t>
  </si>
  <si>
    <t>2012Q3</t>
  </si>
  <si>
    <t>2_20052</t>
  </si>
  <si>
    <t>2005Q2</t>
  </si>
  <si>
    <t>2_20073</t>
  </si>
  <si>
    <t>2007Q3</t>
  </si>
  <si>
    <t>1_20031</t>
  </si>
  <si>
    <t>2003Q1</t>
  </si>
  <si>
    <t>6_19982</t>
  </si>
  <si>
    <t>1998Q2</t>
  </si>
  <si>
    <t>3_20163</t>
  </si>
  <si>
    <t>2016Q3</t>
  </si>
  <si>
    <t>4_20164</t>
  </si>
  <si>
    <t>3_20112</t>
  </si>
  <si>
    <t>2011Q2</t>
  </si>
  <si>
    <t>1_20201</t>
  </si>
  <si>
    <t>2020Q1</t>
  </si>
  <si>
    <t>3_20164</t>
  </si>
  <si>
    <t>2_19963</t>
  </si>
  <si>
    <t>1996Q3</t>
  </si>
  <si>
    <t>2_20171</t>
  </si>
  <si>
    <t>2017Q1</t>
  </si>
  <si>
    <t>3_20133</t>
  </si>
  <si>
    <t>2013Q3</t>
  </si>
  <si>
    <t>5_19993</t>
  </si>
  <si>
    <t>1999Q3</t>
  </si>
  <si>
    <t>3_20052</t>
  </si>
  <si>
    <t>6_20112</t>
  </si>
  <si>
    <t>3_20092</t>
  </si>
  <si>
    <t>2_19973</t>
  </si>
  <si>
    <t>1997Q3</t>
  </si>
  <si>
    <t>1_20133</t>
  </si>
  <si>
    <t>1_20083</t>
  </si>
  <si>
    <t>2008Q3</t>
  </si>
  <si>
    <t>1_20072</t>
  </si>
  <si>
    <t>2007Q2</t>
  </si>
  <si>
    <t>2_20054</t>
  </si>
  <si>
    <t>2005Q4</t>
  </si>
  <si>
    <t>1_20164</t>
  </si>
  <si>
    <t>1_20002</t>
  </si>
  <si>
    <t>2000Q2</t>
  </si>
  <si>
    <t>4_20132</t>
  </si>
  <si>
    <t>2013Q2</t>
  </si>
  <si>
    <t>4_20163</t>
  </si>
  <si>
    <t>1_19961</t>
  </si>
  <si>
    <t>1996Q1</t>
  </si>
  <si>
    <t>3_19912</t>
  </si>
  <si>
    <t>1991Q2</t>
  </si>
  <si>
    <t>3_19913</t>
  </si>
  <si>
    <t>1991Q3</t>
  </si>
  <si>
    <t>1_20054</t>
  </si>
  <si>
    <t>3_20043</t>
  </si>
  <si>
    <t>3_20053</t>
  </si>
  <si>
    <t>2005Q3</t>
  </si>
  <si>
    <t>1_20033</t>
  </si>
  <si>
    <t>2003Q3</t>
  </si>
  <si>
    <t>3_20093</t>
  </si>
  <si>
    <t>2009Q3</t>
  </si>
  <si>
    <t>4_19973</t>
  </si>
  <si>
    <t>1_20053</t>
  </si>
  <si>
    <t>2_19944</t>
  </si>
  <si>
    <t>1994Q4</t>
  </si>
  <si>
    <t>2_19964</t>
  </si>
  <si>
    <t>1996Q4</t>
  </si>
  <si>
    <t>3_19953</t>
  </si>
  <si>
    <t>5_19953</t>
  </si>
  <si>
    <t>6_20101</t>
  </si>
  <si>
    <t>2010Q1</t>
  </si>
  <si>
    <t>3_20103</t>
  </si>
  <si>
    <t>2010Q3</t>
  </si>
  <si>
    <t>6_19953</t>
  </si>
  <si>
    <t>2_20201</t>
  </si>
  <si>
    <t>2_19953</t>
  </si>
  <si>
    <t>4_19981</t>
  </si>
  <si>
    <t>1998Q1</t>
  </si>
  <si>
    <t>4_19953</t>
  </si>
  <si>
    <t>5_19973</t>
  </si>
  <si>
    <t>2_20193</t>
  </si>
  <si>
    <t>2019Q3</t>
  </si>
  <si>
    <t>3_20153</t>
  </si>
  <si>
    <t>2015Q3</t>
  </si>
  <si>
    <t>1_20093</t>
  </si>
  <si>
    <t>4_19954</t>
  </si>
  <si>
    <t>3_19973</t>
  </si>
  <si>
    <t>4_19963</t>
  </si>
  <si>
    <t>2_20012</t>
  </si>
  <si>
    <t>2001Q2</t>
  </si>
  <si>
    <t>2_19932</t>
  </si>
  <si>
    <t>1993Q2</t>
  </si>
  <si>
    <t>2_19991</t>
  </si>
  <si>
    <t>3_20033</t>
  </si>
  <si>
    <t>4_20043</t>
  </si>
  <si>
    <t>1_20192</t>
  </si>
  <si>
    <t>2019Q2</t>
  </si>
  <si>
    <t>2_20204</t>
  </si>
  <si>
    <t>2020Q4</t>
  </si>
  <si>
    <t>1_20204</t>
  </si>
  <si>
    <t>6_19924</t>
  </si>
  <si>
    <t>1992Q4</t>
  </si>
  <si>
    <t>3_20113</t>
  </si>
  <si>
    <t>2011Q3</t>
  </si>
  <si>
    <t>1_20003</t>
  </si>
  <si>
    <t>3_20152</t>
  </si>
  <si>
    <t>2015Q2</t>
  </si>
  <si>
    <t>2_20042</t>
  </si>
  <si>
    <t>2004Q2</t>
  </si>
  <si>
    <t>3_19963</t>
  </si>
  <si>
    <t>2_20033</t>
  </si>
  <si>
    <t>1_19973</t>
  </si>
  <si>
    <t>2_20103</t>
  </si>
  <si>
    <t>1_19912</t>
  </si>
  <si>
    <t>1_20153</t>
  </si>
  <si>
    <t>5_19951</t>
  </si>
  <si>
    <t>5_20112</t>
  </si>
  <si>
    <t>3_20084</t>
  </si>
  <si>
    <t>2008Q4</t>
  </si>
  <si>
    <t>5_20113</t>
  </si>
  <si>
    <t>5_20103</t>
  </si>
  <si>
    <t>5_20102</t>
  </si>
  <si>
    <t>2010Q2</t>
  </si>
  <si>
    <t>5_20122</t>
  </si>
  <si>
    <t>2012Q2</t>
  </si>
  <si>
    <t>1_19954</t>
  </si>
  <si>
    <t>2_19943</t>
  </si>
  <si>
    <t>1994Q3</t>
  </si>
  <si>
    <t>5_19963</t>
  </si>
  <si>
    <t>3_20031</t>
  </si>
  <si>
    <t>4_19931</t>
  </si>
  <si>
    <t>3_19931</t>
  </si>
  <si>
    <t>1_19993</t>
  </si>
  <si>
    <t>4_20092</t>
  </si>
  <si>
    <t>1_19931</t>
  </si>
  <si>
    <t>1_19981</t>
  </si>
  <si>
    <t>1_20162</t>
  </si>
  <si>
    <t>2016Q2</t>
  </si>
  <si>
    <t>3_20072</t>
  </si>
  <si>
    <t>3_19952</t>
  </si>
  <si>
    <t>1995Q2</t>
  </si>
  <si>
    <t>2_19911</t>
  </si>
  <si>
    <t>1991Q1</t>
  </si>
  <si>
    <t>4_19951</t>
  </si>
  <si>
    <t>1_19913</t>
  </si>
  <si>
    <t>4_19943</t>
  </si>
  <si>
    <t>1_19921</t>
  </si>
  <si>
    <t>1992Q1</t>
  </si>
  <si>
    <t>2_20183</t>
  </si>
  <si>
    <t>2018Q3</t>
  </si>
  <si>
    <t>2_20112</t>
  </si>
  <si>
    <t>2_20192</t>
  </si>
  <si>
    <t>2_19982</t>
  </si>
  <si>
    <t>1_20174</t>
  </si>
  <si>
    <t>2017Q4</t>
  </si>
  <si>
    <t>5_19943</t>
  </si>
  <si>
    <t>4_20113</t>
  </si>
  <si>
    <t>3_20122</t>
  </si>
  <si>
    <t>3_20032</t>
  </si>
  <si>
    <t>2003Q2</t>
  </si>
  <si>
    <t>2_20102</t>
  </si>
  <si>
    <t>1_19943</t>
  </si>
  <si>
    <t>1_20022</t>
  </si>
  <si>
    <t>2002Q2</t>
  </si>
  <si>
    <t>5_20152</t>
  </si>
  <si>
    <t>1_19923</t>
  </si>
  <si>
    <t>1992Q3</t>
  </si>
  <si>
    <t>1_19952</t>
  </si>
  <si>
    <t>5_19972</t>
  </si>
  <si>
    <t>1997Q2</t>
  </si>
  <si>
    <t>1_20172</t>
  </si>
  <si>
    <t>2017Q2</t>
  </si>
  <si>
    <t>5_19931</t>
  </si>
  <si>
    <t>1_19922</t>
  </si>
  <si>
    <t>1992Q2</t>
  </si>
  <si>
    <t>5_20072</t>
  </si>
  <si>
    <t>2_20011</t>
  </si>
  <si>
    <t>2001Q1</t>
  </si>
  <si>
    <t>2_20142</t>
  </si>
  <si>
    <t>2014Q2</t>
  </si>
  <si>
    <t>4_20063</t>
  </si>
  <si>
    <t>2006Q3</t>
  </si>
  <si>
    <t>2_20062</t>
  </si>
  <si>
    <t>4_20112</t>
  </si>
  <si>
    <t>1_19971</t>
  </si>
  <si>
    <t>1997Q1</t>
  </si>
  <si>
    <t>2_20132</t>
  </si>
  <si>
    <t>6_19931</t>
  </si>
  <si>
    <t>2_20153</t>
  </si>
  <si>
    <t>2_20184</t>
  </si>
  <si>
    <t>2018Q4</t>
  </si>
  <si>
    <t>3_20143</t>
  </si>
  <si>
    <t>3_20121</t>
  </si>
  <si>
    <t>2012Q1</t>
  </si>
  <si>
    <t>4_19961</t>
  </si>
  <si>
    <t>3_20102</t>
  </si>
  <si>
    <t>6_19912</t>
  </si>
  <si>
    <t>2_20023</t>
  </si>
  <si>
    <t>2002Q3</t>
  </si>
  <si>
    <t>3_20091</t>
  </si>
  <si>
    <t>2009Q1</t>
  </si>
  <si>
    <t>2_20063</t>
  </si>
  <si>
    <t>3_20083</t>
  </si>
  <si>
    <t>2_20174</t>
  </si>
  <si>
    <t>1_20132</t>
  </si>
  <si>
    <t>2_20143</t>
  </si>
  <si>
    <t>2_20194</t>
  </si>
  <si>
    <t>2019Q4</t>
  </si>
  <si>
    <t>2_19981</t>
  </si>
  <si>
    <t>2_19992</t>
  </si>
  <si>
    <t>1999Q2</t>
  </si>
  <si>
    <t>1_19941</t>
  </si>
  <si>
    <t>1994Q1</t>
  </si>
  <si>
    <t>1_20023</t>
  </si>
  <si>
    <t>4_20122</t>
  </si>
  <si>
    <t>1_20052</t>
  </si>
  <si>
    <t>2_19942</t>
  </si>
  <si>
    <t>1994Q2</t>
  </si>
  <si>
    <t>1_20142</t>
  </si>
  <si>
    <t>6_20123</t>
  </si>
  <si>
    <t>2_19972</t>
  </si>
  <si>
    <t>1_20122</t>
  </si>
  <si>
    <t>4_20102</t>
  </si>
  <si>
    <t>1_20102</t>
  </si>
  <si>
    <t>2_19913</t>
  </si>
  <si>
    <t>4_20123</t>
  </si>
  <si>
    <t>1_19963</t>
  </si>
  <si>
    <t>1_19982</t>
  </si>
  <si>
    <t>4_19952</t>
  </si>
  <si>
    <t>1_20183</t>
  </si>
  <si>
    <t>3_20123</t>
  </si>
  <si>
    <t>1_20171</t>
  </si>
  <si>
    <t>2_20133</t>
  </si>
  <si>
    <t>5_19924</t>
  </si>
  <si>
    <t>2_20083</t>
  </si>
  <si>
    <t>1_20151</t>
  </si>
  <si>
    <t>2015Q1</t>
  </si>
  <si>
    <t>5_19913</t>
  </si>
  <si>
    <t>1_19992</t>
  </si>
  <si>
    <t>4_20144</t>
  </si>
  <si>
    <t>2014Q4</t>
  </si>
  <si>
    <t>3_19972</t>
  </si>
  <si>
    <t>1_19924</t>
  </si>
  <si>
    <t>5_20093</t>
  </si>
  <si>
    <t>2_20173</t>
  </si>
  <si>
    <t>2017Q3</t>
  </si>
  <si>
    <t>3_20161</t>
  </si>
  <si>
    <t>2016Q1</t>
  </si>
  <si>
    <t>2_20182</t>
  </si>
  <si>
    <t>2018Q2</t>
  </si>
  <si>
    <t>4_20084</t>
  </si>
  <si>
    <t>1_19962</t>
  </si>
  <si>
    <t>1996Q2</t>
  </si>
  <si>
    <t>6_20102</t>
  </si>
  <si>
    <t>4_20091</t>
  </si>
  <si>
    <t>2_19952</t>
  </si>
  <si>
    <t>5_20091</t>
  </si>
  <si>
    <t>1_19951</t>
  </si>
  <si>
    <t>5_20163</t>
  </si>
  <si>
    <t>2_20014</t>
  </si>
  <si>
    <t>2001Q4</t>
  </si>
  <si>
    <t>other</t>
  </si>
  <si>
    <t>6_20144</t>
  </si>
  <si>
    <t>5_20133</t>
  </si>
  <si>
    <t>6_20113</t>
  </si>
  <si>
    <t>6_20132</t>
  </si>
  <si>
    <t>5_20092</t>
  </si>
  <si>
    <t>2_20093</t>
  </si>
  <si>
    <t>4_20142</t>
  </si>
  <si>
    <t>4_20152</t>
  </si>
  <si>
    <t>4_20153</t>
  </si>
  <si>
    <t>3_20131</t>
  </si>
  <si>
    <t>6_20091</t>
  </si>
  <si>
    <t>6_20084</t>
  </si>
  <si>
    <t>1_20173</t>
  </si>
  <si>
    <t>2_20202</t>
  </si>
  <si>
    <t>5_20132</t>
  </si>
  <si>
    <t>5_20084</t>
  </si>
  <si>
    <t>3_20202</t>
  </si>
  <si>
    <t>6_20203</t>
  </si>
  <si>
    <t>2020Q3</t>
  </si>
  <si>
    <t>6_19952</t>
  </si>
  <si>
    <t>5_20131</t>
  </si>
  <si>
    <t>2_20122</t>
  </si>
  <si>
    <t>2_19951</t>
  </si>
  <si>
    <t>1_20042</t>
  </si>
  <si>
    <t>1_20152</t>
  </si>
  <si>
    <t>5_20121</t>
  </si>
  <si>
    <t>3_20081</t>
  </si>
  <si>
    <t>2008Q1</t>
  </si>
  <si>
    <t>6_20131</t>
  </si>
  <si>
    <t>5_19952</t>
  </si>
  <si>
    <t>2_20072</t>
  </si>
  <si>
    <t>6_20103</t>
  </si>
  <si>
    <t>1_20041</t>
  </si>
  <si>
    <t>4_20133</t>
  </si>
  <si>
    <t>4_20141</t>
  </si>
  <si>
    <t>2014Q1</t>
  </si>
  <si>
    <t>5_20142</t>
  </si>
  <si>
    <t>3_20094</t>
  </si>
  <si>
    <t>2009Q4</t>
  </si>
  <si>
    <t>4_20121</t>
  </si>
  <si>
    <t>4_20023</t>
  </si>
  <si>
    <t>6_20111</t>
  </si>
  <si>
    <t>2011Q1</t>
  </si>
  <si>
    <t>3_20142</t>
  </si>
  <si>
    <t>4_20103</t>
  </si>
  <si>
    <t>2_20152</t>
  </si>
  <si>
    <t>2_20134</t>
  </si>
  <si>
    <t>2013Q4</t>
  </si>
  <si>
    <t>6_20114</t>
  </si>
  <si>
    <t>2011Q4</t>
  </si>
  <si>
    <t>2_20113</t>
  </si>
  <si>
    <t>6_20152</t>
  </si>
  <si>
    <t>4_20143</t>
  </si>
  <si>
    <t>6_20142</t>
  </si>
  <si>
    <t>2_20081</t>
  </si>
  <si>
    <t>4_20061</t>
  </si>
  <si>
    <t>2006Q1</t>
  </si>
  <si>
    <t>4_20062</t>
  </si>
  <si>
    <t>3_19971</t>
  </si>
  <si>
    <t>3_19961</t>
  </si>
  <si>
    <t>1_20182</t>
  </si>
  <si>
    <t>4_20114</t>
  </si>
  <si>
    <t>5_19921</t>
  </si>
  <si>
    <t>3_20184</t>
  </si>
  <si>
    <t>2_20101</t>
  </si>
  <si>
    <t>3_20201</t>
  </si>
  <si>
    <t>2_20203</t>
  </si>
  <si>
    <t>2_20002</t>
  </si>
  <si>
    <t>6_20092</t>
  </si>
  <si>
    <t>1_19983</t>
  </si>
  <si>
    <t>5_19912</t>
  </si>
  <si>
    <t>3_20082</t>
  </si>
  <si>
    <t>2008Q2</t>
  </si>
  <si>
    <t>1_20073</t>
  </si>
  <si>
    <t>5_20073</t>
  </si>
  <si>
    <t>4_19912</t>
  </si>
  <si>
    <t>5_20064</t>
  </si>
  <si>
    <t>2006Q4</t>
  </si>
  <si>
    <t>2_20104</t>
  </si>
  <si>
    <t>2010Q4</t>
  </si>
  <si>
    <t>1_19932</t>
  </si>
  <si>
    <t>1_19942</t>
  </si>
  <si>
    <t>3_20114</t>
  </si>
  <si>
    <t>2_19974</t>
  </si>
  <si>
    <t>1997Q4</t>
  </si>
  <si>
    <t>2_19923</t>
  </si>
  <si>
    <t>3_19943</t>
  </si>
  <si>
    <t>3_20171</t>
  </si>
  <si>
    <t>3_19911</t>
  </si>
  <si>
    <t>3_20203</t>
  </si>
  <si>
    <t>2_20162</t>
  </si>
  <si>
    <t>3_20144</t>
  </si>
  <si>
    <t>5_20153</t>
  </si>
  <si>
    <t>3_20132</t>
  </si>
  <si>
    <t>4_20093</t>
  </si>
  <si>
    <t>3_20151</t>
  </si>
  <si>
    <t>4_20083</t>
  </si>
  <si>
    <t>5_20114</t>
  </si>
  <si>
    <t>6_20104</t>
  </si>
  <si>
    <t>3_20192</t>
  </si>
  <si>
    <t>1_20032</t>
  </si>
  <si>
    <t>2_20172</t>
  </si>
  <si>
    <t>3_20024</t>
  </si>
  <si>
    <t>2_20124</t>
  </si>
  <si>
    <t>2012Q4</t>
  </si>
  <si>
    <t>6_20153</t>
  </si>
  <si>
    <t>1_19972</t>
  </si>
  <si>
    <t>3_20104</t>
  </si>
  <si>
    <t>2_20181</t>
  </si>
  <si>
    <t>2018Q1</t>
  </si>
  <si>
    <t>3_19974</t>
  </si>
  <si>
    <t>2_20163</t>
  </si>
  <si>
    <t>6_20093</t>
  </si>
  <si>
    <t>6_20143</t>
  </si>
  <si>
    <t>2_20123</t>
  </si>
  <si>
    <t>4_19913</t>
  </si>
  <si>
    <t>1_20082</t>
  </si>
  <si>
    <t>6_20133</t>
  </si>
  <si>
    <t>5_20124</t>
  </si>
  <si>
    <t>5_20203</t>
  </si>
  <si>
    <t>4_20022</t>
  </si>
  <si>
    <t>5_19982</t>
  </si>
  <si>
    <t>6_20121</t>
  </si>
  <si>
    <t>4_20111</t>
  </si>
  <si>
    <t>4_20101</t>
  </si>
  <si>
    <t>1_20184</t>
  </si>
  <si>
    <t>5_20141</t>
  </si>
  <si>
    <t>3_20101</t>
  </si>
  <si>
    <t>1_20144</t>
  </si>
  <si>
    <t>1_20094</t>
  </si>
  <si>
    <t>1_20063</t>
  </si>
  <si>
    <t>1_20004</t>
  </si>
  <si>
    <t>2000Q4</t>
  </si>
  <si>
    <t>3_19944</t>
  </si>
  <si>
    <t>2_20121</t>
  </si>
  <si>
    <t>3_20204</t>
  </si>
  <si>
    <t>4_20204</t>
  </si>
  <si>
    <t>1_20154</t>
  </si>
  <si>
    <t>4_20203</t>
  </si>
  <si>
    <t>2_20114</t>
  </si>
  <si>
    <t>3_20172</t>
  </si>
  <si>
    <t>4_20072</t>
  </si>
  <si>
    <t>3_20141</t>
  </si>
  <si>
    <t>1_20021</t>
  </si>
  <si>
    <t>2002Q1</t>
  </si>
  <si>
    <t>2_19961</t>
  </si>
  <si>
    <t>1_20163</t>
  </si>
  <si>
    <t>4_19993</t>
  </si>
  <si>
    <t>6_19992</t>
  </si>
  <si>
    <t>5_19932</t>
  </si>
  <si>
    <t>2_19941</t>
  </si>
  <si>
    <t>3_19942</t>
  </si>
  <si>
    <t>5_20181</t>
  </si>
  <si>
    <t>5_20182</t>
  </si>
  <si>
    <t>3_20173</t>
  </si>
  <si>
    <t>4_20173</t>
  </si>
  <si>
    <t>4_20172</t>
  </si>
  <si>
    <t>5_20173</t>
  </si>
  <si>
    <t>5_20202</t>
  </si>
  <si>
    <t>4_20182</t>
  </si>
  <si>
    <t>3_20183</t>
  </si>
  <si>
    <t>4_20192</t>
  </si>
  <si>
    <t>4_20202</t>
  </si>
  <si>
    <t>3_20181</t>
  </si>
  <si>
    <t>5_20172</t>
  </si>
  <si>
    <t>3_20194</t>
  </si>
  <si>
    <t>5_20192</t>
  </si>
  <si>
    <t>3_20182</t>
  </si>
  <si>
    <t>5_20183</t>
  </si>
  <si>
    <t>6_20173</t>
  </si>
  <si>
    <t>5_20193</t>
  </si>
  <si>
    <t>6_20202</t>
  </si>
  <si>
    <t>4_20193</t>
  </si>
  <si>
    <t>5_20201</t>
  </si>
  <si>
    <t>6_20204</t>
  </si>
  <si>
    <t>5_20171</t>
  </si>
  <si>
    <t>3_20193</t>
  </si>
  <si>
    <t>5_20204</t>
  </si>
  <si>
    <t>3_20191</t>
  </si>
  <si>
    <t>2019Q1</t>
  </si>
  <si>
    <t>4_20201</t>
  </si>
  <si>
    <t>quitty</t>
  </si>
  <si>
    <t>median</t>
  </si>
  <si>
    <t>Input 2020</t>
  </si>
  <si>
    <t>longest</t>
  </si>
  <si>
    <t>major</t>
  </si>
  <si>
    <t>shortest</t>
  </si>
  <si>
    <t>minor</t>
  </si>
  <si>
    <t>doesent makes sense for major events to occur more than medium events</t>
  </si>
  <si>
    <t>medium</t>
  </si>
  <si>
    <t>makes the most sense</t>
  </si>
  <si>
    <t>minor has low deaths, medium injuries, lowest cost and medium duration</t>
  </si>
  <si>
    <t>major tied for lowest deaths (due to evacuation etc), highest costs and longest duration</t>
  </si>
  <si>
    <t>Quitty</t>
  </si>
  <si>
    <t>Median</t>
  </si>
  <si>
    <t>Utilising 1991-2020 ward clusters</t>
  </si>
  <si>
    <t>Frequency Projection Model of Minor, Medium, and Major Hazard Events Per Year, as a Function of SSP Scenario</t>
  </si>
  <si>
    <t>One can view the values below either as the expected number of events per year, or as 1 divided by the "return period". An expectation of 0.25 implies a return period of 4 years (on average, an event occurs every 4 years).</t>
  </si>
  <si>
    <t>An expected value that exceeds 1.00 indicates a return period of less than one year. For example, an expectation of 3 events per year equates to a return period of 4 months.</t>
  </si>
  <si>
    <t>INPUT</t>
  </si>
  <si>
    <t>Enter the Expected Number</t>
  </si>
  <si>
    <t>Hazard Events in 2020</t>
  </si>
  <si>
    <t>The risk amplification factor (RAF) ties the change in risk</t>
  </si>
  <si>
    <t>to the change in atmospheric CO2. The RAF is equal to</t>
  </si>
  <si>
    <t>the square of A / B, where "A" is the projected future level</t>
  </si>
  <si>
    <t>of CO2 and "B" is the level of CO2 in 2020.</t>
  </si>
  <si>
    <t>SSP1‒ 2.6</t>
  </si>
  <si>
    <t>SSP2‒3.4</t>
  </si>
  <si>
    <t>SSP3‒6.0</t>
  </si>
  <si>
    <t>SSP5‒Baseline</t>
  </si>
  <si>
    <t>Low Emissions</t>
  </si>
  <si>
    <t>Medium Emissions</t>
  </si>
  <si>
    <t>High Emissions</t>
  </si>
  <si>
    <t>Very High Emissions</t>
  </si>
  <si>
    <t>Risk Amplification Factor (RAF)</t>
  </si>
  <si>
    <t>Source of SSP scenarios for 2020 through 2100: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The Shared Socioeconomic Pathways and their energy, land use, and greenhouse gas emissions implications: An overview, Global Environmental Change, Volume 42, Pages 153-168 (2017).</t>
  </si>
  <si>
    <t>SSP scenarios for 2110 through 2150 were developed by the Society of Actuaries Research Institute solely for the 2023 Student Research Case Study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</si>
</sst>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
    <numFmt numFmtId="167" formatCode="0.00000"/>
  </numFmts>
  <fonts count="13">
    <font>
      <sz val="12"/>
      <color theme="1"/>
      <name val="Calibri"/>
      <family val="2"/>
      <scheme val="minor"/>
    </font>
    <font>
      <b/>
      <sz val="12"/>
      <color theme="0"/>
      <name val="Calibri"/>
      <family val="2"/>
      <scheme val="minor"/>
    </font>
    <font>
      <sz val="11"/>
      <name val="Calibri Light"/>
      <family val="2"/>
    </font>
    <font>
      <b/>
      <sz val="11"/>
      <color theme="0"/>
      <name val="Calibri"/>
      <family val="2"/>
    </font>
    <font>
      <sz val="8"/>
      <name val="Calibri"/>
      <family val="2"/>
      <scheme val="minor"/>
    </font>
    <font>
      <sz val="11"/>
      <color rgb="FF000000"/>
      <name val="Calibri"/>
      <family val="2"/>
      <scheme val="minor"/>
    </font>
    <font>
      <sz val="12"/>
      <color theme="1"/>
      <name val="Calibri"/>
      <family val="2"/>
      <scheme val="minor"/>
    </font>
    <font>
      <b/>
      <sz val="14"/>
      <color theme="4"/>
      <name val="Calibri Light"/>
      <family val="2"/>
    </font>
    <font>
      <b/>
      <sz val="11"/>
      <color rgb="FF0070C0"/>
      <name val="Calibri Light"/>
      <family val="2"/>
    </font>
    <font>
      <b/>
      <sz val="11"/>
      <name val="Calibri"/>
      <family val="2"/>
    </font>
    <font>
      <b/>
      <sz val="11"/>
      <name val="Calibri Light"/>
      <family val="2"/>
    </font>
    <font>
      <sz val="10"/>
      <name val="Calibri Light"/>
      <family val="2"/>
    </font>
    <font>
      <sz val="11"/>
      <color theme="0"/>
      <name val="Calibri Light"/>
      <family val="2"/>
    </font>
  </fonts>
  <fills count="10">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4.9989318521683403E-2"/>
        <bgColor indexed="64"/>
      </patternFill>
    </fill>
  </fills>
  <borders count="2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rgb="FF0070C0"/>
      </left>
      <right style="hair">
        <color rgb="FF0070C0"/>
      </right>
      <top style="hair">
        <color rgb="FF0070C0"/>
      </top>
      <bottom style="hair">
        <color rgb="FF0070C0"/>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hair">
        <color indexed="64"/>
      </bottom>
      <diagonal/>
    </border>
    <border>
      <left/>
      <right/>
      <top style="hair">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70">
    <xf numFmtId="0" fontId="0" fillId="0" borderId="0" xfId="0"/>
    <xf numFmtId="2" fontId="0" fillId="0" borderId="0" xfId="0" applyNumberFormat="1"/>
    <xf numFmtId="0" fontId="2" fillId="2" borderId="1" xfId="0" applyFont="1" applyFill="1" applyBorder="1" applyAlignment="1">
      <alignment horizontal="center"/>
    </xf>
    <xf numFmtId="0" fontId="2" fillId="2" borderId="0" xfId="0" applyFont="1" applyFill="1"/>
    <xf numFmtId="2" fontId="2" fillId="2" borderId="0" xfId="0" applyNumberFormat="1" applyFont="1" applyFill="1"/>
    <xf numFmtId="3" fontId="2" fillId="2" borderId="0" xfId="0" applyNumberFormat="1" applyFont="1" applyFill="1"/>
    <xf numFmtId="164" fontId="0" fillId="0" borderId="0" xfId="0" applyNumberFormat="1"/>
    <xf numFmtId="0" fontId="2" fillId="2" borderId="0" xfId="0" applyFont="1" applyFill="1" applyAlignment="1">
      <alignment horizontal="center"/>
    </xf>
    <xf numFmtId="165" fontId="0" fillId="0" borderId="0" xfId="0" applyNumberFormat="1"/>
    <xf numFmtId="0" fontId="3" fillId="5" borderId="2" xfId="0" applyFont="1" applyFill="1" applyBorder="1" applyAlignment="1">
      <alignment horizontal="center" wrapText="1"/>
    </xf>
    <xf numFmtId="0" fontId="2" fillId="2" borderId="2" xfId="0" applyFont="1" applyFill="1" applyBorder="1" applyAlignment="1">
      <alignment horizontal="center"/>
    </xf>
    <xf numFmtId="0" fontId="2" fillId="2" borderId="1" xfId="0" applyFont="1" applyFill="1" applyBorder="1"/>
    <xf numFmtId="3" fontId="2" fillId="2" borderId="1" xfId="0" applyNumberFormat="1" applyFont="1" applyFill="1" applyBorder="1"/>
    <xf numFmtId="164" fontId="0" fillId="6" borderId="1" xfId="0" applyNumberFormat="1" applyFill="1" applyBorder="1"/>
    <xf numFmtId="2" fontId="2" fillId="2" borderId="1" xfId="0" applyNumberFormat="1" applyFont="1" applyFill="1" applyBorder="1"/>
    <xf numFmtId="164" fontId="0" fillId="0" borderId="1" xfId="0" applyNumberFormat="1" applyBorder="1"/>
    <xf numFmtId="0" fontId="5" fillId="0" borderId="0" xfId="0" applyFont="1"/>
    <xf numFmtId="0" fontId="3" fillId="5" borderId="3" xfId="0" applyFont="1" applyFill="1" applyBorder="1" applyAlignment="1">
      <alignment horizontal="center" wrapText="1"/>
    </xf>
    <xf numFmtId="0" fontId="3" fillId="5" borderId="3" xfId="0" applyFont="1" applyFill="1" applyBorder="1" applyAlignment="1">
      <alignment horizontal="left" wrapText="1"/>
    </xf>
    <xf numFmtId="0" fontId="3" fillId="4" borderId="3" xfId="0" applyFont="1" applyFill="1" applyBorder="1" applyAlignment="1">
      <alignment horizontal="center" wrapText="1"/>
    </xf>
    <xf numFmtId="0" fontId="3" fillId="5" borderId="3" xfId="0" applyFont="1" applyFill="1" applyBorder="1" applyAlignment="1">
      <alignment horizontal="center" vertical="top" wrapText="1"/>
    </xf>
    <xf numFmtId="2" fontId="1" fillId="3" borderId="3" xfId="0" applyNumberFormat="1" applyFont="1" applyFill="1" applyBorder="1"/>
    <xf numFmtId="2" fontId="3" fillId="3" borderId="3" xfId="0" applyNumberFormat="1"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7" fillId="2" borderId="0" xfId="0" applyFont="1" applyFill="1" applyAlignment="1">
      <alignment vertical="top"/>
    </xf>
    <xf numFmtId="0" fontId="2" fillId="2" borderId="0" xfId="0" applyFont="1" applyFill="1" applyAlignment="1">
      <alignment vertical="top"/>
    </xf>
    <xf numFmtId="0" fontId="8" fillId="7" borderId="5" xfId="0" applyFont="1" applyFill="1" applyBorder="1"/>
    <xf numFmtId="0" fontId="2" fillId="7" borderId="6" xfId="0" applyFont="1" applyFill="1" applyBorder="1"/>
    <xf numFmtId="0" fontId="2" fillId="7" borderId="7" xfId="0" applyFont="1" applyFill="1" applyBorder="1"/>
    <xf numFmtId="0" fontId="9" fillId="7" borderId="8" xfId="0" applyFont="1" applyFill="1" applyBorder="1" applyAlignment="1">
      <alignment horizontal="left" indent="1"/>
    </xf>
    <xf numFmtId="0" fontId="10" fillId="7" borderId="0" xfId="0" applyFont="1" applyFill="1"/>
    <xf numFmtId="0" fontId="2" fillId="7" borderId="0" xfId="0" applyFont="1" applyFill="1"/>
    <xf numFmtId="0" fontId="2" fillId="7" borderId="9" xfId="0" applyFont="1" applyFill="1" applyBorder="1"/>
    <xf numFmtId="0" fontId="2" fillId="8" borderId="10" xfId="0" applyFont="1" applyFill="1" applyBorder="1"/>
    <xf numFmtId="0" fontId="11" fillId="8" borderId="11" xfId="0" applyFont="1" applyFill="1" applyBorder="1"/>
    <xf numFmtId="0" fontId="2" fillId="8" borderId="12" xfId="0" applyFont="1" applyFill="1" applyBorder="1"/>
    <xf numFmtId="0" fontId="2" fillId="7" borderId="8" xfId="0" applyFont="1" applyFill="1" applyBorder="1" applyAlignment="1">
      <alignment horizontal="left" indent="1"/>
    </xf>
    <xf numFmtId="166" fontId="8" fillId="7" borderId="13" xfId="0" applyNumberFormat="1" applyFont="1" applyFill="1" applyBorder="1" applyAlignment="1" applyProtection="1">
      <alignment horizontal="center"/>
      <protection locked="0"/>
    </xf>
    <xf numFmtId="0" fontId="2" fillId="8" borderId="14" xfId="0" applyFont="1" applyFill="1" applyBorder="1"/>
    <xf numFmtId="0" fontId="11" fillId="8" borderId="0" xfId="0" applyFont="1" applyFill="1"/>
    <xf numFmtId="0" fontId="2" fillId="8" borderId="15" xfId="0" applyFont="1" applyFill="1" applyBorder="1"/>
    <xf numFmtId="0" fontId="2" fillId="7" borderId="16" xfId="0" applyFont="1" applyFill="1" applyBorder="1"/>
    <xf numFmtId="0" fontId="2" fillId="7" borderId="17" xfId="0" applyFont="1" applyFill="1" applyBorder="1"/>
    <xf numFmtId="0" fontId="2" fillId="7" borderId="18" xfId="0" applyFont="1" applyFill="1" applyBorder="1"/>
    <xf numFmtId="0" fontId="2" fillId="8" borderId="0" xfId="0" applyFont="1" applyFill="1"/>
    <xf numFmtId="0" fontId="12" fillId="5" borderId="0" xfId="0" applyFont="1" applyFill="1"/>
    <xf numFmtId="0" fontId="3" fillId="5" borderId="0" xfId="0" applyFont="1" applyFill="1" applyAlignment="1">
      <alignment horizontal="center"/>
    </xf>
    <xf numFmtId="0" fontId="3" fillId="5" borderId="0" xfId="0" applyFont="1" applyFill="1"/>
    <xf numFmtId="0" fontId="9" fillId="8" borderId="14" xfId="0" applyFont="1" applyFill="1" applyBorder="1"/>
    <xf numFmtId="0" fontId="9" fillId="5" borderId="0" xfId="0" applyFont="1" applyFill="1"/>
    <xf numFmtId="0" fontId="3" fillId="5" borderId="20" xfId="0" applyFont="1" applyFill="1" applyBorder="1" applyAlignment="1">
      <alignment horizontal="center"/>
    </xf>
    <xf numFmtId="0" fontId="9" fillId="8" borderId="14" xfId="0" applyFont="1" applyFill="1" applyBorder="1" applyAlignment="1">
      <alignment horizontal="center"/>
    </xf>
    <xf numFmtId="166" fontId="2" fillId="2" borderId="0" xfId="1" applyNumberFormat="1" applyFont="1" applyFill="1" applyAlignment="1">
      <alignment horizontal="center"/>
    </xf>
    <xf numFmtId="166" fontId="2" fillId="2" borderId="0" xfId="0" applyNumberFormat="1" applyFont="1" applyFill="1" applyAlignment="1">
      <alignment horizontal="center"/>
    </xf>
    <xf numFmtId="167" fontId="2" fillId="8" borderId="0" xfId="0" applyNumberFormat="1" applyFont="1" applyFill="1" applyAlignment="1">
      <alignment horizontal="center"/>
    </xf>
    <xf numFmtId="0" fontId="2" fillId="9" borderId="0" xfId="0" applyFont="1" applyFill="1"/>
    <xf numFmtId="166" fontId="2" fillId="9" borderId="0" xfId="1" applyNumberFormat="1" applyFont="1" applyFill="1" applyAlignment="1">
      <alignment horizontal="center"/>
    </xf>
    <xf numFmtId="166" fontId="2" fillId="9" borderId="0" xfId="0" applyNumberFormat="1" applyFont="1" applyFill="1" applyAlignment="1">
      <alignment horizontal="center"/>
    </xf>
    <xf numFmtId="167" fontId="2" fillId="2" borderId="0" xfId="0" applyNumberFormat="1" applyFont="1" applyFill="1" applyAlignment="1">
      <alignment horizontal="center"/>
    </xf>
    <xf numFmtId="0" fontId="2" fillId="8" borderId="21" xfId="0" applyFont="1" applyFill="1" applyBorder="1" applyAlignment="1">
      <alignment horizontal="center"/>
    </xf>
    <xf numFmtId="2" fontId="2" fillId="8" borderId="22" xfId="0" applyNumberFormat="1" applyFont="1" applyFill="1" applyBorder="1" applyAlignment="1">
      <alignment horizontal="center"/>
    </xf>
    <xf numFmtId="0" fontId="2" fillId="8" borderId="23" xfId="0" applyFont="1" applyFill="1" applyBorder="1"/>
    <xf numFmtId="0" fontId="11" fillId="2" borderId="0" xfId="0" applyFont="1" applyFill="1" applyAlignment="1">
      <alignment vertical="top" wrapText="1"/>
    </xf>
    <xf numFmtId="0" fontId="2" fillId="0" borderId="0" xfId="0" applyFont="1"/>
    <xf numFmtId="0" fontId="0" fillId="0" borderId="0" xfId="0" applyAlignment="1">
      <alignment horizontal="center"/>
    </xf>
    <xf numFmtId="0" fontId="3" fillId="5" borderId="19" xfId="0" applyFont="1" applyFill="1" applyBorder="1" applyAlignment="1">
      <alignment horizontal="center"/>
    </xf>
    <xf numFmtId="0" fontId="11" fillId="2" borderId="0" xfId="0" applyFont="1" applyFill="1" applyAlignment="1">
      <alignment horizontal="left" vertical="top" wrapText="1"/>
    </xf>
    <xf numFmtId="0" fontId="11" fillId="2" borderId="0" xfId="0" applyFont="1" applyFill="1" applyAlignment="1">
      <alignment horizontal="left" vertical="top"/>
    </xf>
    <xf numFmtId="0" fontId="3" fillId="5" borderId="0" xfId="0" applyFont="1" applyFill="1" applyAlignment="1">
      <alignment horizontal="center"/>
    </xf>
  </cellXfs>
  <cellStyles count="2">
    <cellStyle name="Normal" xfId="0" builtinId="0"/>
    <cellStyle name="Per cent" xfId="1" builtinId="5"/>
  </cellStyles>
  <dxfs count="60">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auto="1"/>
        <name val="Calibri Light"/>
        <family val="2"/>
        <scheme val="none"/>
      </font>
      <numFmt numFmtId="2" formatCode="0.0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numFmt numFmtId="164" formatCode="#,##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none"/>
      </font>
      <fill>
        <patternFill patternType="solid">
          <fgColor indexed="64"/>
          <bgColor theme="5"/>
        </patternFill>
      </fill>
      <alignment horizontal="center" vertical="bottom" textRotation="0" wrapText="1" indent="0" justifyLastLine="0" shrinkToFit="0" readingOrder="0"/>
      <border diagonalUp="0" diagonalDown="0" outline="0">
        <left style="thin">
          <color theme="4" tint="0.39997558519241921"/>
        </left>
        <right style="thin">
          <color theme="4" tint="0.39997558519241921"/>
        </right>
        <top/>
        <bottom/>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val="0"/>
        <i val="0"/>
        <strike val="0"/>
        <condense val="0"/>
        <extend val="0"/>
        <outline val="0"/>
        <shadow val="0"/>
        <u val="none"/>
        <vertAlign val="baseline"/>
        <sz val="11"/>
        <color auto="1"/>
        <name val="Calibri Light"/>
        <family val="2"/>
        <scheme val="none"/>
      </font>
      <numFmt numFmtId="2" formatCode="0.0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numFmt numFmtId="164" formatCode="#,##0.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border outline="0">
        <left style="thin">
          <color theme="4" tint="0.39997558519241921"/>
        </left>
        <top style="thin">
          <color theme="4" tint="0.39997558519241921"/>
        </top>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Xepho/Downloads/EDA_100320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ton/Desktop/ACTL4001/Assignment%20Data/2023-student-research-emiss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imateData&gt;&gt;"/>
      <sheetName val="Description"/>
      <sheetName val="SSPScenarios"/>
      <sheetName val="SSPScenarioData"/>
      <sheetName val="Historical Hazard Data"/>
      <sheetName val="RAF"/>
      <sheetName val="Hazards&gt;&gt;"/>
      <sheetName val="HazardData"/>
      <sheetName val="RegionalHazardData"/>
      <sheetName val="HazardBucketAnalysis"/>
      <sheetName val="HazardPivot"/>
      <sheetName val="HazardVisuals"/>
      <sheetName val="HazardsByRegion"/>
      <sheetName val="CensusData&gt;&gt;"/>
      <sheetName val="Inflation"/>
      <sheetName val="Demographic"/>
      <sheetName val="OtherData"/>
      <sheetName val="OtherAssumptions&gt;&gt;"/>
      <sheetName val="DemandSurge"/>
      <sheetName val="SumInsured"/>
      <sheetName val="ContentsCo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A2">
            <v>1960</v>
          </cell>
        </row>
      </sheetData>
      <sheetData sheetId="15"/>
      <sheetData sheetId="16">
        <row r="1">
          <cell r="H1" t="str">
            <v>Observed Hazards</v>
          </cell>
          <cell r="I1" t="str">
            <v>proposed</v>
          </cell>
        </row>
        <row r="2">
          <cell r="H2" t="str">
            <v>Hurricane/Tropical Storm</v>
          </cell>
          <cell r="I2" t="str">
            <v>Wind</v>
          </cell>
        </row>
        <row r="3">
          <cell r="C3">
            <v>0.75700227100681305</v>
          </cell>
          <cell r="H3" t="str">
            <v>Wildfire</v>
          </cell>
          <cell r="I3" t="str">
            <v>Heat</v>
          </cell>
        </row>
        <row r="4">
          <cell r="H4" t="str">
            <v>Flooding</v>
          </cell>
          <cell r="I4" t="str">
            <v>Water</v>
          </cell>
        </row>
        <row r="5">
          <cell r="H5" t="str">
            <v>Winter Weather</v>
          </cell>
          <cell r="I5" t="str">
            <v>Winter</v>
          </cell>
        </row>
        <row r="6">
          <cell r="H6" t="str">
            <v>Tornado</v>
          </cell>
          <cell r="I6" t="str">
            <v>Wind</v>
          </cell>
        </row>
        <row r="7">
          <cell r="H7" t="str">
            <v>Wind/ Winter Weather</v>
          </cell>
          <cell r="I7" t="str">
            <v>Wind</v>
          </cell>
        </row>
        <row r="8">
          <cell r="H8" t="str">
            <v>Drought/ Heat</v>
          </cell>
          <cell r="I8" t="str">
            <v>Heat</v>
          </cell>
        </row>
        <row r="9">
          <cell r="H9" t="str">
            <v>Severe Storm/Thunder Storm/ Wind</v>
          </cell>
          <cell r="I9" t="str">
            <v>Storm</v>
          </cell>
        </row>
        <row r="10">
          <cell r="H10" t="str">
            <v>Lightning</v>
          </cell>
          <cell r="I10" t="str">
            <v>Storm</v>
          </cell>
        </row>
        <row r="11">
          <cell r="H11" t="str">
            <v>Wind</v>
          </cell>
          <cell r="I11" t="str">
            <v>Wind</v>
          </cell>
        </row>
        <row r="12">
          <cell r="H12" t="str">
            <v>Severe Storm/Thunder Storm</v>
          </cell>
          <cell r="I12" t="str">
            <v>Storm</v>
          </cell>
        </row>
        <row r="13">
          <cell r="H13" t="str">
            <v>Severe Storm/Thunder Storm - Wind</v>
          </cell>
          <cell r="I13" t="str">
            <v>Storm</v>
          </cell>
        </row>
        <row r="14">
          <cell r="H14" t="str">
            <v>Coastal/ Severe Storm/Thunder Storm/ Wind</v>
          </cell>
          <cell r="I14" t="str">
            <v>Water</v>
          </cell>
        </row>
        <row r="15">
          <cell r="H15" t="str">
            <v>Coastal/ Hurricane/Tropical Storm/ Severe Storm/Thunder Storm/ Wind</v>
          </cell>
          <cell r="I15" t="str">
            <v>Water</v>
          </cell>
        </row>
        <row r="16">
          <cell r="H16" t="str">
            <v>Coastal</v>
          </cell>
          <cell r="I16" t="str">
            <v>Water</v>
          </cell>
        </row>
        <row r="17">
          <cell r="H17" t="str">
            <v>Hail/ Severe Storm/Thunder Storm/ Wind</v>
          </cell>
          <cell r="I17" t="str">
            <v>Storm</v>
          </cell>
        </row>
        <row r="18">
          <cell r="H18" t="str">
            <v>Lightning/ Severe Storm/Thunder Storm</v>
          </cell>
          <cell r="I18" t="str">
            <v>Storm</v>
          </cell>
        </row>
        <row r="19">
          <cell r="H19" t="str">
            <v>Flooding/ Lightning/ Severe Storm/Thunder Storm</v>
          </cell>
          <cell r="I19" t="str">
            <v>Water</v>
          </cell>
        </row>
        <row r="20">
          <cell r="H20" t="str">
            <v>Hurricane/Tropical Storm/ Severe Storm/Thunder Storm</v>
          </cell>
          <cell r="I20" t="str">
            <v>Wind</v>
          </cell>
        </row>
        <row r="21">
          <cell r="H21" t="str">
            <v>Hail/ Lightning/ Severe Storm/Thunder Storm/ Wind</v>
          </cell>
          <cell r="I21" t="str">
            <v>Storm</v>
          </cell>
        </row>
        <row r="22">
          <cell r="H22" t="str">
            <v>Flooding/ Severe Storm/Thunder Storm</v>
          </cell>
          <cell r="I22" t="str">
            <v>Water</v>
          </cell>
        </row>
        <row r="23">
          <cell r="H23" t="str">
            <v>Drought</v>
          </cell>
          <cell r="I23" t="str">
            <v>Heat</v>
          </cell>
        </row>
        <row r="24">
          <cell r="H24" t="str">
            <v>Hail</v>
          </cell>
          <cell r="I24" t="str">
            <v>Storm</v>
          </cell>
        </row>
        <row r="25">
          <cell r="H25" t="str">
            <v>Coastal/ Severe Storm/Thunder Storm</v>
          </cell>
          <cell r="I25" t="str">
            <v>Water</v>
          </cell>
        </row>
        <row r="26">
          <cell r="H26" t="str">
            <v>Coastal/ Hurricane/Tropical Storm/ Wind</v>
          </cell>
          <cell r="I26" t="str">
            <v>Water</v>
          </cell>
        </row>
        <row r="27">
          <cell r="H27" t="str">
            <v>Hail/ Tornado</v>
          </cell>
          <cell r="I27" t="str">
            <v>Wind</v>
          </cell>
        </row>
        <row r="28">
          <cell r="H28" t="str">
            <v>Flooding/ Lightning/ Wind</v>
          </cell>
          <cell r="I28" t="str">
            <v>Water</v>
          </cell>
        </row>
        <row r="29">
          <cell r="H29" t="str">
            <v>Hail/ Severe Storm/Thunder Storm</v>
          </cell>
          <cell r="I29" t="str">
            <v>Storm</v>
          </cell>
        </row>
        <row r="30">
          <cell r="H30" t="str">
            <v>Lightning/ Severe Storm/Thunder Storm/ Wind</v>
          </cell>
          <cell r="I30" t="str">
            <v>Storm</v>
          </cell>
        </row>
        <row r="31">
          <cell r="H31" t="str">
            <v>Hail/ Wind</v>
          </cell>
          <cell r="I31" t="str">
            <v>Storm</v>
          </cell>
        </row>
        <row r="32">
          <cell r="H32" t="str">
            <v>Coastal/ Wind</v>
          </cell>
          <cell r="I32" t="str">
            <v>Water</v>
          </cell>
        </row>
        <row r="33">
          <cell r="H33" t="str">
            <v>Severe Storm/Thunder Storm/ Winter Weather</v>
          </cell>
          <cell r="I33" t="str">
            <v>Storm</v>
          </cell>
        </row>
        <row r="34">
          <cell r="H34" t="str">
            <v>Fog</v>
          </cell>
          <cell r="I34" t="str">
            <v>other</v>
          </cell>
        </row>
        <row r="35">
          <cell r="H35" t="str">
            <v>Lightning/ Wind</v>
          </cell>
          <cell r="I35" t="str">
            <v>Wind</v>
          </cell>
        </row>
        <row r="36">
          <cell r="H36" t="str">
            <v>Flooding/ Wind</v>
          </cell>
          <cell r="I36" t="str">
            <v>Water</v>
          </cell>
        </row>
        <row r="37">
          <cell r="H37" t="str">
            <v>Coastal/ Flooding/ Severe Storm/Thunder Storm/ Wind</v>
          </cell>
          <cell r="I37" t="str">
            <v>Water</v>
          </cell>
        </row>
        <row r="38">
          <cell r="H38" t="str">
            <v>Severe Storm/Thunder Storm/ Wind/ Winter Weather</v>
          </cell>
          <cell r="I38" t="str">
            <v>Storm</v>
          </cell>
        </row>
        <row r="39">
          <cell r="H39" t="str">
            <v>Coastal/ Flooding</v>
          </cell>
          <cell r="I39" t="str">
            <v>Water</v>
          </cell>
        </row>
        <row r="40">
          <cell r="H40" t="str">
            <v>Flooding/ Severe Storm/Thunder Storm/ Wind</v>
          </cell>
          <cell r="I40" t="str">
            <v>Water</v>
          </cell>
        </row>
        <row r="41">
          <cell r="H41" t="str">
            <v>Tornado/ Wind</v>
          </cell>
          <cell r="I41" t="str">
            <v>Wind</v>
          </cell>
        </row>
        <row r="42">
          <cell r="H42" t="str">
            <v>Flooding/ Lightning</v>
          </cell>
          <cell r="I42" t="str">
            <v>Water</v>
          </cell>
        </row>
        <row r="43">
          <cell r="H43" t="str">
            <v>Flooding/ Hail/ Wind</v>
          </cell>
          <cell r="I43" t="str">
            <v>Water</v>
          </cell>
        </row>
        <row r="44">
          <cell r="H44" t="str">
            <v>Hail/ Lightning/ Wind</v>
          </cell>
          <cell r="I44" t="str">
            <v>Storm</v>
          </cell>
        </row>
        <row r="45">
          <cell r="H45" t="str">
            <v>Hail/ Lightning/ Severe Storm/Thunder Storm</v>
          </cell>
          <cell r="I45" t="str">
            <v>Storm</v>
          </cell>
        </row>
        <row r="46">
          <cell r="H46" t="str">
            <v>Hail/ Severe Storm/Thunder Storm/ Wind/ Winter Weather</v>
          </cell>
          <cell r="I46" t="str">
            <v>Storm</v>
          </cell>
        </row>
        <row r="47">
          <cell r="H47" t="str">
            <v>Lightning/ Tornado/ Wind</v>
          </cell>
          <cell r="I47" t="str">
            <v>Wind</v>
          </cell>
        </row>
        <row r="48">
          <cell r="H48" t="str">
            <v>Hail/ Tornado/ Wind</v>
          </cell>
          <cell r="I48" t="str">
            <v>Wind</v>
          </cell>
        </row>
        <row r="49">
          <cell r="H49" t="str">
            <v>Flooding/ Hail</v>
          </cell>
          <cell r="I49" t="str">
            <v>Water</v>
          </cell>
        </row>
        <row r="50">
          <cell r="H50" t="str">
            <v>Heat</v>
          </cell>
          <cell r="I50" t="str">
            <v>Heat</v>
          </cell>
        </row>
        <row r="51">
          <cell r="H51" t="str">
            <v>Hail/ Lightning</v>
          </cell>
          <cell r="I51" t="str">
            <v>Storm</v>
          </cell>
        </row>
        <row r="52">
          <cell r="H52" t="str">
            <v>Landslide</v>
          </cell>
          <cell r="I52" t="str">
            <v>Other</v>
          </cell>
        </row>
      </sheetData>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SP Scenario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8E2AA-E2B0-4A98-90DD-78C58DFCE3D8}" name="Table1" displayName="Table1" ref="A1:Q3033" totalsRowShown="0" headerRowBorderDxfId="46" tableBorderDxfId="47">
  <autoFilter ref="A1:Q3033" xr:uid="{58A8E2AA-E2B0-4A98-90DD-78C58DFCE3D8}"/>
  <tableColumns count="17">
    <tableColumn id="1" xr3:uid="{033A6E9D-4701-4F0E-80F3-B0E470369870}" name="Key" dataDxfId="45">
      <calculatedColumnFormula>B2&amp;"_"&amp;E2&amp;D2</calculatedColumnFormula>
    </tableColumn>
    <tableColumn id="2" xr3:uid="{9F4B3F0F-6DA1-4312-BB78-217A8DB038BD}" name="Region" dataDxfId="44"/>
    <tableColumn id="3" xr3:uid="{D7A603D6-DBC7-46DD-828F-CEAE757F0B18}" name="Hazard Event" dataDxfId="43"/>
    <tableColumn id="4" xr3:uid="{4BD92AC3-D94A-4B66-94AA-5BF324D9D4E9}" name="Quarter" dataDxfId="42"/>
    <tableColumn id="5" xr3:uid="{20BD1EE1-C5B6-4988-8DCC-E2EFAA10B4FB}" name="Year" dataDxfId="41"/>
    <tableColumn id="6" xr3:uid="{0A76F26C-02B4-4E13-84D7-017DCCD8F112}" name="YearQtr" dataDxfId="40">
      <calculatedColumnFormula>E2&amp;"Q"&amp;D2</calculatedColumnFormula>
    </tableColumn>
    <tableColumn id="7" xr3:uid="{252C8A46-807C-4B8B-96AB-251D0531BC17}" name="Duration_x000a_(Days)" dataDxfId="39"/>
    <tableColumn id="8" xr3:uid="{4F52B5E2-A279-464D-A8C7-1D4981283859}" name="Fatalities" dataDxfId="38"/>
    <tableColumn id="9" xr3:uid="{4BBFF875-0F10-4375-8832-394F6C961E2A}" name="Injuries" dataDxfId="37"/>
    <tableColumn id="10" xr3:uid="{191C8927-7A8E-4D92-A40C-5EBE2A95F6F2}" name="Property Damage (Local Currency)" dataDxfId="36"/>
    <tableColumn id="11" xr3:uid="{F99D1F3D-20BF-49AC-92BA-6D909CE55721}" name="Property Damage (USD)" dataDxfId="35">
      <calculatedColumnFormula>J2*[1]OtherData!$C$3</calculatedColumnFormula>
    </tableColumn>
    <tableColumn id="12" xr3:uid="{2BFB8A6B-A934-4D83-B89D-E1961607C22B}" name="Hazard Event (Proposed_1)" dataDxfId="34">
      <calculatedColumnFormula>VLOOKUP($C2,[1]OtherData!$H:$I,2,0)</calculatedColumnFormula>
    </tableColumn>
    <tableColumn id="13" xr3:uid="{904C42F9-C954-49CB-A5D8-037475B0A3EA}" name="StandardisedCosts" dataDxfId="33">
      <calculatedColumnFormula>STANDARDIZE(J2,AVERAGE($J$2:$J$3367),_xlfn.STDEV.S($J$2:$J$3367))</calculatedColumnFormula>
    </tableColumn>
    <tableColumn id="14" xr3:uid="{F6AF7500-0353-4908-84E3-E7ADE528034D}" name="Ꝕ at 2021 year end" dataDxfId="32"/>
    <tableColumn id="15" xr3:uid="{39C5B4DF-8AB4-4BBC-8DBC-0DB346022F62}" name="StandardisedCosts2" dataDxfId="31">
      <calculatedColumnFormula>STANDARDIZE(N2,AVERAGE($N$2:$N$3367),_xlfn.STDEV.S($N$2:$N$3367))</calculatedColumnFormula>
    </tableColumn>
    <tableColumn id="16" xr3:uid="{2B137CB4-C647-4A0D-81C9-9F0CC84CFE78}" name="Hcluster complete"/>
    <tableColumn id="17" xr3:uid="{185E6DDD-FAB2-4717-A785-D173C0150295}" name="Hcluster ward.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A152B0-1817-B649-9F2A-E8EB0873CA32}" name="Table3" displayName="Table3" ref="B1:S1716" totalsRowShown="0" headerRowDxfId="18" headerRowBorderDxfId="16" tableBorderDxfId="17">
  <autoFilter ref="B1:S1716" xr:uid="{13A152B0-1817-B649-9F2A-E8EB0873CA32}"/>
  <tableColumns count="18">
    <tableColumn id="1" xr3:uid="{E368B686-5F4A-6349-A392-E58862D520F4}" name="Region" dataDxfId="15"/>
    <tableColumn id="2" xr3:uid="{E9EAD111-09AA-2C42-89A0-3C1EAFFDA832}" name="Hazard Event" dataDxfId="14"/>
    <tableColumn id="3" xr3:uid="{24236393-B881-8949-905E-8C6021DA282D}" name="Quarter" dataDxfId="13"/>
    <tableColumn id="4" xr3:uid="{6C180EA0-BEEE-CC40-BDB0-6A8E08859C27}" name="Year" dataDxfId="12"/>
    <tableColumn id="5" xr3:uid="{B50A515E-58CD-4246-A029-69BB81258F27}" name="YearQtr" dataDxfId="11"/>
    <tableColumn id="6" xr3:uid="{2F4B8CDC-0B24-3447-B1E2-2B0D8310C987}" name="Duration_x000a_(Days)" dataDxfId="10"/>
    <tableColumn id="7" xr3:uid="{C0E627B8-5C10-7243-BCCC-0B603A810A1C}" name="Fatalities" dataDxfId="9"/>
    <tableColumn id="8" xr3:uid="{C162120F-D95A-6B4A-AA6C-C6A95872C904}" name="Injuries" dataDxfId="8"/>
    <tableColumn id="9" xr3:uid="{8DE3191D-7066-F94C-A396-AC076A7D9C4A}" name="Property Damage (Local Currency)" dataDxfId="7"/>
    <tableColumn id="10" xr3:uid="{262B17D1-A822-474E-8413-200A0027321E}" name="Property Damage (USD)" dataDxfId="6"/>
    <tableColumn id="11" xr3:uid="{144E516C-7BEF-9A4A-8904-6ADA5AE2FA12}" name="Hazard Event (Proposed_1)" dataDxfId="5"/>
    <tableColumn id="12" xr3:uid="{2534AAE0-7310-CB42-9181-A60E8A5CFF99}" name="StandardisedCosts" dataDxfId="4"/>
    <tableColumn id="13" xr3:uid="{9615E0A7-B8B3-FA48-B51A-D3E8016437DB}" name="Ꝕ at 2021 year end" dataDxfId="3"/>
    <tableColumn id="14" xr3:uid="{8C32595A-7CCC-4D49-A012-603086460FBC}" name="StandardisedCosts2" dataDxfId="2">
      <calculatedColumnFormula>STANDARDIZE(N2,AVERAGE($N$2:$N$1580),STDEV($N$2:$N$1580))</calculatedColumnFormula>
    </tableColumn>
    <tableColumn id="15" xr3:uid="{5995F76D-187E-5E44-B7CF-F21AC7476372}" name="Hcluster mcquitty "/>
    <tableColumn id="16" xr3:uid="{5A355F28-5EBE-3C43-9244-80D72C0E169D}" name="Hcluster complete" dataDxfId="1"/>
    <tableColumn id="17" xr3:uid="{53E3F9E1-27D9-914A-853C-DE8F7C2346E7}" name="Hcluster ward.D2"/>
    <tableColumn id="18" xr3:uid="{9409E84E-3977-0F4F-951C-DC6826F72512}" name="Hcluster Media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465C5-D5AB-AA43-AEBA-522EB081B558}">
  <sheetPr>
    <tabColor theme="8" tint="0.79998168889431442"/>
  </sheetPr>
  <dimension ref="A1:S3452"/>
  <sheetViews>
    <sheetView zoomScale="85" zoomScaleNormal="85" workbookViewId="0">
      <selection activeCell="K2999" sqref="K2999"/>
    </sheetView>
  </sheetViews>
  <sheetFormatPr defaultColWidth="11" defaultRowHeight="15.75"/>
  <cols>
    <col min="3" max="3" width="12.5" customWidth="1"/>
    <col min="6" max="6" width="12.5" customWidth="1"/>
    <col min="10" max="10" width="28" customWidth="1"/>
    <col min="11" max="11" width="20.5" customWidth="1"/>
    <col min="12" max="12" width="22.625" customWidth="1"/>
    <col min="13" max="13" width="16" customWidth="1"/>
    <col min="14" max="14" width="19.25" style="1" customWidth="1"/>
    <col min="15" max="15" width="16.875" style="1" customWidth="1"/>
    <col min="16" max="16" width="16" customWidth="1"/>
    <col min="17" max="17" width="17" customWidth="1"/>
  </cols>
  <sheetData>
    <row r="1" spans="1:17" ht="30">
      <c r="A1" s="17" t="s">
        <v>0</v>
      </c>
      <c r="B1" s="17" t="s">
        <v>1</v>
      </c>
      <c r="C1" s="18" t="s">
        <v>2</v>
      </c>
      <c r="D1" s="17" t="s">
        <v>3</v>
      </c>
      <c r="E1" s="17" t="s">
        <v>4</v>
      </c>
      <c r="F1" s="19" t="s">
        <v>5</v>
      </c>
      <c r="G1" s="20" t="s">
        <v>6</v>
      </c>
      <c r="H1" s="17" t="s">
        <v>7</v>
      </c>
      <c r="I1" s="17" t="s">
        <v>8</v>
      </c>
      <c r="J1" s="17" t="s">
        <v>9</v>
      </c>
      <c r="K1" s="19" t="s">
        <v>10</v>
      </c>
      <c r="L1" s="19" t="s">
        <v>11</v>
      </c>
      <c r="M1" s="19" t="s">
        <v>12</v>
      </c>
      <c r="N1" s="21" t="s">
        <v>13</v>
      </c>
      <c r="O1" s="22" t="s">
        <v>14</v>
      </c>
      <c r="P1" s="23" t="s">
        <v>15</v>
      </c>
      <c r="Q1" s="24" t="s">
        <v>16</v>
      </c>
    </row>
    <row r="2" spans="1:17">
      <c r="A2" s="2" t="str">
        <f t="shared" ref="A2:A65" si="0">B2&amp;"_"&amp;E2&amp;D2</f>
        <v>2_19893</v>
      </c>
      <c r="B2" s="2">
        <v>2</v>
      </c>
      <c r="C2" s="11" t="s">
        <v>17</v>
      </c>
      <c r="D2" s="2">
        <v>3</v>
      </c>
      <c r="E2" s="2">
        <v>1989</v>
      </c>
      <c r="F2" s="2" t="str">
        <f t="shared" ref="F2:F65" si="1">E2&amp;"Q"&amp;D2</f>
        <v>1989Q3</v>
      </c>
      <c r="G2" s="2">
        <v>1</v>
      </c>
      <c r="H2" s="2">
        <v>0</v>
      </c>
      <c r="I2" s="2">
        <v>0</v>
      </c>
      <c r="J2" s="12">
        <v>7877651400</v>
      </c>
      <c r="K2" s="12">
        <f>J2*[1]OtherData!$C$3</f>
        <v>5963400000</v>
      </c>
      <c r="L2" s="12" t="str">
        <f>VLOOKUP($C2,[1]OtherData!$H:$I,2,0)</f>
        <v>Wind</v>
      </c>
      <c r="M2" s="13">
        <f t="shared" ref="M2:M65" si="2">STANDARDIZE(J2,AVERAGE($J$2:$J$3367),_xlfn.STDEV.S($J$2:$J$3367))</f>
        <v>49.780503121448895</v>
      </c>
      <c r="N2" s="12">
        <v>10498360527.128216</v>
      </c>
      <c r="O2" s="14">
        <f t="shared" ref="O2:O65" si="3">STANDARDIZE(N2,AVERAGE($N$2:$N$3367),_xlfn.STDEV.S($N$2:$N$3367))</f>
        <v>50.306424170143551</v>
      </c>
      <c r="P2">
        <v>1</v>
      </c>
      <c r="Q2">
        <v>1</v>
      </c>
    </row>
    <row r="3" spans="1:17">
      <c r="A3" s="2" t="str">
        <f t="shared" si="0"/>
        <v>5_19893</v>
      </c>
      <c r="B3" s="2">
        <v>5</v>
      </c>
      <c r="C3" s="11" t="s">
        <v>17</v>
      </c>
      <c r="D3" s="2">
        <v>3</v>
      </c>
      <c r="E3" s="2">
        <v>1989</v>
      </c>
      <c r="F3" s="2" t="str">
        <f t="shared" si="1"/>
        <v>1989Q3</v>
      </c>
      <c r="G3" s="2">
        <v>1</v>
      </c>
      <c r="H3" s="2">
        <v>11</v>
      </c>
      <c r="I3" s="2">
        <v>3831</v>
      </c>
      <c r="J3" s="12">
        <v>3086384400</v>
      </c>
      <c r="K3" s="12">
        <f>J3*[1]OtherData!$C$3</f>
        <v>2336400000</v>
      </c>
      <c r="L3" s="12" t="str">
        <f>VLOOKUP($C3,[1]OtherData!$H:$I,2,0)</f>
        <v>Wind</v>
      </c>
      <c r="M3" s="15">
        <f t="shared" si="2"/>
        <v>19.47831998999661</v>
      </c>
      <c r="N3" s="12">
        <v>4113151815.337285</v>
      </c>
      <c r="O3" s="14">
        <f t="shared" si="3"/>
        <v>19.686139478667702</v>
      </c>
      <c r="P3">
        <v>1</v>
      </c>
      <c r="Q3">
        <v>1</v>
      </c>
    </row>
    <row r="4" spans="1:17">
      <c r="A4" s="2" t="str">
        <f t="shared" si="0"/>
        <v>2_20164</v>
      </c>
      <c r="B4" s="2">
        <v>2</v>
      </c>
      <c r="C4" s="11" t="s">
        <v>17</v>
      </c>
      <c r="D4" s="2">
        <v>4</v>
      </c>
      <c r="E4" s="2">
        <v>2016</v>
      </c>
      <c r="F4" s="2" t="str">
        <f t="shared" si="1"/>
        <v>2016Q4</v>
      </c>
      <c r="G4" s="2">
        <v>18</v>
      </c>
      <c r="H4" s="2">
        <v>0</v>
      </c>
      <c r="I4" s="2">
        <v>0</v>
      </c>
      <c r="J4" s="12">
        <v>1132181544</v>
      </c>
      <c r="K4" s="12">
        <f>J4*[1]OtherData!$C$3</f>
        <v>857064000</v>
      </c>
      <c r="L4" s="12" t="str">
        <f>VLOOKUP($C4,[1]OtherData!$H:$I,2,0)</f>
        <v>Wind</v>
      </c>
      <c r="M4" s="13">
        <f t="shared" si="2"/>
        <v>7.1190394868397089</v>
      </c>
      <c r="N4" s="12">
        <v>1085075959.7612278</v>
      </c>
      <c r="O4" s="14">
        <f t="shared" si="3"/>
        <v>5.1649939765785735</v>
      </c>
      <c r="P4">
        <v>2</v>
      </c>
      <c r="Q4">
        <v>2</v>
      </c>
    </row>
    <row r="5" spans="1:17">
      <c r="A5" s="2" t="str">
        <f t="shared" si="0"/>
        <v>2_20164</v>
      </c>
      <c r="B5" s="2">
        <v>2</v>
      </c>
      <c r="C5" s="11" t="s">
        <v>17</v>
      </c>
      <c r="D5" s="2">
        <v>4</v>
      </c>
      <c r="E5" s="2">
        <v>2016</v>
      </c>
      <c r="F5" s="2" t="str">
        <f t="shared" si="1"/>
        <v>2016Q4</v>
      </c>
      <c r="G5" s="2">
        <v>18</v>
      </c>
      <c r="H5" s="2">
        <v>0</v>
      </c>
      <c r="I5" s="2">
        <v>0</v>
      </c>
      <c r="J5" s="12">
        <v>1120498620</v>
      </c>
      <c r="K5" s="12">
        <f>J5*[1]OtherData!$C$3</f>
        <v>848220000</v>
      </c>
      <c r="L5" s="12" t="str">
        <f>VLOOKUP($C5,[1]OtherData!$H:$I,2,0)</f>
        <v>Wind</v>
      </c>
      <c r="M5" s="15">
        <f t="shared" si="2"/>
        <v>7.0451512851262921</v>
      </c>
      <c r="N5" s="12">
        <v>1073879115.8987761</v>
      </c>
      <c r="O5" s="14">
        <f t="shared" si="3"/>
        <v>5.1112994832284695</v>
      </c>
      <c r="P5">
        <v>2</v>
      </c>
      <c r="Q5">
        <v>2</v>
      </c>
    </row>
    <row r="6" spans="1:17">
      <c r="A6" s="2" t="str">
        <f t="shared" si="0"/>
        <v>2_19893</v>
      </c>
      <c r="B6" s="2">
        <v>2</v>
      </c>
      <c r="C6" s="11" t="s">
        <v>17</v>
      </c>
      <c r="D6" s="2">
        <v>3</v>
      </c>
      <c r="E6" s="2">
        <v>1989</v>
      </c>
      <c r="F6" s="2" t="str">
        <f t="shared" si="1"/>
        <v>1989Q3</v>
      </c>
      <c r="G6" s="2">
        <v>1</v>
      </c>
      <c r="H6" s="2">
        <v>0</v>
      </c>
      <c r="I6" s="2">
        <v>0</v>
      </c>
      <c r="J6" s="12">
        <v>743300280</v>
      </c>
      <c r="K6" s="12">
        <f>J6*[1]OtherData!$C$3</f>
        <v>562680000</v>
      </c>
      <c r="L6" s="12" t="str">
        <f>VLOOKUP($C6,[1]OtherData!$H:$I,2,0)</f>
        <v>Wind</v>
      </c>
      <c r="M6" s="13">
        <f t="shared" si="2"/>
        <v>4.6595749489380145</v>
      </c>
      <c r="N6" s="12">
        <v>990578780.79694557</v>
      </c>
      <c r="O6" s="14">
        <f t="shared" si="3"/>
        <v>4.711832513416927</v>
      </c>
      <c r="P6">
        <v>3</v>
      </c>
      <c r="Q6">
        <v>1</v>
      </c>
    </row>
    <row r="7" spans="1:17">
      <c r="A7" s="2" t="str">
        <f t="shared" si="0"/>
        <v>2_20092</v>
      </c>
      <c r="B7" s="2">
        <v>2</v>
      </c>
      <c r="C7" s="11" t="s">
        <v>18</v>
      </c>
      <c r="D7" s="2">
        <v>2</v>
      </c>
      <c r="E7" s="2">
        <v>2009</v>
      </c>
      <c r="F7" s="2" t="str">
        <f t="shared" si="1"/>
        <v>2009Q2</v>
      </c>
      <c r="G7" s="2">
        <v>7</v>
      </c>
      <c r="H7" s="2">
        <v>0</v>
      </c>
      <c r="I7" s="2">
        <v>0</v>
      </c>
      <c r="J7" s="12">
        <v>624505392</v>
      </c>
      <c r="K7" s="12">
        <f>J7*[1]OtherData!$C$3</f>
        <v>472752000</v>
      </c>
      <c r="L7" s="12" t="str">
        <f>VLOOKUP($C7,[1]OtherData!$H:$I,2,0)</f>
        <v>Heat</v>
      </c>
      <c r="M7" s="15">
        <f t="shared" si="2"/>
        <v>3.9082612669294008</v>
      </c>
      <c r="N7" s="12">
        <v>557230372.9354074</v>
      </c>
      <c r="O7" s="14">
        <f t="shared" si="3"/>
        <v>2.633709116320277</v>
      </c>
      <c r="P7">
        <v>3</v>
      </c>
      <c r="Q7">
        <v>1</v>
      </c>
    </row>
    <row r="8" spans="1:17">
      <c r="A8" s="2" t="str">
        <f t="shared" si="0"/>
        <v>4_19893</v>
      </c>
      <c r="B8" s="2">
        <v>4</v>
      </c>
      <c r="C8" s="11" t="s">
        <v>17</v>
      </c>
      <c r="D8" s="2">
        <v>3</v>
      </c>
      <c r="E8" s="2">
        <v>1989</v>
      </c>
      <c r="F8" s="2" t="str">
        <f t="shared" si="1"/>
        <v>1989Q3</v>
      </c>
      <c r="G8" s="2">
        <v>1</v>
      </c>
      <c r="H8" s="2">
        <v>13</v>
      </c>
      <c r="I8" s="2">
        <v>260</v>
      </c>
      <c r="J8" s="12">
        <v>533869996</v>
      </c>
      <c r="K8" s="12">
        <f>J8*[1]OtherData!$C$3</f>
        <v>404140799.39439821</v>
      </c>
      <c r="L8" s="12" t="str">
        <f>VLOOKUP($C8,[1]OtherData!$H:$I,2,0)</f>
        <v>Wind</v>
      </c>
      <c r="M8" s="13">
        <f t="shared" si="2"/>
        <v>3.3350412047237881</v>
      </c>
      <c r="N8" s="12">
        <v>711475972.72767091</v>
      </c>
      <c r="O8" s="14">
        <f t="shared" si="3"/>
        <v>3.3733942842185449</v>
      </c>
      <c r="P8">
        <v>3</v>
      </c>
      <c r="Q8">
        <v>1</v>
      </c>
    </row>
    <row r="9" spans="1:17">
      <c r="A9" s="2" t="str">
        <f t="shared" si="0"/>
        <v>3_19893</v>
      </c>
      <c r="B9" s="2">
        <v>3</v>
      </c>
      <c r="C9" s="11" t="s">
        <v>17</v>
      </c>
      <c r="D9" s="2">
        <v>3</v>
      </c>
      <c r="E9" s="2">
        <v>1989</v>
      </c>
      <c r="F9" s="2" t="str">
        <f t="shared" si="1"/>
        <v>1989Q3</v>
      </c>
      <c r="G9" s="2">
        <v>1</v>
      </c>
      <c r="H9" s="2">
        <v>11</v>
      </c>
      <c r="I9" s="2">
        <v>358</v>
      </c>
      <c r="J9" s="12">
        <v>426463185</v>
      </c>
      <c r="K9" s="12">
        <f>J9*[1]OtherData!$C$3</f>
        <v>322833599.54579866</v>
      </c>
      <c r="L9" s="12" t="str">
        <f>VLOOKUP($C9,[1]OtherData!$H:$I,2,0)</f>
        <v>Wind</v>
      </c>
      <c r="M9" s="15">
        <f t="shared" si="2"/>
        <v>2.6557509759623179</v>
      </c>
      <c r="N9" s="12">
        <v>568337444.79698324</v>
      </c>
      <c r="O9" s="14">
        <f t="shared" si="3"/>
        <v>2.6869731078108137</v>
      </c>
      <c r="P9">
        <v>3</v>
      </c>
      <c r="Q9">
        <v>1</v>
      </c>
    </row>
    <row r="10" spans="1:17">
      <c r="A10" s="2" t="str">
        <f t="shared" si="0"/>
        <v>4_20154</v>
      </c>
      <c r="B10" s="2">
        <v>4</v>
      </c>
      <c r="C10" s="11" t="s">
        <v>19</v>
      </c>
      <c r="D10" s="2">
        <v>4</v>
      </c>
      <c r="E10" s="2">
        <v>2015</v>
      </c>
      <c r="F10" s="2" t="str">
        <f t="shared" si="1"/>
        <v>2015Q4</v>
      </c>
      <c r="G10" s="2">
        <v>2</v>
      </c>
      <c r="H10" s="2">
        <v>0</v>
      </c>
      <c r="I10" s="2">
        <v>0</v>
      </c>
      <c r="J10" s="12">
        <v>305816784</v>
      </c>
      <c r="K10" s="12">
        <f>J10*[1]OtherData!$C$3</f>
        <v>231504000</v>
      </c>
      <c r="L10" s="12" t="str">
        <f>VLOOKUP($C10,[1]OtherData!$H:$I,2,0)</f>
        <v>Water</v>
      </c>
      <c r="M10" s="13">
        <f t="shared" si="2"/>
        <v>1.8927274714795521</v>
      </c>
      <c r="N10" s="12">
        <v>293853936.70245069</v>
      </c>
      <c r="O10" s="14">
        <f t="shared" si="3"/>
        <v>1.3706867434435279</v>
      </c>
      <c r="P10">
        <v>3</v>
      </c>
      <c r="Q10">
        <v>1</v>
      </c>
    </row>
    <row r="11" spans="1:17">
      <c r="A11" s="2" t="str">
        <f t="shared" si="0"/>
        <v>1_20024</v>
      </c>
      <c r="B11" s="2">
        <v>1</v>
      </c>
      <c r="C11" s="11" t="s">
        <v>20</v>
      </c>
      <c r="D11" s="2">
        <v>4</v>
      </c>
      <c r="E11" s="2">
        <v>2002</v>
      </c>
      <c r="F11" s="2" t="str">
        <f t="shared" si="1"/>
        <v>2002Q4</v>
      </c>
      <c r="G11" s="2">
        <v>2</v>
      </c>
      <c r="H11" s="2">
        <v>0</v>
      </c>
      <c r="I11" s="2">
        <v>0</v>
      </c>
      <c r="J11" s="12">
        <v>183566160</v>
      </c>
      <c r="K11" s="12">
        <f>J11*[1]OtherData!$C$3</f>
        <v>138960000</v>
      </c>
      <c r="L11" s="12" t="str">
        <f>VLOOKUP($C11,[1]OtherData!$H:$I,2,0)</f>
        <v>Winter</v>
      </c>
      <c r="M11" s="15">
        <f t="shared" si="2"/>
        <v>1.1195581205787748</v>
      </c>
      <c r="N11" s="12">
        <v>171040637.43414316</v>
      </c>
      <c r="O11" s="14">
        <f t="shared" si="3"/>
        <v>0.78173525301679947</v>
      </c>
      <c r="P11">
        <v>3</v>
      </c>
      <c r="Q11">
        <v>1</v>
      </c>
    </row>
    <row r="12" spans="1:17">
      <c r="A12" s="2" t="str">
        <f t="shared" si="0"/>
        <v>2_20131</v>
      </c>
      <c r="B12" s="2">
        <v>2</v>
      </c>
      <c r="C12" s="11" t="s">
        <v>18</v>
      </c>
      <c r="D12" s="2">
        <v>1</v>
      </c>
      <c r="E12" s="2">
        <v>2013</v>
      </c>
      <c r="F12" s="2" t="str">
        <f t="shared" si="1"/>
        <v>2013Q1</v>
      </c>
      <c r="G12" s="2">
        <v>1</v>
      </c>
      <c r="H12" s="2">
        <v>0</v>
      </c>
      <c r="I12" s="2">
        <v>0</v>
      </c>
      <c r="J12" s="12">
        <v>177745305</v>
      </c>
      <c r="K12" s="12">
        <f>J12*[1]OtherData!$C$3</f>
        <v>134553599.54579863</v>
      </c>
      <c r="L12" s="12" t="str">
        <f>VLOOKUP($C12,[1]OtherData!$H:$I,2,0)</f>
        <v>Heat</v>
      </c>
      <c r="M12" s="13">
        <f t="shared" si="2"/>
        <v>1.0827443478978473</v>
      </c>
      <c r="N12" s="12">
        <v>167202078.90008286</v>
      </c>
      <c r="O12" s="14">
        <f t="shared" si="3"/>
        <v>0.76332743575927187</v>
      </c>
      <c r="P12">
        <v>3</v>
      </c>
      <c r="Q12">
        <v>1</v>
      </c>
    </row>
    <row r="13" spans="1:17">
      <c r="A13" s="2" t="str">
        <f t="shared" si="0"/>
        <v>3_19951</v>
      </c>
      <c r="B13" s="2">
        <v>3</v>
      </c>
      <c r="C13" s="11" t="s">
        <v>21</v>
      </c>
      <c r="D13" s="2">
        <v>1</v>
      </c>
      <c r="E13" s="2">
        <v>1995</v>
      </c>
      <c r="F13" s="2" t="str">
        <f t="shared" si="1"/>
        <v>1995Q1</v>
      </c>
      <c r="G13" s="2">
        <v>1</v>
      </c>
      <c r="H13" s="2">
        <v>0</v>
      </c>
      <c r="I13" s="2">
        <v>0</v>
      </c>
      <c r="J13" s="12">
        <v>164844948</v>
      </c>
      <c r="K13" s="12">
        <f>J13*[1]OtherData!$C$3</f>
        <v>124788000</v>
      </c>
      <c r="L13" s="12" t="str">
        <f>VLOOKUP($C13,[1]OtherData!$H:$I,2,0)</f>
        <v>Wind</v>
      </c>
      <c r="M13" s="15">
        <f t="shared" si="2"/>
        <v>1.0011565381859042</v>
      </c>
      <c r="N13" s="12">
        <v>193096811.75446209</v>
      </c>
      <c r="O13" s="14">
        <f t="shared" si="3"/>
        <v>0.88750569332297968</v>
      </c>
      <c r="P13">
        <v>3</v>
      </c>
      <c r="Q13">
        <v>1</v>
      </c>
    </row>
    <row r="14" spans="1:17">
      <c r="A14" s="2" t="str">
        <f t="shared" si="0"/>
        <v>2_20154</v>
      </c>
      <c r="B14" s="2">
        <v>2</v>
      </c>
      <c r="C14" s="11" t="s">
        <v>19</v>
      </c>
      <c r="D14" s="2">
        <v>4</v>
      </c>
      <c r="E14" s="2">
        <v>2015</v>
      </c>
      <c r="F14" s="2" t="str">
        <f t="shared" si="1"/>
        <v>2015Q4</v>
      </c>
      <c r="G14" s="2">
        <v>16</v>
      </c>
      <c r="H14" s="2">
        <v>0</v>
      </c>
      <c r="I14" s="2">
        <v>0</v>
      </c>
      <c r="J14" s="12">
        <v>158393184</v>
      </c>
      <c r="K14" s="12">
        <f>J14*[1]OtherData!$C$3</f>
        <v>119904000</v>
      </c>
      <c r="L14" s="12" t="str">
        <f>VLOOKUP($C14,[1]OtherData!$H:$I,2,0)</f>
        <v>Water</v>
      </c>
      <c r="M14" s="13">
        <f t="shared" si="2"/>
        <v>0.96035260589640525</v>
      </c>
      <c r="N14" s="12">
        <v>152197207.93753302</v>
      </c>
      <c r="O14" s="14">
        <f t="shared" si="3"/>
        <v>0.69137153872121448</v>
      </c>
      <c r="P14">
        <v>2</v>
      </c>
      <c r="Q14">
        <v>2</v>
      </c>
    </row>
    <row r="15" spans="1:17">
      <c r="A15" s="2" t="str">
        <f t="shared" si="0"/>
        <v>3_20154</v>
      </c>
      <c r="B15" s="2">
        <v>3</v>
      </c>
      <c r="C15" s="11" t="s">
        <v>19</v>
      </c>
      <c r="D15" s="2">
        <v>4</v>
      </c>
      <c r="E15" s="2">
        <v>2015</v>
      </c>
      <c r="F15" s="2" t="str">
        <f t="shared" si="1"/>
        <v>2015Q4</v>
      </c>
      <c r="G15" s="2">
        <v>1</v>
      </c>
      <c r="H15" s="2">
        <v>21</v>
      </c>
      <c r="I15" s="2">
        <v>216</v>
      </c>
      <c r="J15" s="12">
        <v>142858224</v>
      </c>
      <c r="K15" s="12">
        <f>J15*[1]OtherData!$C$3</f>
        <v>108144000</v>
      </c>
      <c r="L15" s="12" t="str">
        <f>VLOOKUP($C15,[1]OtherData!$H:$I,2,0)</f>
        <v>Water</v>
      </c>
      <c r="M15" s="15">
        <f t="shared" si="2"/>
        <v>0.8621023512435575</v>
      </c>
      <c r="N15" s="12">
        <v>137269939.74510086</v>
      </c>
      <c r="O15" s="14">
        <f t="shared" si="3"/>
        <v>0.61978778596552986</v>
      </c>
      <c r="P15">
        <v>3</v>
      </c>
      <c r="Q15">
        <v>1</v>
      </c>
    </row>
    <row r="16" spans="1:17">
      <c r="A16" s="2" t="str">
        <f t="shared" si="0"/>
        <v>2_19931</v>
      </c>
      <c r="B16" s="2">
        <v>2</v>
      </c>
      <c r="C16" s="11" t="s">
        <v>22</v>
      </c>
      <c r="D16" s="2">
        <v>1</v>
      </c>
      <c r="E16" s="2">
        <v>1993</v>
      </c>
      <c r="F16" s="2" t="str">
        <f t="shared" si="1"/>
        <v>1993Q1</v>
      </c>
      <c r="G16" s="2">
        <v>1</v>
      </c>
      <c r="H16" s="2">
        <v>0</v>
      </c>
      <c r="I16" s="2">
        <v>3</v>
      </c>
      <c r="J16" s="12">
        <v>130098949</v>
      </c>
      <c r="K16" s="12">
        <f>J16*[1]OtherData!$C$3</f>
        <v>98485199.848599553</v>
      </c>
      <c r="L16" s="12" t="str">
        <f>VLOOKUP($C16,[1]OtherData!$H:$I,2,0)</f>
        <v>Wind</v>
      </c>
      <c r="M16" s="13">
        <f t="shared" si="2"/>
        <v>0.78140680919287209</v>
      </c>
      <c r="N16" s="12">
        <v>156772182.65924937</v>
      </c>
      <c r="O16" s="14">
        <f t="shared" si="3"/>
        <v>0.71331084168817549</v>
      </c>
      <c r="P16">
        <v>3</v>
      </c>
      <c r="Q16">
        <v>1</v>
      </c>
    </row>
    <row r="17" spans="1:17">
      <c r="A17" s="2" t="str">
        <f t="shared" si="0"/>
        <v>2_20013</v>
      </c>
      <c r="B17" s="2">
        <v>2</v>
      </c>
      <c r="C17" s="11" t="s">
        <v>21</v>
      </c>
      <c r="D17" s="2">
        <v>3</v>
      </c>
      <c r="E17" s="2">
        <v>2001</v>
      </c>
      <c r="F17" s="2" t="str">
        <f t="shared" si="1"/>
        <v>2001Q3</v>
      </c>
      <c r="G17" s="2">
        <v>1</v>
      </c>
      <c r="H17" s="2">
        <v>0</v>
      </c>
      <c r="I17" s="2">
        <v>471</v>
      </c>
      <c r="J17" s="12">
        <v>127652985</v>
      </c>
      <c r="K17" s="12">
        <f>J17*[1]OtherData!$C$3</f>
        <v>96633599.545798644</v>
      </c>
      <c r="L17" s="12" t="str">
        <f>VLOOKUP($C17,[1]OtherData!$H:$I,2,0)</f>
        <v>Wind</v>
      </c>
      <c r="M17" s="15">
        <f t="shared" si="2"/>
        <v>0.76593740432335855</v>
      </c>
      <c r="N17" s="12">
        <v>120249852.44958016</v>
      </c>
      <c r="O17" s="14">
        <f t="shared" si="3"/>
        <v>0.53816791385387275</v>
      </c>
      <c r="P17">
        <v>3</v>
      </c>
      <c r="Q17">
        <v>1</v>
      </c>
    </row>
    <row r="18" spans="1:17">
      <c r="A18" s="2" t="str">
        <f t="shared" si="0"/>
        <v>2_19933</v>
      </c>
      <c r="B18" s="2">
        <v>2</v>
      </c>
      <c r="C18" s="11" t="s">
        <v>23</v>
      </c>
      <c r="D18" s="2">
        <v>3</v>
      </c>
      <c r="E18" s="2">
        <v>1993</v>
      </c>
      <c r="F18" s="2" t="str">
        <f t="shared" si="1"/>
        <v>1993Q3</v>
      </c>
      <c r="G18" s="2">
        <v>31</v>
      </c>
      <c r="H18" s="2">
        <v>0</v>
      </c>
      <c r="I18" s="2">
        <v>0</v>
      </c>
      <c r="J18" s="12">
        <v>98937152</v>
      </c>
      <c r="K18" s="12">
        <f>J18*[1]OtherData!$C$3</f>
        <v>74895648.750946254</v>
      </c>
      <c r="L18" s="12" t="str">
        <f>VLOOKUP($C18,[1]OtherData!$H:$I,2,0)</f>
        <v>Heat</v>
      </c>
      <c r="M18" s="13">
        <f t="shared" si="2"/>
        <v>0.5843252273484163</v>
      </c>
      <c r="N18" s="12">
        <v>119221510.89114425</v>
      </c>
      <c r="O18" s="14">
        <f t="shared" si="3"/>
        <v>0.53323649928300088</v>
      </c>
      <c r="P18">
        <v>2</v>
      </c>
      <c r="Q18">
        <v>3</v>
      </c>
    </row>
    <row r="19" spans="1:17">
      <c r="A19" s="2" t="str">
        <f t="shared" si="0"/>
        <v>6_19933</v>
      </c>
      <c r="B19" s="2">
        <v>6</v>
      </c>
      <c r="C19" s="11" t="s">
        <v>23</v>
      </c>
      <c r="D19" s="2">
        <v>3</v>
      </c>
      <c r="E19" s="2">
        <v>1993</v>
      </c>
      <c r="F19" s="2" t="str">
        <f t="shared" si="1"/>
        <v>1993Q3</v>
      </c>
      <c r="G19" s="2">
        <v>31</v>
      </c>
      <c r="H19" s="2">
        <v>0</v>
      </c>
      <c r="I19" s="2">
        <v>0</v>
      </c>
      <c r="J19" s="12">
        <v>95598307</v>
      </c>
      <c r="K19" s="12">
        <f>J19*[1]OtherData!$C$3</f>
        <v>72368135.50340651</v>
      </c>
      <c r="L19" s="12" t="str">
        <f>VLOOKUP($C19,[1]OtherData!$H:$I,2,0)</f>
        <v>Heat</v>
      </c>
      <c r="M19" s="15">
        <f t="shared" si="2"/>
        <v>0.5632088310721215</v>
      </c>
      <c r="N19" s="12">
        <v>115198126.98040318</v>
      </c>
      <c r="O19" s="14">
        <f t="shared" si="3"/>
        <v>0.5139423514593755</v>
      </c>
      <c r="P19">
        <v>2</v>
      </c>
      <c r="Q19">
        <v>3</v>
      </c>
    </row>
    <row r="20" spans="1:17">
      <c r="A20" s="2" t="str">
        <f t="shared" si="0"/>
        <v>3_19933</v>
      </c>
      <c r="B20" s="2">
        <v>3</v>
      </c>
      <c r="C20" s="11" t="s">
        <v>23</v>
      </c>
      <c r="D20" s="2">
        <v>3</v>
      </c>
      <c r="E20" s="2">
        <v>1993</v>
      </c>
      <c r="F20" s="2" t="str">
        <f t="shared" si="1"/>
        <v>1993Q3</v>
      </c>
      <c r="G20" s="2">
        <v>31</v>
      </c>
      <c r="H20" s="2">
        <v>0</v>
      </c>
      <c r="I20" s="2">
        <v>0</v>
      </c>
      <c r="J20" s="12">
        <v>91558942</v>
      </c>
      <c r="K20" s="12">
        <f>J20*[1]OtherData!$C$3</f>
        <v>69310327.024981081</v>
      </c>
      <c r="L20" s="12" t="str">
        <f>VLOOKUP($C20,[1]OtherData!$H:$I,2,0)</f>
        <v>Heat</v>
      </c>
      <c r="M20" s="13">
        <f t="shared" si="2"/>
        <v>0.53766202310571543</v>
      </c>
      <c r="N20" s="12">
        <v>110330600.59010637</v>
      </c>
      <c r="O20" s="14">
        <f t="shared" si="3"/>
        <v>0.4906001162182731</v>
      </c>
      <c r="P20">
        <v>2</v>
      </c>
      <c r="Q20">
        <v>3</v>
      </c>
    </row>
    <row r="21" spans="1:17">
      <c r="A21" s="2" t="str">
        <f t="shared" si="0"/>
        <v>1_19933</v>
      </c>
      <c r="B21" s="2">
        <v>1</v>
      </c>
      <c r="C21" s="11" t="s">
        <v>23</v>
      </c>
      <c r="D21" s="2">
        <v>3</v>
      </c>
      <c r="E21" s="2">
        <v>1993</v>
      </c>
      <c r="F21" s="2" t="str">
        <f t="shared" si="1"/>
        <v>1993Q3</v>
      </c>
      <c r="G21" s="2">
        <v>31</v>
      </c>
      <c r="H21" s="2">
        <v>0</v>
      </c>
      <c r="I21" s="2">
        <v>0</v>
      </c>
      <c r="J21" s="12">
        <v>90630980</v>
      </c>
      <c r="K21" s="12">
        <f>J21*[1]OtherData!$C$3</f>
        <v>68607857.683573052</v>
      </c>
      <c r="L21" s="12" t="str">
        <f>VLOOKUP($C21,[1]OtherData!$H:$I,2,0)</f>
        <v>Heat</v>
      </c>
      <c r="M21" s="15">
        <f t="shared" si="2"/>
        <v>0.53179316326905246</v>
      </c>
      <c r="N21" s="12">
        <v>109212385.34484069</v>
      </c>
      <c r="O21" s="14">
        <f t="shared" si="3"/>
        <v>0.4852377121525836</v>
      </c>
      <c r="P21">
        <v>2</v>
      </c>
      <c r="Q21">
        <v>3</v>
      </c>
    </row>
    <row r="22" spans="1:17">
      <c r="A22" s="2" t="str">
        <f t="shared" si="0"/>
        <v>5_19933</v>
      </c>
      <c r="B22" s="2">
        <v>5</v>
      </c>
      <c r="C22" s="11" t="s">
        <v>23</v>
      </c>
      <c r="D22" s="2">
        <v>3</v>
      </c>
      <c r="E22" s="2">
        <v>1993</v>
      </c>
      <c r="F22" s="2" t="str">
        <f t="shared" si="1"/>
        <v>1993Q3</v>
      </c>
      <c r="G22" s="2">
        <v>31</v>
      </c>
      <c r="H22" s="2">
        <v>0</v>
      </c>
      <c r="I22" s="2">
        <v>0</v>
      </c>
      <c r="J22" s="12">
        <v>89584748</v>
      </c>
      <c r="K22" s="12">
        <f>J22*[1]OtherData!$C$3</f>
        <v>67815857.683573052</v>
      </c>
      <c r="L22" s="12" t="str">
        <f>VLOOKUP($C22,[1]OtherData!$H:$I,2,0)</f>
        <v>Heat</v>
      </c>
      <c r="M22" s="13">
        <f t="shared" si="2"/>
        <v>0.52517630938426885</v>
      </c>
      <c r="N22" s="12">
        <v>107951652.06860222</v>
      </c>
      <c r="O22" s="14">
        <f t="shared" si="3"/>
        <v>0.47919186250523332</v>
      </c>
      <c r="P22">
        <v>2</v>
      </c>
      <c r="Q22">
        <v>3</v>
      </c>
    </row>
    <row r="23" spans="1:17">
      <c r="A23" s="2" t="str">
        <f t="shared" si="0"/>
        <v>4_19933</v>
      </c>
      <c r="B23" s="2">
        <v>4</v>
      </c>
      <c r="C23" s="11" t="s">
        <v>23</v>
      </c>
      <c r="D23" s="2">
        <v>3</v>
      </c>
      <c r="E23" s="2">
        <v>1993</v>
      </c>
      <c r="F23" s="2" t="str">
        <f t="shared" si="1"/>
        <v>1993Q3</v>
      </c>
      <c r="G23" s="2">
        <v>31</v>
      </c>
      <c r="H23" s="2">
        <v>0</v>
      </c>
      <c r="I23" s="2">
        <v>0</v>
      </c>
      <c r="J23" s="12">
        <v>84389979</v>
      </c>
      <c r="K23" s="12">
        <f>J23*[1]OtherData!$C$3</f>
        <v>63883405.753217265</v>
      </c>
      <c r="L23" s="12" t="str">
        <f>VLOOKUP($C23,[1]OtherData!$H:$I,2,0)</f>
        <v>Heat</v>
      </c>
      <c r="M23" s="15">
        <f t="shared" si="2"/>
        <v>0.49232219343464817</v>
      </c>
      <c r="N23" s="12">
        <v>101691837.6673298</v>
      </c>
      <c r="O23" s="14">
        <f t="shared" si="3"/>
        <v>0.44917290655022901</v>
      </c>
      <c r="P23">
        <v>2</v>
      </c>
      <c r="Q23">
        <v>3</v>
      </c>
    </row>
    <row r="24" spans="1:17">
      <c r="A24" s="2" t="str">
        <f t="shared" si="0"/>
        <v>1_19953</v>
      </c>
      <c r="B24" s="2">
        <v>1</v>
      </c>
      <c r="C24" s="11" t="s">
        <v>19</v>
      </c>
      <c r="D24" s="2">
        <v>3</v>
      </c>
      <c r="E24" s="2">
        <v>1995</v>
      </c>
      <c r="F24" s="2" t="str">
        <f t="shared" si="1"/>
        <v>1995Q3</v>
      </c>
      <c r="G24" s="2">
        <v>1</v>
      </c>
      <c r="H24" s="2">
        <v>11</v>
      </c>
      <c r="I24" s="2">
        <v>59</v>
      </c>
      <c r="J24" s="12">
        <v>78721032</v>
      </c>
      <c r="K24" s="12">
        <f>J24*[1]OtherData!$C$3</f>
        <v>59592000</v>
      </c>
      <c r="L24" s="12" t="str">
        <f>VLOOKUP($C24,[1]OtherData!$H:$I,2,0)</f>
        <v>Water</v>
      </c>
      <c r="M24" s="13">
        <f t="shared" si="2"/>
        <v>0.45646915703394308</v>
      </c>
      <c r="N24" s="12">
        <v>92212594.20835261</v>
      </c>
      <c r="O24" s="14">
        <f t="shared" si="3"/>
        <v>0.40371517032342363</v>
      </c>
      <c r="P24">
        <v>3</v>
      </c>
      <c r="Q24">
        <v>1</v>
      </c>
    </row>
    <row r="25" spans="1:17">
      <c r="A25" s="2" t="str">
        <f t="shared" si="0"/>
        <v>1_20202</v>
      </c>
      <c r="B25" s="2">
        <v>1</v>
      </c>
      <c r="C25" s="11" t="s">
        <v>21</v>
      </c>
      <c r="D25" s="2">
        <v>2</v>
      </c>
      <c r="E25" s="2">
        <v>2020</v>
      </c>
      <c r="F25" s="2" t="str">
        <f t="shared" si="1"/>
        <v>2020Q2</v>
      </c>
      <c r="G25" s="2">
        <v>1</v>
      </c>
      <c r="H25" s="2">
        <v>0</v>
      </c>
      <c r="I25" s="2">
        <v>0</v>
      </c>
      <c r="J25" s="12">
        <v>78110730</v>
      </c>
      <c r="K25" s="12">
        <f>J25*[1]OtherData!$C$3</f>
        <v>59130000</v>
      </c>
      <c r="L25" s="12" t="str">
        <f>VLOOKUP($C25,[1]OtherData!$H:$I,2,0)</f>
        <v>Wind</v>
      </c>
      <c r="M25" s="15">
        <f t="shared" si="2"/>
        <v>0.45260932560115263</v>
      </c>
      <c r="N25" s="12">
        <v>75006535.794811264</v>
      </c>
      <c r="O25" s="14">
        <f t="shared" si="3"/>
        <v>0.32120347324014586</v>
      </c>
      <c r="P25">
        <v>3</v>
      </c>
      <c r="Q25">
        <v>1</v>
      </c>
    </row>
    <row r="26" spans="1:17">
      <c r="A26" s="2" t="str">
        <f t="shared" si="0"/>
        <v>3_19892</v>
      </c>
      <c r="B26" s="2">
        <v>3</v>
      </c>
      <c r="C26" s="11" t="s">
        <v>24</v>
      </c>
      <c r="D26" s="2">
        <v>2</v>
      </c>
      <c r="E26" s="2">
        <v>1989</v>
      </c>
      <c r="F26" s="2" t="str">
        <f t="shared" si="1"/>
        <v>1989Q2</v>
      </c>
      <c r="G26" s="2">
        <v>1</v>
      </c>
      <c r="H26" s="2">
        <v>11</v>
      </c>
      <c r="I26" s="2">
        <v>0</v>
      </c>
      <c r="J26" s="12">
        <v>76993164</v>
      </c>
      <c r="K26" s="12">
        <f>J26*[1]OtherData!$C$3</f>
        <v>58284000</v>
      </c>
      <c r="L26" s="12" t="str">
        <f>VLOOKUP($C26,[1]OtherData!$H:$I,2,0)</f>
        <v>Storm</v>
      </c>
      <c r="M26" s="13">
        <f t="shared" si="2"/>
        <v>0.445541322587861</v>
      </c>
      <c r="N26" s="12">
        <v>102606976.71850638</v>
      </c>
      <c r="O26" s="14">
        <f t="shared" si="3"/>
        <v>0.45356145820830851</v>
      </c>
      <c r="P26">
        <v>3</v>
      </c>
      <c r="Q26">
        <v>1</v>
      </c>
    </row>
    <row r="27" spans="1:17">
      <c r="A27" s="2" t="str">
        <f t="shared" si="0"/>
        <v>2_19871</v>
      </c>
      <c r="B27" s="2">
        <v>2</v>
      </c>
      <c r="C27" s="11" t="s">
        <v>19</v>
      </c>
      <c r="D27" s="2">
        <v>1</v>
      </c>
      <c r="E27" s="2">
        <v>1987</v>
      </c>
      <c r="F27" s="2" t="str">
        <f t="shared" si="1"/>
        <v>1987Q1</v>
      </c>
      <c r="G27" s="2">
        <v>1</v>
      </c>
      <c r="H27" s="2">
        <v>0</v>
      </c>
      <c r="I27" s="2">
        <v>0</v>
      </c>
      <c r="J27" s="12">
        <v>73149054</v>
      </c>
      <c r="K27" s="12">
        <f>J27*[1]OtherData!$C$3</f>
        <v>55374000</v>
      </c>
      <c r="L27" s="12" t="str">
        <f>VLOOKUP($C27,[1]OtherData!$H:$I,2,0)</f>
        <v>Water</v>
      </c>
      <c r="M27" s="15">
        <f t="shared" si="2"/>
        <v>0.42122939732937575</v>
      </c>
      <c r="N27" s="12">
        <v>106565403.43438126</v>
      </c>
      <c r="O27" s="14">
        <f t="shared" si="3"/>
        <v>0.47254410363798877</v>
      </c>
      <c r="P27">
        <v>3</v>
      </c>
      <c r="Q27">
        <v>1</v>
      </c>
    </row>
    <row r="28" spans="1:17">
      <c r="A28" s="2" t="str">
        <f t="shared" si="0"/>
        <v>3_20154</v>
      </c>
      <c r="B28" s="2">
        <v>3</v>
      </c>
      <c r="C28" s="11" t="s">
        <v>19</v>
      </c>
      <c r="D28" s="2">
        <v>4</v>
      </c>
      <c r="E28" s="2">
        <v>2015</v>
      </c>
      <c r="F28" s="2" t="str">
        <f t="shared" si="1"/>
        <v>2015Q4</v>
      </c>
      <c r="G28" s="2">
        <v>1</v>
      </c>
      <c r="H28" s="2">
        <v>0</v>
      </c>
      <c r="I28" s="2">
        <v>0</v>
      </c>
      <c r="J28" s="12">
        <v>72903348</v>
      </c>
      <c r="K28" s="12">
        <f>J28*[1]OtherData!$C$3</f>
        <v>55188000</v>
      </c>
      <c r="L28" s="12" t="str">
        <f>VLOOKUP($C28,[1]OtherData!$H:$I,2,0)</f>
        <v>Water</v>
      </c>
      <c r="M28" s="13">
        <f t="shared" si="2"/>
        <v>0.4196754392200705</v>
      </c>
      <c r="N28" s="12">
        <v>70051537.160199597</v>
      </c>
      <c r="O28" s="14">
        <f t="shared" si="3"/>
        <v>0.29744176462794175</v>
      </c>
      <c r="P28">
        <v>3</v>
      </c>
      <c r="Q28">
        <v>1</v>
      </c>
    </row>
    <row r="29" spans="1:17">
      <c r="A29" s="2" t="str">
        <f t="shared" si="0"/>
        <v>2_20043</v>
      </c>
      <c r="B29" s="2">
        <v>2</v>
      </c>
      <c r="C29" s="11" t="s">
        <v>17</v>
      </c>
      <c r="D29" s="2">
        <v>3</v>
      </c>
      <c r="E29" s="2">
        <v>2004</v>
      </c>
      <c r="F29" s="2" t="str">
        <f t="shared" si="1"/>
        <v>2004Q3</v>
      </c>
      <c r="G29" s="2">
        <v>1</v>
      </c>
      <c r="H29" s="2">
        <v>0</v>
      </c>
      <c r="I29" s="2">
        <v>38</v>
      </c>
      <c r="J29" s="12">
        <v>68683545</v>
      </c>
      <c r="K29" s="12">
        <f>J29*[1]OtherData!$C$3</f>
        <v>51993599.545798637</v>
      </c>
      <c r="L29" s="12" t="str">
        <f>VLOOKUP($C29,[1]OtherData!$H:$I,2,0)</f>
        <v>Wind</v>
      </c>
      <c r="M29" s="15">
        <f t="shared" si="2"/>
        <v>0.39298745809009972</v>
      </c>
      <c r="N29" s="12">
        <v>64095364.360095762</v>
      </c>
      <c r="O29" s="14">
        <f t="shared" si="3"/>
        <v>0.26887892274713965</v>
      </c>
      <c r="P29">
        <v>3</v>
      </c>
      <c r="Q29">
        <v>1</v>
      </c>
    </row>
    <row r="30" spans="1:17">
      <c r="A30" s="2" t="str">
        <f t="shared" si="0"/>
        <v>1_20043</v>
      </c>
      <c r="B30" s="2">
        <v>1</v>
      </c>
      <c r="C30" s="11" t="s">
        <v>19</v>
      </c>
      <c r="D30" s="2">
        <v>3</v>
      </c>
      <c r="E30" s="2">
        <v>2004</v>
      </c>
      <c r="F30" s="2" t="str">
        <f t="shared" si="1"/>
        <v>2004Q3</v>
      </c>
      <c r="G30" s="2">
        <v>1</v>
      </c>
      <c r="H30" s="2">
        <v>0</v>
      </c>
      <c r="I30" s="2">
        <v>0</v>
      </c>
      <c r="J30" s="12">
        <v>56691507</v>
      </c>
      <c r="K30" s="12">
        <f>J30*[1]OtherData!$C$3</f>
        <v>42915599.545798637</v>
      </c>
      <c r="L30" s="12" t="str">
        <f>VLOOKUP($C30,[1]OtherData!$H:$I,2,0)</f>
        <v>Water</v>
      </c>
      <c r="M30" s="13">
        <f t="shared" si="2"/>
        <v>0.31714427681981466</v>
      </c>
      <c r="N30" s="12">
        <v>52904415.421305336</v>
      </c>
      <c r="O30" s="14">
        <f t="shared" si="3"/>
        <v>0.21521269851851613</v>
      </c>
      <c r="P30">
        <v>3</v>
      </c>
      <c r="Q30">
        <v>1</v>
      </c>
    </row>
    <row r="31" spans="1:17">
      <c r="A31" s="2" t="str">
        <f t="shared" si="0"/>
        <v>2_19983</v>
      </c>
      <c r="B31" s="2">
        <v>2</v>
      </c>
      <c r="C31" s="11" t="s">
        <v>17</v>
      </c>
      <c r="D31" s="2">
        <v>3</v>
      </c>
      <c r="E31" s="2">
        <v>1998</v>
      </c>
      <c r="F31" s="2" t="str">
        <f t="shared" si="1"/>
        <v>1998Q3</v>
      </c>
      <c r="G31" s="2">
        <v>1</v>
      </c>
      <c r="H31" s="2">
        <v>0</v>
      </c>
      <c r="I31" s="2">
        <v>0</v>
      </c>
      <c r="J31" s="12">
        <v>55436663</v>
      </c>
      <c r="K31" s="12">
        <f>J31*[1]OtherData!$C$3</f>
        <v>41965679.788039364</v>
      </c>
      <c r="L31" s="12" t="str">
        <f>VLOOKUP($C31,[1]OtherData!$H:$I,2,0)</f>
        <v>Wind</v>
      </c>
      <c r="M31" s="15">
        <f t="shared" si="2"/>
        <v>0.3092080643963776</v>
      </c>
      <c r="N31" s="12">
        <v>58493923.483905844</v>
      </c>
      <c r="O31" s="14">
        <f t="shared" si="3"/>
        <v>0.24201719871379981</v>
      </c>
      <c r="P31">
        <v>3</v>
      </c>
      <c r="Q31">
        <v>1</v>
      </c>
    </row>
    <row r="32" spans="1:17">
      <c r="A32" s="2" t="str">
        <f t="shared" si="0"/>
        <v>2_20041</v>
      </c>
      <c r="B32" s="2">
        <v>2</v>
      </c>
      <c r="C32" s="11" t="s">
        <v>20</v>
      </c>
      <c r="D32" s="2">
        <v>1</v>
      </c>
      <c r="E32" s="2">
        <v>2004</v>
      </c>
      <c r="F32" s="2" t="str">
        <f t="shared" si="1"/>
        <v>2004Q1</v>
      </c>
      <c r="G32" s="2">
        <v>2</v>
      </c>
      <c r="H32" s="2">
        <v>0</v>
      </c>
      <c r="I32" s="2">
        <v>0</v>
      </c>
      <c r="J32" s="12">
        <v>52567926</v>
      </c>
      <c r="K32" s="12">
        <f>J32*[1]OtherData!$C$3</f>
        <v>39794039.364118092</v>
      </c>
      <c r="L32" s="12" t="str">
        <f>VLOOKUP($C32,[1]OtherData!$H:$I,2,0)</f>
        <v>Winter</v>
      </c>
      <c r="M32" s="13">
        <f t="shared" si="2"/>
        <v>0.29106484801332633</v>
      </c>
      <c r="N32" s="12">
        <v>49056296.826620571</v>
      </c>
      <c r="O32" s="14">
        <f t="shared" si="3"/>
        <v>0.19675903596583816</v>
      </c>
      <c r="P32">
        <v>3</v>
      </c>
      <c r="Q32">
        <v>1</v>
      </c>
    </row>
    <row r="33" spans="1:17">
      <c r="A33" s="2" t="str">
        <f t="shared" si="0"/>
        <v>1_19953</v>
      </c>
      <c r="B33" s="2">
        <v>1</v>
      </c>
      <c r="C33" s="11" t="s">
        <v>19</v>
      </c>
      <c r="D33" s="2">
        <v>3</v>
      </c>
      <c r="E33" s="2">
        <v>1995</v>
      </c>
      <c r="F33" s="2" t="str">
        <f t="shared" si="1"/>
        <v>1995Q3</v>
      </c>
      <c r="G33" s="2">
        <v>1</v>
      </c>
      <c r="H33" s="2">
        <v>0</v>
      </c>
      <c r="I33" s="2">
        <v>0</v>
      </c>
      <c r="J33" s="12">
        <v>33346267</v>
      </c>
      <c r="K33" s="12">
        <f>J33*[1]OtherData!$C$3</f>
        <v>25243199.848599546</v>
      </c>
      <c r="L33" s="12" t="str">
        <f>VLOOKUP($C33,[1]OtherData!$H:$I,2,0)</f>
        <v>Water</v>
      </c>
      <c r="M33" s="15">
        <f t="shared" si="2"/>
        <v>0.16949820789322284</v>
      </c>
      <c r="N33" s="12">
        <v>39061299.237469085</v>
      </c>
      <c r="O33" s="14">
        <f t="shared" si="3"/>
        <v>0.14882799949004027</v>
      </c>
      <c r="P33">
        <v>3</v>
      </c>
      <c r="Q33">
        <v>1</v>
      </c>
    </row>
    <row r="34" spans="1:17">
      <c r="A34" s="2" t="str">
        <f t="shared" si="0"/>
        <v>2_20003</v>
      </c>
      <c r="B34" s="2">
        <v>2</v>
      </c>
      <c r="C34" s="11" t="s">
        <v>19</v>
      </c>
      <c r="D34" s="2">
        <v>3</v>
      </c>
      <c r="E34" s="2">
        <v>2000</v>
      </c>
      <c r="F34" s="2" t="str">
        <f t="shared" si="1"/>
        <v>2000Q3</v>
      </c>
      <c r="G34" s="2">
        <v>1</v>
      </c>
      <c r="H34" s="2">
        <v>0</v>
      </c>
      <c r="I34" s="2">
        <v>0</v>
      </c>
      <c r="J34" s="12">
        <v>30762391</v>
      </c>
      <c r="K34" s="12">
        <f>J34*[1]OtherData!$C$3</f>
        <v>23287199.848599546</v>
      </c>
      <c r="L34" s="12" t="str">
        <f>VLOOKUP($C34,[1]OtherData!$H:$I,2,0)</f>
        <v>Water</v>
      </c>
      <c r="M34" s="13">
        <f t="shared" si="2"/>
        <v>0.15315658390504511</v>
      </c>
      <c r="N34" s="12">
        <v>30084459.168265421</v>
      </c>
      <c r="O34" s="14">
        <f t="shared" si="3"/>
        <v>0.10577954000252461</v>
      </c>
      <c r="P34">
        <v>3</v>
      </c>
      <c r="Q34">
        <v>1</v>
      </c>
    </row>
    <row r="35" spans="1:17">
      <c r="A35" s="2" t="str">
        <f t="shared" si="0"/>
        <v>1_19991</v>
      </c>
      <c r="B35" s="2">
        <v>1</v>
      </c>
      <c r="C35" s="11" t="s">
        <v>20</v>
      </c>
      <c r="D35" s="2">
        <v>1</v>
      </c>
      <c r="E35" s="2">
        <v>1999</v>
      </c>
      <c r="F35" s="2" t="str">
        <f t="shared" si="1"/>
        <v>1999Q1</v>
      </c>
      <c r="G35" s="2">
        <v>2</v>
      </c>
      <c r="H35" s="2">
        <v>0</v>
      </c>
      <c r="I35" s="2">
        <v>0</v>
      </c>
      <c r="J35" s="12">
        <v>30432669</v>
      </c>
      <c r="K35" s="12">
        <f>J35*[1]OtherData!$C$3</f>
        <v>23037599.545798637</v>
      </c>
      <c r="L35" s="12" t="str">
        <f>VLOOKUP($C35,[1]OtherData!$H:$I,2,0)</f>
        <v>Winter</v>
      </c>
      <c r="M35" s="15">
        <f t="shared" si="2"/>
        <v>0.15107126984793479</v>
      </c>
      <c r="N35" s="12">
        <v>30883665.007892363</v>
      </c>
      <c r="O35" s="14">
        <f t="shared" si="3"/>
        <v>0.10961213364841078</v>
      </c>
      <c r="P35">
        <v>3</v>
      </c>
      <c r="Q35">
        <v>1</v>
      </c>
    </row>
    <row r="36" spans="1:17">
      <c r="A36" s="2" t="str">
        <f t="shared" si="0"/>
        <v>3_20154</v>
      </c>
      <c r="B36" s="2">
        <v>3</v>
      </c>
      <c r="C36" s="11" t="s">
        <v>19</v>
      </c>
      <c r="D36" s="2">
        <v>4</v>
      </c>
      <c r="E36" s="2">
        <v>2015</v>
      </c>
      <c r="F36" s="2" t="str">
        <f t="shared" si="1"/>
        <v>2015Q4</v>
      </c>
      <c r="G36" s="2">
        <v>1</v>
      </c>
      <c r="H36" s="2">
        <v>0</v>
      </c>
      <c r="I36" s="2">
        <v>0</v>
      </c>
      <c r="J36" s="12">
        <v>28917218</v>
      </c>
      <c r="K36" s="12">
        <f>J36*[1]OtherData!$C$3</f>
        <v>21890399.697199091</v>
      </c>
      <c r="L36" s="12" t="str">
        <f>VLOOKUP($C36,[1]OtherData!$H:$I,2,0)</f>
        <v>Water</v>
      </c>
      <c r="M36" s="13">
        <f t="shared" si="2"/>
        <v>0.14148685851607989</v>
      </c>
      <c r="N36" s="12">
        <v>27786043.122417271</v>
      </c>
      <c r="O36" s="14">
        <f t="shared" si="3"/>
        <v>9.4757479982252105E-2</v>
      </c>
      <c r="P36">
        <v>3</v>
      </c>
      <c r="Q36">
        <v>1</v>
      </c>
    </row>
    <row r="37" spans="1:17">
      <c r="A37" s="2" t="str">
        <f t="shared" si="0"/>
        <v>3_20154</v>
      </c>
      <c r="B37" s="2">
        <v>3</v>
      </c>
      <c r="C37" s="11" t="s">
        <v>19</v>
      </c>
      <c r="D37" s="2">
        <v>4</v>
      </c>
      <c r="E37" s="2">
        <v>2015</v>
      </c>
      <c r="F37" s="2" t="str">
        <f t="shared" si="1"/>
        <v>2015Q4</v>
      </c>
      <c r="G37" s="2">
        <v>1</v>
      </c>
      <c r="H37" s="2">
        <v>0</v>
      </c>
      <c r="I37" s="2">
        <v>0</v>
      </c>
      <c r="J37" s="12">
        <v>28803084</v>
      </c>
      <c r="K37" s="12">
        <f>J37*[1]OtherData!$C$3</f>
        <v>21804000</v>
      </c>
      <c r="L37" s="12" t="str">
        <f>VLOOKUP($C37,[1]OtherData!$H:$I,2,0)</f>
        <v>Water</v>
      </c>
      <c r="M37" s="15">
        <f t="shared" si="2"/>
        <v>0.14076502244025169</v>
      </c>
      <c r="N37" s="12">
        <v>27676373.781274773</v>
      </c>
      <c r="O37" s="14">
        <f t="shared" si="3"/>
        <v>9.4231560376600257E-2</v>
      </c>
      <c r="P37">
        <v>3</v>
      </c>
      <c r="Q37">
        <v>1</v>
      </c>
    </row>
    <row r="38" spans="1:17">
      <c r="A38" s="2" t="str">
        <f t="shared" si="0"/>
        <v>5_20043</v>
      </c>
      <c r="B38" s="2">
        <v>5</v>
      </c>
      <c r="C38" s="11" t="s">
        <v>21</v>
      </c>
      <c r="D38" s="2">
        <v>3</v>
      </c>
      <c r="E38" s="2">
        <v>2004</v>
      </c>
      <c r="F38" s="2" t="str">
        <f t="shared" si="1"/>
        <v>2004Q3</v>
      </c>
      <c r="G38" s="2">
        <v>1</v>
      </c>
      <c r="H38" s="2">
        <v>0</v>
      </c>
      <c r="I38" s="2">
        <v>37</v>
      </c>
      <c r="J38" s="12">
        <v>28198805</v>
      </c>
      <c r="K38" s="12">
        <f>J38*[1]OtherData!$C$3</f>
        <v>21346559.424678273</v>
      </c>
      <c r="L38" s="12" t="str">
        <f>VLOOKUP($C38,[1]OtherData!$H:$I,2,0)</f>
        <v>Wind</v>
      </c>
      <c r="M38" s="13">
        <f t="shared" si="2"/>
        <v>0.13694328323838903</v>
      </c>
      <c r="N38" s="12">
        <v>26315075.626837403</v>
      </c>
      <c r="O38" s="14">
        <f t="shared" si="3"/>
        <v>8.7703451598905871E-2</v>
      </c>
      <c r="P38">
        <v>3</v>
      </c>
      <c r="Q38">
        <v>1</v>
      </c>
    </row>
    <row r="39" spans="1:17">
      <c r="A39" s="2" t="str">
        <f t="shared" si="0"/>
        <v>3_20062</v>
      </c>
      <c r="B39" s="2">
        <v>3</v>
      </c>
      <c r="C39" s="11" t="s">
        <v>25</v>
      </c>
      <c r="D39" s="2">
        <v>2</v>
      </c>
      <c r="E39" s="2">
        <v>2006</v>
      </c>
      <c r="F39" s="2" t="str">
        <f t="shared" si="1"/>
        <v>2006Q2</v>
      </c>
      <c r="G39" s="2">
        <v>1</v>
      </c>
      <c r="H39" s="2">
        <v>0</v>
      </c>
      <c r="I39" s="2">
        <v>0</v>
      </c>
      <c r="J39" s="12">
        <v>25342592</v>
      </c>
      <c r="K39" s="12">
        <f>J39*[1]OtherData!$C$3</f>
        <v>19184399.697199091</v>
      </c>
      <c r="L39" s="12" t="str">
        <f>VLOOKUP($C39,[1]OtherData!$H:$I,2,0)</f>
        <v>Storm</v>
      </c>
      <c r="M39" s="15">
        <f t="shared" si="2"/>
        <v>0.11887927440973584</v>
      </c>
      <c r="N39" s="12">
        <v>23411473.655202378</v>
      </c>
      <c r="O39" s="14">
        <f t="shared" si="3"/>
        <v>7.3779220925284286E-2</v>
      </c>
      <c r="P39">
        <v>3</v>
      </c>
      <c r="Q39">
        <v>1</v>
      </c>
    </row>
    <row r="40" spans="1:17">
      <c r="A40" s="2" t="str">
        <f t="shared" si="0"/>
        <v>2_19954</v>
      </c>
      <c r="B40" s="2">
        <v>2</v>
      </c>
      <c r="C40" s="11" t="s">
        <v>21</v>
      </c>
      <c r="D40" s="2">
        <v>4</v>
      </c>
      <c r="E40" s="2">
        <v>1995</v>
      </c>
      <c r="F40" s="2" t="str">
        <f t="shared" si="1"/>
        <v>1995Q4</v>
      </c>
      <c r="G40" s="2">
        <v>1</v>
      </c>
      <c r="H40" s="2">
        <v>0</v>
      </c>
      <c r="I40" s="2">
        <v>0</v>
      </c>
      <c r="J40" s="12">
        <v>22876813</v>
      </c>
      <c r="K40" s="12">
        <f>J40*[1]OtherData!$C$3</f>
        <v>17317799.394398183</v>
      </c>
      <c r="L40" s="12" t="str">
        <f>VLOOKUP($C40,[1]OtherData!$H:$I,2,0)</f>
        <v>Wind</v>
      </c>
      <c r="M40" s="13">
        <f t="shared" si="2"/>
        <v>0.10328455033785897</v>
      </c>
      <c r="N40" s="12">
        <v>26797543.430952042</v>
      </c>
      <c r="O40" s="14">
        <f t="shared" si="3"/>
        <v>9.0017127186233364E-2</v>
      </c>
      <c r="P40">
        <v>3</v>
      </c>
      <c r="Q40">
        <v>1</v>
      </c>
    </row>
    <row r="41" spans="1:17">
      <c r="A41" s="2" t="str">
        <f t="shared" si="0"/>
        <v>1_20143</v>
      </c>
      <c r="B41" s="2">
        <v>1</v>
      </c>
      <c r="C41" s="11" t="s">
        <v>19</v>
      </c>
      <c r="D41" s="2">
        <v>3</v>
      </c>
      <c r="E41" s="2">
        <v>2014</v>
      </c>
      <c r="F41" s="2" t="str">
        <f t="shared" si="1"/>
        <v>2014Q3</v>
      </c>
      <c r="G41" s="2">
        <v>2</v>
      </c>
      <c r="H41" s="2">
        <v>22</v>
      </c>
      <c r="I41" s="2">
        <v>0</v>
      </c>
      <c r="J41" s="12">
        <v>22598611</v>
      </c>
      <c r="K41" s="12">
        <f>J41*[1]OtherData!$C$3</f>
        <v>17107199.848599546</v>
      </c>
      <c r="L41" s="12" t="str">
        <f>VLOOKUP($C41,[1]OtherData!$H:$I,2,0)</f>
        <v>Water</v>
      </c>
      <c r="M41" s="15">
        <f t="shared" si="2"/>
        <v>0.10152507253135469</v>
      </c>
      <c r="N41" s="12">
        <v>21514876.615307458</v>
      </c>
      <c r="O41" s="14">
        <f t="shared" si="3"/>
        <v>6.4684084974700129E-2</v>
      </c>
      <c r="P41">
        <v>3</v>
      </c>
      <c r="Q41">
        <v>1</v>
      </c>
    </row>
    <row r="42" spans="1:17">
      <c r="A42" s="2" t="str">
        <f t="shared" si="0"/>
        <v>5_20164</v>
      </c>
      <c r="B42" s="2">
        <v>5</v>
      </c>
      <c r="C42" s="11" t="s">
        <v>26</v>
      </c>
      <c r="D42" s="2">
        <v>4</v>
      </c>
      <c r="E42" s="2">
        <v>2016</v>
      </c>
      <c r="F42" s="2" t="str">
        <f t="shared" si="1"/>
        <v>2016Q4</v>
      </c>
      <c r="G42" s="2">
        <v>1</v>
      </c>
      <c r="H42" s="2">
        <v>0</v>
      </c>
      <c r="I42" s="2">
        <v>0</v>
      </c>
      <c r="J42" s="12">
        <v>21849604</v>
      </c>
      <c r="K42" s="12">
        <f>J42*[1]OtherData!$C$3</f>
        <v>16540199.848599546</v>
      </c>
      <c r="L42" s="12" t="str">
        <f>VLOOKUP($C42,[1]OtherData!$H:$I,2,0)</f>
        <v>Wind</v>
      </c>
      <c r="M42" s="13">
        <f t="shared" si="2"/>
        <v>9.6788006682020963E-2</v>
      </c>
      <c r="N42" s="12">
        <v>20940528.624888767</v>
      </c>
      <c r="O42" s="14">
        <f t="shared" si="3"/>
        <v>6.19297977191995E-2</v>
      </c>
      <c r="P42">
        <v>3</v>
      </c>
      <c r="Q42">
        <v>1</v>
      </c>
    </row>
    <row r="43" spans="1:17">
      <c r="A43" s="2" t="str">
        <f t="shared" si="0"/>
        <v>5_20123</v>
      </c>
      <c r="B43" s="2">
        <v>5</v>
      </c>
      <c r="C43" s="11" t="s">
        <v>25</v>
      </c>
      <c r="D43" s="2">
        <v>3</v>
      </c>
      <c r="E43" s="2">
        <v>2012</v>
      </c>
      <c r="F43" s="2" t="str">
        <f t="shared" si="1"/>
        <v>2012Q3</v>
      </c>
      <c r="G43" s="2">
        <v>1</v>
      </c>
      <c r="H43" s="2">
        <v>0</v>
      </c>
      <c r="I43" s="2">
        <v>0</v>
      </c>
      <c r="J43" s="12">
        <v>20329397</v>
      </c>
      <c r="K43" s="12">
        <f>J43*[1]OtherData!$C$3</f>
        <v>15389399.697199093</v>
      </c>
      <c r="L43" s="12" t="str">
        <f>VLOOKUP($C43,[1]OtherData!$H:$I,2,0)</f>
        <v>Storm</v>
      </c>
      <c r="M43" s="15">
        <f t="shared" si="2"/>
        <v>8.7173516211814295E-2</v>
      </c>
      <c r="N43" s="12">
        <v>18753106.209491689</v>
      </c>
      <c r="O43" s="14">
        <f t="shared" si="3"/>
        <v>5.1440007937341645E-2</v>
      </c>
      <c r="P43">
        <v>3</v>
      </c>
      <c r="Q43">
        <v>1</v>
      </c>
    </row>
    <row r="44" spans="1:17">
      <c r="A44" s="2" t="str">
        <f t="shared" si="0"/>
        <v>2_20052</v>
      </c>
      <c r="B44" s="2">
        <v>2</v>
      </c>
      <c r="C44" s="11" t="s">
        <v>24</v>
      </c>
      <c r="D44" s="2">
        <v>2</v>
      </c>
      <c r="E44" s="2">
        <v>2005</v>
      </c>
      <c r="F44" s="2" t="str">
        <f t="shared" si="1"/>
        <v>2005Q2</v>
      </c>
      <c r="G44" s="2">
        <v>1</v>
      </c>
      <c r="H44" s="2">
        <v>0</v>
      </c>
      <c r="I44" s="2">
        <v>0</v>
      </c>
      <c r="J44" s="12">
        <v>19581658</v>
      </c>
      <c r="K44" s="12">
        <f>J44*[1]OtherData!$C$3</f>
        <v>14823359.57607873</v>
      </c>
      <c r="L44" s="12" t="str">
        <f>VLOOKUP($C44,[1]OtherData!$H:$I,2,0)</f>
        <v>Storm</v>
      </c>
      <c r="M44" s="13">
        <f t="shared" si="2"/>
        <v>8.2444469779517998E-2</v>
      </c>
      <c r="N44" s="12">
        <v>18316502.576628134</v>
      </c>
      <c r="O44" s="14">
        <f t="shared" si="3"/>
        <v>4.9346274100430784E-2</v>
      </c>
      <c r="P44">
        <v>3</v>
      </c>
      <c r="Q44">
        <v>1</v>
      </c>
    </row>
    <row r="45" spans="1:17">
      <c r="A45" s="2" t="str">
        <f t="shared" si="0"/>
        <v>3_20154</v>
      </c>
      <c r="B45" s="2">
        <v>3</v>
      </c>
      <c r="C45" s="11" t="s">
        <v>19</v>
      </c>
      <c r="D45" s="2">
        <v>4</v>
      </c>
      <c r="E45" s="2">
        <v>2015</v>
      </c>
      <c r="F45" s="2" t="str">
        <f t="shared" si="1"/>
        <v>2015Q4</v>
      </c>
      <c r="G45" s="2">
        <v>1</v>
      </c>
      <c r="H45" s="2">
        <v>0</v>
      </c>
      <c r="I45" s="2">
        <v>0</v>
      </c>
      <c r="J45" s="12">
        <v>17265998</v>
      </c>
      <c r="K45" s="12">
        <f>J45*[1]OtherData!$C$3</f>
        <v>13070399.697199091</v>
      </c>
      <c r="L45" s="12" t="str">
        <f>VLOOKUP($C45,[1]OtherData!$H:$I,2,0)</f>
        <v>Water</v>
      </c>
      <c r="M45" s="15">
        <f t="shared" si="2"/>
        <v>6.7799167526444062E-2</v>
      </c>
      <c r="N45" s="12">
        <v>16590591.978093132</v>
      </c>
      <c r="O45" s="14">
        <f t="shared" si="3"/>
        <v>4.1069665415488614E-2</v>
      </c>
      <c r="P45">
        <v>3</v>
      </c>
      <c r="Q45">
        <v>1</v>
      </c>
    </row>
    <row r="46" spans="1:17">
      <c r="A46" s="2" t="str">
        <f t="shared" si="0"/>
        <v>2_20073</v>
      </c>
      <c r="B46" s="2">
        <v>2</v>
      </c>
      <c r="C46" s="11" t="s">
        <v>24</v>
      </c>
      <c r="D46" s="2">
        <v>3</v>
      </c>
      <c r="E46" s="2">
        <v>2007</v>
      </c>
      <c r="F46" s="2" t="str">
        <f t="shared" si="1"/>
        <v>2007Q3</v>
      </c>
      <c r="G46" s="2">
        <v>1</v>
      </c>
      <c r="H46" s="2">
        <v>0</v>
      </c>
      <c r="I46" s="2">
        <v>90</v>
      </c>
      <c r="J46" s="12">
        <v>17131256</v>
      </c>
      <c r="K46" s="12">
        <f>J46*[1]OtherData!$C$3</f>
        <v>12968399.697199091</v>
      </c>
      <c r="L46" s="12" t="str">
        <f>VLOOKUP($C46,[1]OtherData!$H:$I,2,0)</f>
        <v>Storm</v>
      </c>
      <c r="M46" s="13">
        <f t="shared" si="2"/>
        <v>6.6946996950373441E-2</v>
      </c>
      <c r="N46" s="12">
        <v>15407600.762591431</v>
      </c>
      <c r="O46" s="14">
        <f t="shared" si="3"/>
        <v>3.5396628019030957E-2</v>
      </c>
      <c r="P46">
        <v>3</v>
      </c>
      <c r="Q46">
        <v>1</v>
      </c>
    </row>
    <row r="47" spans="1:17">
      <c r="A47" s="2" t="str">
        <f t="shared" si="0"/>
        <v>3_20154</v>
      </c>
      <c r="B47" s="2">
        <v>3</v>
      </c>
      <c r="C47" s="11" t="s">
        <v>19</v>
      </c>
      <c r="D47" s="2">
        <v>4</v>
      </c>
      <c r="E47" s="2">
        <v>2015</v>
      </c>
      <c r="F47" s="2" t="str">
        <f t="shared" si="1"/>
        <v>2015Q4</v>
      </c>
      <c r="G47" s="2">
        <v>1</v>
      </c>
      <c r="H47" s="2">
        <v>0</v>
      </c>
      <c r="I47" s="2">
        <v>0</v>
      </c>
      <c r="J47" s="12">
        <v>16803120</v>
      </c>
      <c r="K47" s="12">
        <f>J47*[1]OtherData!$C$3</f>
        <v>12720000</v>
      </c>
      <c r="L47" s="12" t="str">
        <f>VLOOKUP($C47,[1]OtherData!$H:$I,2,0)</f>
        <v>Water</v>
      </c>
      <c r="M47" s="15">
        <f t="shared" si="2"/>
        <v>6.4871713489021321E-2</v>
      </c>
      <c r="N47" s="12">
        <v>16145820.697936852</v>
      </c>
      <c r="O47" s="14">
        <f t="shared" si="3"/>
        <v>3.893676360511731E-2</v>
      </c>
      <c r="P47">
        <v>3</v>
      </c>
      <c r="Q47">
        <v>1</v>
      </c>
    </row>
    <row r="48" spans="1:17">
      <c r="A48" s="2" t="str">
        <f t="shared" si="0"/>
        <v>2_20164</v>
      </c>
      <c r="B48" s="2">
        <v>2</v>
      </c>
      <c r="C48" s="11" t="s">
        <v>19</v>
      </c>
      <c r="D48" s="2">
        <v>4</v>
      </c>
      <c r="E48" s="2">
        <v>2016</v>
      </c>
      <c r="F48" s="2" t="str">
        <f t="shared" si="1"/>
        <v>2016Q4</v>
      </c>
      <c r="G48" s="2">
        <v>2</v>
      </c>
      <c r="H48" s="2">
        <v>0</v>
      </c>
      <c r="I48" s="2">
        <v>0</v>
      </c>
      <c r="J48" s="12">
        <v>16463887</v>
      </c>
      <c r="K48" s="12">
        <f>J48*[1]OtherData!$C$3</f>
        <v>12463199.848599546</v>
      </c>
      <c r="L48" s="12" t="str">
        <f>VLOOKUP($C48,[1]OtherData!$H:$I,2,0)</f>
        <v>Water</v>
      </c>
      <c r="M48" s="13">
        <f t="shared" si="2"/>
        <v>6.2726247479668901E-2</v>
      </c>
      <c r="N48" s="12">
        <v>15778889.951526538</v>
      </c>
      <c r="O48" s="14">
        <f t="shared" si="3"/>
        <v>3.717714627320582E-2</v>
      </c>
      <c r="P48">
        <v>3</v>
      </c>
      <c r="Q48">
        <v>1</v>
      </c>
    </row>
    <row r="49" spans="1:17">
      <c r="A49" s="2" t="str">
        <f t="shared" si="0"/>
        <v>1_20031</v>
      </c>
      <c r="B49" s="2">
        <v>1</v>
      </c>
      <c r="C49" s="11" t="s">
        <v>19</v>
      </c>
      <c r="D49" s="2">
        <v>1</v>
      </c>
      <c r="E49" s="2">
        <v>2003</v>
      </c>
      <c r="F49" s="2" t="str">
        <f t="shared" si="1"/>
        <v>2003Q1</v>
      </c>
      <c r="G49" s="2">
        <v>1</v>
      </c>
      <c r="H49" s="2">
        <v>0</v>
      </c>
      <c r="I49" s="2">
        <v>0</v>
      </c>
      <c r="J49" s="12">
        <v>16417916</v>
      </c>
      <c r="K49" s="12">
        <f>J49*[1]OtherData!$C$3</f>
        <v>12428399.697199091</v>
      </c>
      <c r="L49" s="12" t="str">
        <f>VLOOKUP($C49,[1]OtherData!$H:$I,2,0)</f>
        <v>Water</v>
      </c>
      <c r="M49" s="15">
        <f t="shared" si="2"/>
        <v>6.2435505665293697E-2</v>
      </c>
      <c r="N49" s="12">
        <v>15222866.538228206</v>
      </c>
      <c r="O49" s="14">
        <f t="shared" si="3"/>
        <v>3.4510734574104807E-2</v>
      </c>
      <c r="P49">
        <v>3</v>
      </c>
      <c r="Q49">
        <v>1</v>
      </c>
    </row>
    <row r="50" spans="1:17">
      <c r="A50" s="2" t="str">
        <f t="shared" si="0"/>
        <v>3_20154</v>
      </c>
      <c r="B50" s="2">
        <v>3</v>
      </c>
      <c r="C50" s="11" t="s">
        <v>19</v>
      </c>
      <c r="D50" s="2">
        <v>4</v>
      </c>
      <c r="E50" s="2">
        <v>2015</v>
      </c>
      <c r="F50" s="2" t="str">
        <f t="shared" si="1"/>
        <v>2015Q4</v>
      </c>
      <c r="G50" s="2">
        <v>1</v>
      </c>
      <c r="H50" s="2">
        <v>0</v>
      </c>
      <c r="I50" s="2">
        <v>0</v>
      </c>
      <c r="J50" s="12">
        <v>16324389</v>
      </c>
      <c r="K50" s="12">
        <f>J50*[1]OtherData!$C$3</f>
        <v>12357599.545798639</v>
      </c>
      <c r="L50" s="12" t="str">
        <f>VLOOKUP($C50,[1]OtherData!$H:$I,2,0)</f>
        <v>Water</v>
      </c>
      <c r="M50" s="13">
        <f t="shared" si="2"/>
        <v>6.1843997765246524E-2</v>
      </c>
      <c r="N50" s="12">
        <v>15685816.550579455</v>
      </c>
      <c r="O50" s="14">
        <f t="shared" si="3"/>
        <v>3.673081254116338E-2</v>
      </c>
      <c r="P50">
        <v>3</v>
      </c>
      <c r="Q50">
        <v>1</v>
      </c>
    </row>
    <row r="51" spans="1:17">
      <c r="A51" s="2" t="str">
        <f t="shared" si="0"/>
        <v>6_19982</v>
      </c>
      <c r="B51" s="2">
        <v>6</v>
      </c>
      <c r="C51" s="11" t="s">
        <v>21</v>
      </c>
      <c r="D51" s="2">
        <v>2</v>
      </c>
      <c r="E51" s="2">
        <v>1998</v>
      </c>
      <c r="F51" s="2" t="str">
        <f t="shared" si="1"/>
        <v>1998Q2</v>
      </c>
      <c r="G51" s="2">
        <v>1</v>
      </c>
      <c r="H51" s="2">
        <v>12</v>
      </c>
      <c r="I51" s="2">
        <v>110</v>
      </c>
      <c r="J51" s="12">
        <v>16162699</v>
      </c>
      <c r="K51" s="12">
        <f>J51*[1]OtherData!$C$3</f>
        <v>12235199.848599546</v>
      </c>
      <c r="L51" s="12" t="str">
        <f>VLOOKUP($C51,[1]OtherData!$H:$I,2,0)</f>
        <v>Wind</v>
      </c>
      <c r="M51" s="15">
        <f t="shared" si="2"/>
        <v>6.0821395603746338E-2</v>
      </c>
      <c r="N51" s="12">
        <v>17054051.009516962</v>
      </c>
      <c r="O51" s="14">
        <f t="shared" si="3"/>
        <v>4.3292184384810285E-2</v>
      </c>
      <c r="P51">
        <v>3</v>
      </c>
      <c r="Q51">
        <v>1</v>
      </c>
    </row>
    <row r="52" spans="1:17">
      <c r="A52" s="2" t="str">
        <f t="shared" si="0"/>
        <v>2_20164</v>
      </c>
      <c r="B52" s="2">
        <v>2</v>
      </c>
      <c r="C52" s="11" t="s">
        <v>19</v>
      </c>
      <c r="D52" s="2">
        <v>4</v>
      </c>
      <c r="E52" s="2">
        <v>2016</v>
      </c>
      <c r="F52" s="2" t="str">
        <f t="shared" si="1"/>
        <v>2016Q4</v>
      </c>
      <c r="G52" s="2">
        <v>1</v>
      </c>
      <c r="H52" s="2">
        <v>0</v>
      </c>
      <c r="I52" s="2">
        <v>0</v>
      </c>
      <c r="J52" s="12">
        <v>16075513</v>
      </c>
      <c r="K52" s="12">
        <f>J52*[1]OtherData!$C$3</f>
        <v>12169199.848599546</v>
      </c>
      <c r="L52" s="12" t="str">
        <f>VLOOKUP($C52,[1]OtherData!$H:$I,2,0)</f>
        <v>Water</v>
      </c>
      <c r="M52" s="13">
        <f t="shared" si="2"/>
        <v>6.0269991113347701E-2</v>
      </c>
      <c r="N52" s="12">
        <v>15406674.65352102</v>
      </c>
      <c r="O52" s="14">
        <f t="shared" si="3"/>
        <v>3.5392186860617611E-2</v>
      </c>
      <c r="P52">
        <v>3</v>
      </c>
      <c r="Q52">
        <v>1</v>
      </c>
    </row>
    <row r="53" spans="1:17">
      <c r="A53" s="2" t="str">
        <f t="shared" si="0"/>
        <v>2_20164</v>
      </c>
      <c r="B53" s="2">
        <v>2</v>
      </c>
      <c r="C53" s="11" t="s">
        <v>19</v>
      </c>
      <c r="D53" s="2">
        <v>4</v>
      </c>
      <c r="E53" s="2">
        <v>2016</v>
      </c>
      <c r="F53" s="2" t="str">
        <f t="shared" si="1"/>
        <v>2016Q4</v>
      </c>
      <c r="G53" s="2">
        <v>1</v>
      </c>
      <c r="H53" s="2">
        <v>0</v>
      </c>
      <c r="I53" s="2">
        <v>0</v>
      </c>
      <c r="J53" s="12">
        <v>15899556</v>
      </c>
      <c r="K53" s="12">
        <f>J53*[1]OtherData!$C$3</f>
        <v>12036000</v>
      </c>
      <c r="L53" s="12" t="str">
        <f>VLOOKUP($C53,[1]OtherData!$H:$I,2,0)</f>
        <v>Water</v>
      </c>
      <c r="M53" s="15">
        <f t="shared" si="2"/>
        <v>5.915715786125364E-2</v>
      </c>
      <c r="N53" s="12">
        <v>15238038.5265116</v>
      </c>
      <c r="O53" s="14">
        <f t="shared" si="3"/>
        <v>3.4583491882681956E-2</v>
      </c>
      <c r="P53">
        <v>3</v>
      </c>
      <c r="Q53">
        <v>1</v>
      </c>
    </row>
    <row r="54" spans="1:17">
      <c r="A54" s="2" t="str">
        <f t="shared" si="0"/>
        <v>3_20163</v>
      </c>
      <c r="B54" s="2">
        <v>3</v>
      </c>
      <c r="C54" s="11" t="s">
        <v>27</v>
      </c>
      <c r="D54" s="2">
        <v>3</v>
      </c>
      <c r="E54" s="2">
        <v>2016</v>
      </c>
      <c r="F54" s="2" t="str">
        <f t="shared" si="1"/>
        <v>2016Q3</v>
      </c>
      <c r="G54" s="2">
        <v>1</v>
      </c>
      <c r="H54" s="2">
        <v>0</v>
      </c>
      <c r="I54" s="2">
        <v>0</v>
      </c>
      <c r="J54" s="12">
        <v>15813955</v>
      </c>
      <c r="K54" s="12">
        <f>J54*[1]OtherData!$C$3</f>
        <v>11971199.848599546</v>
      </c>
      <c r="L54" s="12" t="str">
        <f>VLOOKUP($C54,[1]OtherData!$H:$I,2,0)</f>
        <v>Storm</v>
      </c>
      <c r="M54" s="13">
        <f t="shared" si="2"/>
        <v>5.8615777642151798E-2</v>
      </c>
      <c r="N54" s="12">
        <v>15155999.044660162</v>
      </c>
      <c r="O54" s="14">
        <f t="shared" si="3"/>
        <v>3.4190071337854122E-2</v>
      </c>
      <c r="P54">
        <v>3</v>
      </c>
      <c r="Q54">
        <v>1</v>
      </c>
    </row>
    <row r="55" spans="1:17">
      <c r="A55" s="2" t="str">
        <f t="shared" si="0"/>
        <v>4_20164</v>
      </c>
      <c r="B55" s="2">
        <v>4</v>
      </c>
      <c r="C55" s="11" t="s">
        <v>26</v>
      </c>
      <c r="D55" s="2">
        <v>4</v>
      </c>
      <c r="E55" s="2">
        <v>2016</v>
      </c>
      <c r="F55" s="2" t="str">
        <f t="shared" si="1"/>
        <v>2016Q4</v>
      </c>
      <c r="G55" s="2">
        <v>1</v>
      </c>
      <c r="H55" s="2">
        <v>0</v>
      </c>
      <c r="I55" s="2">
        <v>0</v>
      </c>
      <c r="J55" s="12">
        <v>15802858</v>
      </c>
      <c r="K55" s="12">
        <f>J55*[1]OtherData!$C$3</f>
        <v>11962799.394398184</v>
      </c>
      <c r="L55" s="12" t="str">
        <f>VLOOKUP($C55,[1]OtherData!$H:$I,2,0)</f>
        <v>Wind</v>
      </c>
      <c r="M55" s="15">
        <f t="shared" si="2"/>
        <v>5.8545595094151498E-2</v>
      </c>
      <c r="N55" s="12">
        <v>15145363.746823624</v>
      </c>
      <c r="O55" s="14">
        <f t="shared" si="3"/>
        <v>3.4139069739906026E-2</v>
      </c>
      <c r="P55">
        <v>3</v>
      </c>
      <c r="Q55">
        <v>1</v>
      </c>
    </row>
    <row r="56" spans="1:17">
      <c r="A56" s="2" t="str">
        <f t="shared" si="0"/>
        <v>3_20112</v>
      </c>
      <c r="B56" s="2">
        <v>3</v>
      </c>
      <c r="C56" s="11" t="s">
        <v>24</v>
      </c>
      <c r="D56" s="2">
        <v>2</v>
      </c>
      <c r="E56" s="2">
        <v>2011</v>
      </c>
      <c r="F56" s="2" t="str">
        <f t="shared" si="1"/>
        <v>2011Q2</v>
      </c>
      <c r="G56" s="2">
        <v>1</v>
      </c>
      <c r="H56" s="2">
        <v>0</v>
      </c>
      <c r="I56" s="2">
        <v>0</v>
      </c>
      <c r="J56" s="12">
        <v>15682066</v>
      </c>
      <c r="K56" s="12">
        <f>J56*[1]OtherData!$C$3</f>
        <v>11871359.576078728</v>
      </c>
      <c r="L56" s="12" t="str">
        <f>VLOOKUP($C56,[1]OtherData!$H:$I,2,0)</f>
        <v>Storm</v>
      </c>
      <c r="M56" s="13">
        <f t="shared" si="2"/>
        <v>5.7781650754415395E-2</v>
      </c>
      <c r="N56" s="12">
        <v>14078481.901291788</v>
      </c>
      <c r="O56" s="14">
        <f t="shared" si="3"/>
        <v>2.9022835123796012E-2</v>
      </c>
      <c r="P56">
        <v>3</v>
      </c>
      <c r="Q56">
        <v>1</v>
      </c>
    </row>
    <row r="57" spans="1:17">
      <c r="A57" s="2" t="str">
        <f t="shared" si="0"/>
        <v>2_20164</v>
      </c>
      <c r="B57" s="2">
        <v>2</v>
      </c>
      <c r="C57" s="11" t="s">
        <v>19</v>
      </c>
      <c r="D57" s="2">
        <v>4</v>
      </c>
      <c r="E57" s="2">
        <v>2016</v>
      </c>
      <c r="F57" s="2" t="str">
        <f t="shared" si="1"/>
        <v>2016Q4</v>
      </c>
      <c r="G57" s="2">
        <v>2</v>
      </c>
      <c r="H57" s="2">
        <v>0</v>
      </c>
      <c r="I57" s="2">
        <v>0</v>
      </c>
      <c r="J57" s="12">
        <v>15403388</v>
      </c>
      <c r="K57" s="12">
        <f>J57*[1]OtherData!$C$3</f>
        <v>11660399.697199091</v>
      </c>
      <c r="L57" s="12" t="str">
        <f>VLOOKUP($C57,[1]OtherData!$H:$I,2,0)</f>
        <v>Water</v>
      </c>
      <c r="M57" s="15">
        <f t="shared" si="2"/>
        <v>5.6019162504291398E-2</v>
      </c>
      <c r="N57" s="12">
        <v>14762514.109375536</v>
      </c>
      <c r="O57" s="14">
        <f t="shared" si="3"/>
        <v>3.2303113325350442E-2</v>
      </c>
      <c r="P57">
        <v>3</v>
      </c>
      <c r="Q57">
        <v>1</v>
      </c>
    </row>
    <row r="58" spans="1:17">
      <c r="A58" s="2" t="str">
        <f t="shared" si="0"/>
        <v>2_20164</v>
      </c>
      <c r="B58" s="2">
        <v>2</v>
      </c>
      <c r="C58" s="11" t="s">
        <v>19</v>
      </c>
      <c r="D58" s="2">
        <v>4</v>
      </c>
      <c r="E58" s="2">
        <v>2016</v>
      </c>
      <c r="F58" s="2" t="str">
        <f t="shared" si="1"/>
        <v>2016Q4</v>
      </c>
      <c r="G58" s="2">
        <v>2</v>
      </c>
      <c r="H58" s="2">
        <v>0</v>
      </c>
      <c r="I58" s="2">
        <v>0</v>
      </c>
      <c r="J58" s="12">
        <v>15390706</v>
      </c>
      <c r="K58" s="12">
        <f>J58*[1]OtherData!$C$3</f>
        <v>11650799.394398184</v>
      </c>
      <c r="L58" s="12" t="str">
        <f>VLOOKUP($C58,[1]OtherData!$H:$I,2,0)</f>
        <v>Water</v>
      </c>
      <c r="M58" s="13">
        <f t="shared" si="2"/>
        <v>5.5938955684994317E-2</v>
      </c>
      <c r="N58" s="12">
        <v>14750359.757103484</v>
      </c>
      <c r="O58" s="14">
        <f t="shared" si="3"/>
        <v>3.2244827097975687E-2</v>
      </c>
      <c r="P58">
        <v>3</v>
      </c>
      <c r="Q58">
        <v>1</v>
      </c>
    </row>
    <row r="59" spans="1:17">
      <c r="A59" s="2" t="str">
        <f t="shared" si="0"/>
        <v>1_20201</v>
      </c>
      <c r="B59" s="2">
        <v>1</v>
      </c>
      <c r="C59" s="11" t="s">
        <v>19</v>
      </c>
      <c r="D59" s="2">
        <v>1</v>
      </c>
      <c r="E59" s="2">
        <v>2020</v>
      </c>
      <c r="F59" s="2" t="str">
        <f t="shared" si="1"/>
        <v>2020Q1</v>
      </c>
      <c r="G59" s="2">
        <v>2</v>
      </c>
      <c r="H59" s="2">
        <v>0</v>
      </c>
      <c r="I59" s="2">
        <v>0</v>
      </c>
      <c r="J59" s="12">
        <v>15038792</v>
      </c>
      <c r="K59" s="12">
        <f>J59*[1]OtherData!$C$3</f>
        <v>11384399.697199091</v>
      </c>
      <c r="L59" s="12" t="str">
        <f>VLOOKUP($C59,[1]OtherData!$H:$I,2,0)</f>
        <v>Water</v>
      </c>
      <c r="M59" s="15">
        <f t="shared" si="2"/>
        <v>5.3713289180806194E-2</v>
      </c>
      <c r="N59" s="12">
        <v>14441136.198045023</v>
      </c>
      <c r="O59" s="14">
        <f t="shared" si="3"/>
        <v>3.0761944730450734E-2</v>
      </c>
      <c r="P59">
        <v>3</v>
      </c>
      <c r="Q59">
        <v>1</v>
      </c>
    </row>
    <row r="60" spans="1:17">
      <c r="A60" s="2" t="str">
        <f t="shared" si="0"/>
        <v>3_20164</v>
      </c>
      <c r="B60" s="2">
        <v>3</v>
      </c>
      <c r="C60" s="11" t="s">
        <v>26</v>
      </c>
      <c r="D60" s="2">
        <v>4</v>
      </c>
      <c r="E60" s="2">
        <v>2016</v>
      </c>
      <c r="F60" s="2" t="str">
        <f t="shared" si="1"/>
        <v>2016Q4</v>
      </c>
      <c r="G60" s="2">
        <v>1</v>
      </c>
      <c r="H60" s="2">
        <v>0</v>
      </c>
      <c r="I60" s="2">
        <v>0</v>
      </c>
      <c r="J60" s="12">
        <v>14980140</v>
      </c>
      <c r="K60" s="12">
        <f>J60*[1]OtherData!$C$3</f>
        <v>11340000</v>
      </c>
      <c r="L60" s="12" t="str">
        <f>VLOOKUP($C60,[1]OtherData!$H:$I,2,0)</f>
        <v>Wind</v>
      </c>
      <c r="M60" s="13">
        <f t="shared" si="2"/>
        <v>5.3342346871595302E-2</v>
      </c>
      <c r="N60" s="12">
        <v>14356875.780212823</v>
      </c>
      <c r="O60" s="14">
        <f t="shared" si="3"/>
        <v>3.0357873681452714E-2</v>
      </c>
      <c r="P60">
        <v>3</v>
      </c>
      <c r="Q60">
        <v>1</v>
      </c>
    </row>
    <row r="61" spans="1:17">
      <c r="A61" s="2" t="str">
        <f t="shared" si="0"/>
        <v>3_20154</v>
      </c>
      <c r="B61" s="2">
        <v>3</v>
      </c>
      <c r="C61" s="11" t="s">
        <v>19</v>
      </c>
      <c r="D61" s="2">
        <v>4</v>
      </c>
      <c r="E61" s="2">
        <v>2015</v>
      </c>
      <c r="F61" s="2" t="str">
        <f t="shared" si="1"/>
        <v>2015Q4</v>
      </c>
      <c r="G61" s="2">
        <v>1</v>
      </c>
      <c r="H61" s="2">
        <v>0</v>
      </c>
      <c r="I61" s="2">
        <v>0</v>
      </c>
      <c r="J61" s="12">
        <v>14900880</v>
      </c>
      <c r="K61" s="12">
        <f>J61*[1]OtherData!$C$3</f>
        <v>11280000</v>
      </c>
      <c r="L61" s="12" t="str">
        <f>VLOOKUP($C61,[1]OtherData!$H:$I,2,0)</f>
        <v>Water</v>
      </c>
      <c r="M61" s="15">
        <f t="shared" si="2"/>
        <v>5.2841070062141997E-2</v>
      </c>
      <c r="N61" s="12">
        <v>14317991.93967985</v>
      </c>
      <c r="O61" s="14">
        <f t="shared" si="3"/>
        <v>3.0171406124829395E-2</v>
      </c>
      <c r="P61">
        <v>3</v>
      </c>
      <c r="Q61">
        <v>1</v>
      </c>
    </row>
    <row r="62" spans="1:17">
      <c r="A62" s="2" t="str">
        <f t="shared" si="0"/>
        <v>3_20163</v>
      </c>
      <c r="B62" s="2">
        <v>3</v>
      </c>
      <c r="C62" s="11" t="s">
        <v>19</v>
      </c>
      <c r="D62" s="2">
        <v>3</v>
      </c>
      <c r="E62" s="2">
        <v>2016</v>
      </c>
      <c r="F62" s="2" t="str">
        <f t="shared" si="1"/>
        <v>2016Q3</v>
      </c>
      <c r="G62" s="2">
        <v>1</v>
      </c>
      <c r="H62" s="2">
        <v>0</v>
      </c>
      <c r="I62" s="2">
        <v>0</v>
      </c>
      <c r="J62" s="12">
        <v>14628225</v>
      </c>
      <c r="K62" s="12">
        <f>J62*[1]OtherData!$C$3</f>
        <v>11073599.545798637</v>
      </c>
      <c r="L62" s="12" t="str">
        <f>VLOOKUP($C62,[1]OtherData!$H:$I,2,0)</f>
        <v>Water</v>
      </c>
      <c r="M62" s="13">
        <f t="shared" si="2"/>
        <v>5.1116674042945801E-2</v>
      </c>
      <c r="N62" s="12">
        <v>14019602.567800015</v>
      </c>
      <c r="O62" s="14">
        <f t="shared" si="3"/>
        <v>2.874047912960068E-2</v>
      </c>
      <c r="P62">
        <v>3</v>
      </c>
      <c r="Q62">
        <v>1</v>
      </c>
    </row>
    <row r="63" spans="1:17">
      <c r="A63" s="2" t="str">
        <f t="shared" si="0"/>
        <v>2_20164</v>
      </c>
      <c r="B63" s="2">
        <v>2</v>
      </c>
      <c r="C63" s="11" t="s">
        <v>19</v>
      </c>
      <c r="D63" s="2">
        <v>4</v>
      </c>
      <c r="E63" s="2">
        <v>2016</v>
      </c>
      <c r="F63" s="2" t="str">
        <f t="shared" si="1"/>
        <v>2016Q4</v>
      </c>
      <c r="G63" s="2">
        <v>1</v>
      </c>
      <c r="H63" s="2">
        <v>0</v>
      </c>
      <c r="I63" s="2">
        <v>0</v>
      </c>
      <c r="J63" s="12">
        <v>14529943</v>
      </c>
      <c r="K63" s="12">
        <f>J63*[1]OtherData!$C$3</f>
        <v>10999199.848599546</v>
      </c>
      <c r="L63" s="12" t="str">
        <f>VLOOKUP($C63,[1]OtherData!$H:$I,2,0)</f>
        <v>Water</v>
      </c>
      <c r="M63" s="15">
        <f t="shared" si="2"/>
        <v>5.0495093329008256E-2</v>
      </c>
      <c r="N63" s="12">
        <v>13925409.692070492</v>
      </c>
      <c r="O63" s="14">
        <f t="shared" si="3"/>
        <v>2.8288776953378808E-2</v>
      </c>
      <c r="P63">
        <v>3</v>
      </c>
      <c r="Q63">
        <v>1</v>
      </c>
    </row>
    <row r="64" spans="1:17">
      <c r="A64" s="2" t="str">
        <f t="shared" si="0"/>
        <v>3_20154</v>
      </c>
      <c r="B64" s="2">
        <v>3</v>
      </c>
      <c r="C64" s="11" t="s">
        <v>19</v>
      </c>
      <c r="D64" s="2">
        <v>4</v>
      </c>
      <c r="E64" s="2">
        <v>2015</v>
      </c>
      <c r="F64" s="2" t="str">
        <f t="shared" si="1"/>
        <v>2015Q4</v>
      </c>
      <c r="G64" s="2">
        <v>1</v>
      </c>
      <c r="H64" s="2">
        <v>0</v>
      </c>
      <c r="I64" s="2">
        <v>0</v>
      </c>
      <c r="J64" s="12">
        <v>14450683</v>
      </c>
      <c r="K64" s="12">
        <f>J64*[1]OtherData!$C$3</f>
        <v>10939199.848599546</v>
      </c>
      <c r="L64" s="12" t="str">
        <f>VLOOKUP($C64,[1]OtherData!$H:$I,2,0)</f>
        <v>Water</v>
      </c>
      <c r="M64" s="13">
        <f t="shared" si="2"/>
        <v>4.9993816519554951E-2</v>
      </c>
      <c r="N64" s="12">
        <v>13885405.608049231</v>
      </c>
      <c r="O64" s="14">
        <f t="shared" si="3"/>
        <v>2.8096937266245205E-2</v>
      </c>
      <c r="P64">
        <v>3</v>
      </c>
      <c r="Q64">
        <v>1</v>
      </c>
    </row>
    <row r="65" spans="1:17">
      <c r="A65" s="2" t="str">
        <f t="shared" si="0"/>
        <v>2_19963</v>
      </c>
      <c r="B65" s="2">
        <v>2</v>
      </c>
      <c r="C65" s="11" t="s">
        <v>17</v>
      </c>
      <c r="D65" s="2">
        <v>3</v>
      </c>
      <c r="E65" s="2">
        <v>1996</v>
      </c>
      <c r="F65" s="2" t="str">
        <f t="shared" si="1"/>
        <v>1996Q3</v>
      </c>
      <c r="G65" s="2">
        <v>1</v>
      </c>
      <c r="H65" s="2">
        <v>10</v>
      </c>
      <c r="I65" s="2">
        <v>0</v>
      </c>
      <c r="J65" s="12">
        <v>14333378</v>
      </c>
      <c r="K65" s="12">
        <f>J65*[1]OtherData!$C$3</f>
        <v>10850399.697199091</v>
      </c>
      <c r="L65" s="12" t="str">
        <f>VLOOKUP($C65,[1]OtherData!$H:$I,2,0)</f>
        <v>Wind</v>
      </c>
      <c r="M65" s="15">
        <f t="shared" si="2"/>
        <v>4.9251925576671782E-2</v>
      </c>
      <c r="N65" s="12">
        <v>16213973.02353048</v>
      </c>
      <c r="O65" s="14">
        <f t="shared" si="3"/>
        <v>3.92635882566294E-2</v>
      </c>
      <c r="P65">
        <v>3</v>
      </c>
      <c r="Q65">
        <v>1</v>
      </c>
    </row>
    <row r="66" spans="1:17">
      <c r="A66" s="2" t="str">
        <f t="shared" ref="A66:A129" si="4">B66&amp;"_"&amp;E66&amp;D66</f>
        <v>2_20164</v>
      </c>
      <c r="B66" s="2">
        <v>2</v>
      </c>
      <c r="C66" s="11" t="s">
        <v>19</v>
      </c>
      <c r="D66" s="2">
        <v>4</v>
      </c>
      <c r="E66" s="2">
        <v>2016</v>
      </c>
      <c r="F66" s="2" t="str">
        <f t="shared" ref="F66:F129" si="5">E66&amp;"Q"&amp;D66</f>
        <v>2016Q4</v>
      </c>
      <c r="G66" s="2">
        <v>1</v>
      </c>
      <c r="H66" s="2">
        <v>0</v>
      </c>
      <c r="I66" s="2">
        <v>0</v>
      </c>
      <c r="J66" s="12">
        <v>14333378</v>
      </c>
      <c r="K66" s="12">
        <f>J66*[1]OtherData!$C$3</f>
        <v>10850399.697199091</v>
      </c>
      <c r="L66" s="12" t="str">
        <f>VLOOKUP($C66,[1]OtherData!$H:$I,2,0)</f>
        <v>Water</v>
      </c>
      <c r="M66" s="13">
        <f t="shared" ref="M66:M129" si="6">STANDARDIZE(J66,AVERAGE($J$2:$J$3367),_xlfn.STDEV.S($J$2:$J$3367))</f>
        <v>4.9251925576671782E-2</v>
      </c>
      <c r="N66" s="12">
        <v>13737022.982217478</v>
      </c>
      <c r="O66" s="14">
        <f t="shared" ref="O66:O129" si="7">STANDARDIZE(N66,AVERAGE($N$2:$N$3367),_xlfn.STDEV.S($N$2:$N$3367))</f>
        <v>2.738536800495435E-2</v>
      </c>
      <c r="P66">
        <v>3</v>
      </c>
      <c r="Q66">
        <v>1</v>
      </c>
    </row>
    <row r="67" spans="1:17">
      <c r="A67" s="2" t="str">
        <f t="shared" si="4"/>
        <v>2_20171</v>
      </c>
      <c r="B67" s="2">
        <v>2</v>
      </c>
      <c r="C67" s="11" t="s">
        <v>21</v>
      </c>
      <c r="D67" s="2">
        <v>1</v>
      </c>
      <c r="E67" s="2">
        <v>2017</v>
      </c>
      <c r="F67" s="2" t="str">
        <f t="shared" si="5"/>
        <v>2017Q1</v>
      </c>
      <c r="G67" s="2">
        <v>1</v>
      </c>
      <c r="H67" s="2">
        <v>0</v>
      </c>
      <c r="I67" s="2">
        <v>0</v>
      </c>
      <c r="J67" s="12">
        <v>14288797</v>
      </c>
      <c r="K67" s="12">
        <f>J67*[1]OtherData!$C$3</f>
        <v>10816651.778955337</v>
      </c>
      <c r="L67" s="12" t="str">
        <f>VLOOKUP($C67,[1]OtherData!$H:$I,2,0)</f>
        <v>Wind</v>
      </c>
      <c r="M67" s="15">
        <f t="shared" si="6"/>
        <v>4.8969974763623109E-2</v>
      </c>
      <c r="N67" s="12">
        <v>13709252.863829328</v>
      </c>
      <c r="O67" s="14">
        <f t="shared" si="7"/>
        <v>2.725219633127187E-2</v>
      </c>
      <c r="P67">
        <v>3</v>
      </c>
      <c r="Q67">
        <v>1</v>
      </c>
    </row>
    <row r="68" spans="1:17">
      <c r="A68" s="2" t="str">
        <f t="shared" si="4"/>
        <v>3_20154</v>
      </c>
      <c r="B68" s="2">
        <v>3</v>
      </c>
      <c r="C68" s="11" t="s">
        <v>19</v>
      </c>
      <c r="D68" s="2">
        <v>4</v>
      </c>
      <c r="E68" s="2">
        <v>2015</v>
      </c>
      <c r="F68" s="2" t="str">
        <f t="shared" si="5"/>
        <v>2015Q4</v>
      </c>
      <c r="G68" s="2">
        <v>1</v>
      </c>
      <c r="H68" s="2">
        <v>13</v>
      </c>
      <c r="I68" s="2">
        <v>13</v>
      </c>
      <c r="J68" s="12">
        <v>13855916</v>
      </c>
      <c r="K68" s="12">
        <f>J68*[1]OtherData!$C$3</f>
        <v>10488959.878879637</v>
      </c>
      <c r="L68" s="12" t="str">
        <f>VLOOKUP($C68,[1]OtherData!$H:$I,2,0)</f>
        <v>Water</v>
      </c>
      <c r="M68" s="13">
        <f t="shared" si="6"/>
        <v>4.6232235594395807E-2</v>
      </c>
      <c r="N68" s="12">
        <v>13313904.521402834</v>
      </c>
      <c r="O68" s="14">
        <f t="shared" si="7"/>
        <v>2.5356302345058396E-2</v>
      </c>
      <c r="P68">
        <v>3</v>
      </c>
      <c r="Q68">
        <v>1</v>
      </c>
    </row>
    <row r="69" spans="1:17">
      <c r="A69" s="2" t="str">
        <f t="shared" si="4"/>
        <v>1_20201</v>
      </c>
      <c r="B69" s="2">
        <v>1</v>
      </c>
      <c r="C69" s="11" t="s">
        <v>19</v>
      </c>
      <c r="D69" s="2">
        <v>1</v>
      </c>
      <c r="E69" s="2">
        <v>2020</v>
      </c>
      <c r="F69" s="2" t="str">
        <f t="shared" si="5"/>
        <v>2020Q1</v>
      </c>
      <c r="G69" s="2">
        <v>1</v>
      </c>
      <c r="H69" s="2">
        <v>0</v>
      </c>
      <c r="I69" s="2">
        <v>0</v>
      </c>
      <c r="J69" s="12">
        <v>13494490</v>
      </c>
      <c r="K69" s="12">
        <f>J69*[1]OtherData!$C$3</f>
        <v>10215359.576078728</v>
      </c>
      <c r="L69" s="12" t="str">
        <f>VLOOKUP($C69,[1]OtherData!$H:$I,2,0)</f>
        <v>Water</v>
      </c>
      <c r="M69" s="15">
        <f t="shared" si="6"/>
        <v>4.3946410813504179E-2</v>
      </c>
      <c r="N69" s="12">
        <v>12958206.218501898</v>
      </c>
      <c r="O69" s="14">
        <f t="shared" si="7"/>
        <v>2.3650550224694797E-2</v>
      </c>
      <c r="P69">
        <v>3</v>
      </c>
      <c r="Q69">
        <v>1</v>
      </c>
    </row>
    <row r="70" spans="1:17">
      <c r="A70" s="2" t="str">
        <f t="shared" si="4"/>
        <v>3_20133</v>
      </c>
      <c r="B70" s="2">
        <v>3</v>
      </c>
      <c r="C70" s="11" t="s">
        <v>28</v>
      </c>
      <c r="D70" s="2">
        <v>3</v>
      </c>
      <c r="E70" s="2">
        <v>2013</v>
      </c>
      <c r="F70" s="2" t="str">
        <f t="shared" si="5"/>
        <v>2013Q3</v>
      </c>
      <c r="G70" s="2">
        <v>1</v>
      </c>
      <c r="H70" s="2">
        <v>0</v>
      </c>
      <c r="I70" s="2">
        <v>0</v>
      </c>
      <c r="J70" s="12">
        <v>13384699</v>
      </c>
      <c r="K70" s="12">
        <f>J70*[1]OtherData!$C$3</f>
        <v>10132247.539742619</v>
      </c>
      <c r="L70" s="12" t="str">
        <f>VLOOKUP($C70,[1]OtherData!$H:$I,2,0)</f>
        <v>Storm</v>
      </c>
      <c r="M70" s="13">
        <f t="shared" si="6"/>
        <v>4.3252041873475318E-2</v>
      </c>
      <c r="N70" s="12">
        <v>12590765.749069208</v>
      </c>
      <c r="O70" s="14">
        <f t="shared" si="7"/>
        <v>2.1888488514727179E-2</v>
      </c>
      <c r="P70">
        <v>3</v>
      </c>
      <c r="Q70">
        <v>1</v>
      </c>
    </row>
    <row r="71" spans="1:17">
      <c r="A71" s="2" t="str">
        <f t="shared" si="4"/>
        <v>2_19963</v>
      </c>
      <c r="B71" s="2">
        <v>2</v>
      </c>
      <c r="C71" s="11" t="s">
        <v>17</v>
      </c>
      <c r="D71" s="2">
        <v>3</v>
      </c>
      <c r="E71" s="2">
        <v>1996</v>
      </c>
      <c r="F71" s="2" t="str">
        <f t="shared" si="5"/>
        <v>1996Q3</v>
      </c>
      <c r="G71" s="2">
        <v>1</v>
      </c>
      <c r="H71" s="2">
        <v>0</v>
      </c>
      <c r="I71" s="2">
        <v>0</v>
      </c>
      <c r="J71" s="12">
        <v>13037192</v>
      </c>
      <c r="K71" s="12">
        <f>J71*[1]OtherData!$C$3</f>
        <v>9869183.9515518546</v>
      </c>
      <c r="L71" s="12" t="str">
        <f>VLOOKUP($C71,[1]OtherData!$H:$I,2,0)</f>
        <v>Wind</v>
      </c>
      <c r="M71" s="15">
        <f t="shared" si="6"/>
        <v>4.1054247270615241E-2</v>
      </c>
      <c r="N71" s="12">
        <v>14747722.371557312</v>
      </c>
      <c r="O71" s="14">
        <f t="shared" si="7"/>
        <v>3.2232179508850552E-2</v>
      </c>
      <c r="P71">
        <v>3</v>
      </c>
      <c r="Q71">
        <v>1</v>
      </c>
    </row>
    <row r="72" spans="1:17">
      <c r="A72" s="2" t="str">
        <f t="shared" si="4"/>
        <v>3_20154</v>
      </c>
      <c r="B72" s="2">
        <v>3</v>
      </c>
      <c r="C72" s="11" t="s">
        <v>19</v>
      </c>
      <c r="D72" s="2">
        <v>4</v>
      </c>
      <c r="E72" s="2">
        <v>2015</v>
      </c>
      <c r="F72" s="2" t="str">
        <f t="shared" si="5"/>
        <v>2015Q4</v>
      </c>
      <c r="G72" s="2">
        <v>1</v>
      </c>
      <c r="H72" s="2">
        <v>0</v>
      </c>
      <c r="I72" s="2">
        <v>0</v>
      </c>
      <c r="J72" s="12">
        <v>12933963</v>
      </c>
      <c r="K72" s="12">
        <f>J72*[1]OtherData!$C$3</f>
        <v>9791039.3641180936</v>
      </c>
      <c r="L72" s="12" t="str">
        <f>VLOOKUP($C72,[1]OtherData!$H:$I,2,0)</f>
        <v>Water</v>
      </c>
      <c r="M72" s="13">
        <f t="shared" si="6"/>
        <v>4.0401379446201223E-2</v>
      </c>
      <c r="N72" s="12">
        <v>12428016.196500972</v>
      </c>
      <c r="O72" s="14">
        <f t="shared" si="7"/>
        <v>2.11080226195643E-2</v>
      </c>
      <c r="P72">
        <v>3</v>
      </c>
      <c r="Q72">
        <v>1</v>
      </c>
    </row>
    <row r="73" spans="1:17">
      <c r="A73" s="2" t="str">
        <f t="shared" si="4"/>
        <v>3_20154</v>
      </c>
      <c r="B73" s="2">
        <v>3</v>
      </c>
      <c r="C73" s="11" t="s">
        <v>19</v>
      </c>
      <c r="D73" s="2">
        <v>4</v>
      </c>
      <c r="E73" s="2">
        <v>2015</v>
      </c>
      <c r="F73" s="2" t="str">
        <f t="shared" si="5"/>
        <v>2015Q4</v>
      </c>
      <c r="G73" s="2">
        <v>1</v>
      </c>
      <c r="H73" s="2">
        <v>0</v>
      </c>
      <c r="I73" s="2">
        <v>0</v>
      </c>
      <c r="J73" s="12">
        <v>12506593</v>
      </c>
      <c r="K73" s="12">
        <f>J73*[1]OtherData!$C$3</f>
        <v>9467519.3035579119</v>
      </c>
      <c r="L73" s="12" t="str">
        <f>VLOOKUP($C73,[1]OtherData!$H:$I,2,0)</f>
        <v>Water</v>
      </c>
      <c r="M73" s="15">
        <f t="shared" si="6"/>
        <v>3.7698494383672093E-2</v>
      </c>
      <c r="N73" s="12">
        <v>12017363.925275315</v>
      </c>
      <c r="O73" s="14">
        <f t="shared" si="7"/>
        <v>1.9138738603693198E-2</v>
      </c>
      <c r="P73">
        <v>3</v>
      </c>
      <c r="Q73">
        <v>1</v>
      </c>
    </row>
    <row r="74" spans="1:17">
      <c r="A74" s="2" t="str">
        <f t="shared" si="4"/>
        <v>2_20164</v>
      </c>
      <c r="B74" s="2">
        <v>2</v>
      </c>
      <c r="C74" s="11" t="s">
        <v>19</v>
      </c>
      <c r="D74" s="2">
        <v>4</v>
      </c>
      <c r="E74" s="2">
        <v>2016</v>
      </c>
      <c r="F74" s="2" t="str">
        <f t="shared" si="5"/>
        <v>2016Q4</v>
      </c>
      <c r="G74" s="2">
        <v>1</v>
      </c>
      <c r="H74" s="2">
        <v>0</v>
      </c>
      <c r="I74" s="2">
        <v>0</v>
      </c>
      <c r="J74" s="12">
        <v>12433516</v>
      </c>
      <c r="K74" s="12">
        <f>J74*[1]OtherData!$C$3</f>
        <v>9412199.8485995457</v>
      </c>
      <c r="L74" s="12" t="str">
        <f>VLOOKUP($C74,[1]OtherData!$H:$I,2,0)</f>
        <v>Water</v>
      </c>
      <c r="M74" s="13">
        <f t="shared" si="6"/>
        <v>3.7236321718968339E-2</v>
      </c>
      <c r="N74" s="12">
        <v>11916206.705897849</v>
      </c>
      <c r="O74" s="14">
        <f t="shared" si="7"/>
        <v>1.8653638899713859E-2</v>
      </c>
      <c r="P74">
        <v>3</v>
      </c>
      <c r="Q74">
        <v>1</v>
      </c>
    </row>
    <row r="75" spans="1:17">
      <c r="A75" s="2" t="str">
        <f t="shared" si="4"/>
        <v>2_19963</v>
      </c>
      <c r="B75" s="2">
        <v>2</v>
      </c>
      <c r="C75" s="11" t="s">
        <v>17</v>
      </c>
      <c r="D75" s="2">
        <v>3</v>
      </c>
      <c r="E75" s="2">
        <v>1996</v>
      </c>
      <c r="F75" s="2" t="str">
        <f t="shared" si="5"/>
        <v>1996Q3</v>
      </c>
      <c r="G75" s="2">
        <v>1</v>
      </c>
      <c r="H75" s="2">
        <v>0</v>
      </c>
      <c r="I75" s="2">
        <v>0</v>
      </c>
      <c r="J75" s="12">
        <v>12367096</v>
      </c>
      <c r="K75" s="12">
        <f>J75*[1]OtherData!$C$3</f>
        <v>9361919.7577592731</v>
      </c>
      <c r="L75" s="12" t="str">
        <f>VLOOKUP($C75,[1]OtherData!$H:$I,2,0)</f>
        <v>Wind</v>
      </c>
      <c r="M75" s="15">
        <f t="shared" si="6"/>
        <v>3.6816250993711108E-2</v>
      </c>
      <c r="N75" s="12">
        <v>13989707.166266857</v>
      </c>
      <c r="O75" s="14">
        <f t="shared" si="7"/>
        <v>2.8597115655166257E-2</v>
      </c>
      <c r="P75">
        <v>3</v>
      </c>
      <c r="Q75">
        <v>1</v>
      </c>
    </row>
    <row r="76" spans="1:17">
      <c r="A76" s="2" t="str">
        <f t="shared" si="4"/>
        <v>5_19993</v>
      </c>
      <c r="B76" s="2">
        <v>5</v>
      </c>
      <c r="C76" s="11" t="s">
        <v>24</v>
      </c>
      <c r="D76" s="2">
        <v>3</v>
      </c>
      <c r="E76" s="2">
        <v>1999</v>
      </c>
      <c r="F76" s="2" t="str">
        <f t="shared" si="5"/>
        <v>1999Q3</v>
      </c>
      <c r="G76" s="2">
        <v>1</v>
      </c>
      <c r="H76" s="2">
        <v>0</v>
      </c>
      <c r="I76" s="2">
        <v>0</v>
      </c>
      <c r="J76" s="12">
        <v>12000604</v>
      </c>
      <c r="K76" s="12">
        <f>J76*[1]OtherData!$C$3</f>
        <v>9084484.4814534448</v>
      </c>
      <c r="L76" s="12" t="str">
        <f>VLOOKUP($C76,[1]OtherData!$H:$I,2,0)</f>
        <v>Storm</v>
      </c>
      <c r="M76" s="13">
        <f t="shared" si="6"/>
        <v>3.449838649143807E-2</v>
      </c>
      <c r="N76" s="12">
        <v>12178446.584109107</v>
      </c>
      <c r="O76" s="14">
        <f t="shared" si="7"/>
        <v>1.9911210905693668E-2</v>
      </c>
      <c r="P76">
        <v>3</v>
      </c>
      <c r="Q76">
        <v>1</v>
      </c>
    </row>
    <row r="77" spans="1:17">
      <c r="A77" s="2" t="str">
        <f t="shared" si="4"/>
        <v>2_20013</v>
      </c>
      <c r="B77" s="2">
        <v>2</v>
      </c>
      <c r="C77" s="11" t="s">
        <v>21</v>
      </c>
      <c r="D77" s="2">
        <v>3</v>
      </c>
      <c r="E77" s="2">
        <v>2001</v>
      </c>
      <c r="F77" s="2" t="str">
        <f t="shared" si="5"/>
        <v>2001Q3</v>
      </c>
      <c r="G77" s="2">
        <v>1</v>
      </c>
      <c r="H77" s="2">
        <v>0</v>
      </c>
      <c r="I77" s="2">
        <v>0</v>
      </c>
      <c r="J77" s="12">
        <v>11943530</v>
      </c>
      <c r="K77" s="12">
        <f>J77*[1]OtherData!$C$3</f>
        <v>9041279.3338380028</v>
      </c>
      <c r="L77" s="12" t="str">
        <f>VLOOKUP($C77,[1]OtherData!$H:$I,2,0)</f>
        <v>Wind</v>
      </c>
      <c r="M77" s="15">
        <f t="shared" si="6"/>
        <v>3.413742418229427E-2</v>
      </c>
      <c r="N77" s="12">
        <v>11250874.550462993</v>
      </c>
      <c r="O77" s="14">
        <f t="shared" si="7"/>
        <v>1.5463036848415459E-2</v>
      </c>
      <c r="P77">
        <v>3</v>
      </c>
      <c r="Q77">
        <v>1</v>
      </c>
    </row>
    <row r="78" spans="1:17">
      <c r="A78" s="2" t="str">
        <f t="shared" si="4"/>
        <v>3_20052</v>
      </c>
      <c r="B78" s="2">
        <v>3</v>
      </c>
      <c r="C78" s="11" t="s">
        <v>25</v>
      </c>
      <c r="D78" s="2">
        <v>2</v>
      </c>
      <c r="E78" s="2">
        <v>2005</v>
      </c>
      <c r="F78" s="2" t="str">
        <f t="shared" si="5"/>
        <v>2005Q2</v>
      </c>
      <c r="G78" s="2">
        <v>1</v>
      </c>
      <c r="H78" s="2">
        <v>0</v>
      </c>
      <c r="I78" s="2">
        <v>0</v>
      </c>
      <c r="J78" s="12">
        <v>11421809</v>
      </c>
      <c r="K78" s="12">
        <f>J78*[1]OtherData!$C$3</f>
        <v>8646335.3520060573</v>
      </c>
      <c r="L78" s="12" t="str">
        <f>VLOOKUP($C78,[1]OtherData!$H:$I,2,0)</f>
        <v>Storm</v>
      </c>
      <c r="M78" s="13">
        <f t="shared" si="6"/>
        <v>3.0837819863535908E-2</v>
      </c>
      <c r="N78" s="12">
        <v>10683854.961528508</v>
      </c>
      <c r="O78" s="14">
        <f t="shared" si="7"/>
        <v>1.274389296095626E-2</v>
      </c>
      <c r="P78">
        <v>3</v>
      </c>
      <c r="Q78">
        <v>1</v>
      </c>
    </row>
    <row r="79" spans="1:17">
      <c r="A79" s="2" t="str">
        <f t="shared" si="4"/>
        <v>2_19822</v>
      </c>
      <c r="B79" s="2">
        <v>2</v>
      </c>
      <c r="C79" s="11" t="s">
        <v>29</v>
      </c>
      <c r="D79" s="2">
        <v>2</v>
      </c>
      <c r="E79" s="2">
        <v>1982</v>
      </c>
      <c r="F79" s="2" t="str">
        <f t="shared" si="5"/>
        <v>1982Q2</v>
      </c>
      <c r="G79" s="2">
        <v>2</v>
      </c>
      <c r="H79" s="2">
        <v>0</v>
      </c>
      <c r="I79" s="2">
        <v>0</v>
      </c>
      <c r="J79" s="12">
        <v>10714814</v>
      </c>
      <c r="K79" s="12">
        <f>J79*[1]OtherData!$C$3</f>
        <v>8111138.5314155947</v>
      </c>
      <c r="L79" s="12" t="str">
        <f>VLOOKUP($C79,[1]OtherData!$H:$I,2,0)</f>
        <v>Water</v>
      </c>
      <c r="M79" s="15">
        <f t="shared" si="6"/>
        <v>2.6366457285950249E-2</v>
      </c>
      <c r="N79" s="12">
        <v>20884983.931382179</v>
      </c>
      <c r="O79" s="14">
        <f t="shared" si="7"/>
        <v>6.1663432999573067E-2</v>
      </c>
      <c r="P79">
        <v>3</v>
      </c>
      <c r="Q79">
        <v>1</v>
      </c>
    </row>
    <row r="80" spans="1:17">
      <c r="A80" s="2" t="str">
        <f t="shared" si="4"/>
        <v>2_19853</v>
      </c>
      <c r="B80" s="2">
        <v>2</v>
      </c>
      <c r="C80" s="11" t="s">
        <v>30</v>
      </c>
      <c r="D80" s="2">
        <v>3</v>
      </c>
      <c r="E80" s="2">
        <v>1985</v>
      </c>
      <c r="F80" s="2" t="str">
        <f t="shared" si="5"/>
        <v>1985Q3</v>
      </c>
      <c r="G80" s="2">
        <v>2</v>
      </c>
      <c r="H80" s="2">
        <v>0</v>
      </c>
      <c r="I80" s="2">
        <v>0</v>
      </c>
      <c r="J80" s="12">
        <v>9541131</v>
      </c>
      <c r="K80" s="12">
        <f>J80*[1]OtherData!$C$3</f>
        <v>7222657.8349735057</v>
      </c>
      <c r="L80" s="12" t="str">
        <f>VLOOKUP($C80,[1]OtherData!$H:$I,2,0)</f>
        <v>Water</v>
      </c>
      <c r="M80" s="13">
        <f t="shared" si="6"/>
        <v>1.8943544473061236E-2</v>
      </c>
      <c r="N80" s="12">
        <v>15420866.889606092</v>
      </c>
      <c r="O80" s="14">
        <f t="shared" si="7"/>
        <v>3.5460245765024455E-2</v>
      </c>
      <c r="P80">
        <v>3</v>
      </c>
      <c r="Q80">
        <v>1</v>
      </c>
    </row>
    <row r="81" spans="1:17">
      <c r="A81" s="2" t="str">
        <f t="shared" si="4"/>
        <v>2_19864</v>
      </c>
      <c r="B81" s="2">
        <v>2</v>
      </c>
      <c r="C81" s="11" t="s">
        <v>31</v>
      </c>
      <c r="D81" s="2">
        <v>4</v>
      </c>
      <c r="E81" s="2">
        <v>1986</v>
      </c>
      <c r="F81" s="2" t="str">
        <f t="shared" si="5"/>
        <v>1986Q4</v>
      </c>
      <c r="G81" s="2">
        <v>2</v>
      </c>
      <c r="H81" s="2">
        <v>0</v>
      </c>
      <c r="I81" s="2">
        <v>0</v>
      </c>
      <c r="J81" s="12">
        <v>8675007</v>
      </c>
      <c r="K81" s="12">
        <f>J81*[1]OtherData!$C$3</f>
        <v>6567000</v>
      </c>
      <c r="L81" s="12" t="str">
        <f>VLOOKUP($C81,[1]OtherData!$H:$I,2,0)</f>
        <v>Water</v>
      </c>
      <c r="M81" s="15">
        <f t="shared" si="6"/>
        <v>1.3465776679584901E-2</v>
      </c>
      <c r="N81" s="12">
        <v>13290932.80080634</v>
      </c>
      <c r="O81" s="14">
        <f t="shared" si="7"/>
        <v>2.5246141400245614E-2</v>
      </c>
      <c r="P81">
        <v>3</v>
      </c>
      <c r="Q81">
        <v>1</v>
      </c>
    </row>
    <row r="82" spans="1:17">
      <c r="A82" s="2" t="str">
        <f t="shared" si="4"/>
        <v>6_20112</v>
      </c>
      <c r="B82" s="2">
        <v>6</v>
      </c>
      <c r="C82" s="11" t="s">
        <v>24</v>
      </c>
      <c r="D82" s="2">
        <v>2</v>
      </c>
      <c r="E82" s="2">
        <v>2011</v>
      </c>
      <c r="F82" s="2" t="str">
        <f t="shared" si="5"/>
        <v>2011Q2</v>
      </c>
      <c r="G82" s="2">
        <v>1</v>
      </c>
      <c r="H82" s="2">
        <v>0</v>
      </c>
      <c r="I82" s="2">
        <v>0</v>
      </c>
      <c r="J82" s="12">
        <v>8652814</v>
      </c>
      <c r="K82" s="12">
        <f>J82*[1]OtherData!$C$3</f>
        <v>6550199.8485995457</v>
      </c>
      <c r="L82" s="12" t="str">
        <f>VLOOKUP($C82,[1]OtherData!$H:$I,2,0)</f>
        <v>Storm</v>
      </c>
      <c r="M82" s="13">
        <f t="shared" si="6"/>
        <v>1.3325417908045699E-2</v>
      </c>
      <c r="N82" s="12">
        <v>7768012.5370116532</v>
      </c>
      <c r="O82" s="14">
        <f t="shared" si="7"/>
        <v>-1.2390368357342591E-3</v>
      </c>
      <c r="P82">
        <v>3</v>
      </c>
      <c r="Q82">
        <v>1</v>
      </c>
    </row>
    <row r="83" spans="1:17">
      <c r="A83" s="2" t="str">
        <f t="shared" si="4"/>
        <v>2_19894</v>
      </c>
      <c r="B83" s="2">
        <v>2</v>
      </c>
      <c r="C83" s="11" t="s">
        <v>20</v>
      </c>
      <c r="D83" s="2">
        <v>4</v>
      </c>
      <c r="E83" s="2">
        <v>1989</v>
      </c>
      <c r="F83" s="2" t="str">
        <f t="shared" si="5"/>
        <v>1989Q4</v>
      </c>
      <c r="G83" s="2">
        <v>5</v>
      </c>
      <c r="H83" s="2">
        <v>13</v>
      </c>
      <c r="I83" s="2">
        <v>0</v>
      </c>
      <c r="J83" s="12">
        <v>8641717</v>
      </c>
      <c r="K83" s="12">
        <f>J83*[1]OtherData!$C$3</f>
        <v>6541799.3943981836</v>
      </c>
      <c r="L83" s="12" t="str">
        <f>VLOOKUP($C83,[1]OtherData!$H:$I,2,0)</f>
        <v>Winter</v>
      </c>
      <c r="M83" s="15">
        <f t="shared" si="6"/>
        <v>1.3255235360045404E-2</v>
      </c>
      <c r="N83" s="12">
        <v>11516612.760931877</v>
      </c>
      <c r="O83" s="14">
        <f t="shared" si="7"/>
        <v>1.6737385115674887E-2</v>
      </c>
      <c r="P83">
        <v>3</v>
      </c>
      <c r="Q83">
        <v>1</v>
      </c>
    </row>
    <row r="84" spans="1:17">
      <c r="A84" s="2" t="str">
        <f t="shared" si="4"/>
        <v>3_20092</v>
      </c>
      <c r="B84" s="2">
        <v>3</v>
      </c>
      <c r="C84" s="11" t="s">
        <v>25</v>
      </c>
      <c r="D84" s="2">
        <v>2</v>
      </c>
      <c r="E84" s="2">
        <v>2009</v>
      </c>
      <c r="F84" s="2" t="str">
        <f t="shared" si="5"/>
        <v>2009Q2</v>
      </c>
      <c r="G84" s="2">
        <v>1</v>
      </c>
      <c r="H84" s="2">
        <v>0</v>
      </c>
      <c r="I84" s="2">
        <v>0</v>
      </c>
      <c r="J84" s="12">
        <v>8583065</v>
      </c>
      <c r="K84" s="12">
        <f>J84*[1]OtherData!$C$3</f>
        <v>6497399.6971990922</v>
      </c>
      <c r="L84" s="12" t="str">
        <f>VLOOKUP($C84,[1]OtherData!$H:$I,2,0)</f>
        <v>Storm</v>
      </c>
      <c r="M84" s="13">
        <f t="shared" si="6"/>
        <v>1.2884293050834512E-2</v>
      </c>
      <c r="N84" s="12">
        <v>7658451.9079361977</v>
      </c>
      <c r="O84" s="14">
        <f t="shared" si="7"/>
        <v>-1.7644351123908546E-3</v>
      </c>
      <c r="P84">
        <v>3</v>
      </c>
      <c r="Q84">
        <v>1</v>
      </c>
    </row>
    <row r="85" spans="1:17">
      <c r="A85" s="2" t="str">
        <f t="shared" si="4"/>
        <v>1_19953</v>
      </c>
      <c r="B85" s="2">
        <v>1</v>
      </c>
      <c r="C85" s="11" t="s">
        <v>19</v>
      </c>
      <c r="D85" s="2">
        <v>3</v>
      </c>
      <c r="E85" s="2">
        <v>1995</v>
      </c>
      <c r="F85" s="2" t="str">
        <f t="shared" si="5"/>
        <v>1995Q3</v>
      </c>
      <c r="G85" s="2">
        <v>1</v>
      </c>
      <c r="H85" s="2">
        <v>0</v>
      </c>
      <c r="I85" s="2">
        <v>0</v>
      </c>
      <c r="J85" s="12">
        <v>8520450</v>
      </c>
      <c r="K85" s="12">
        <f>J85*[1]OtherData!$C$3</f>
        <v>6450000</v>
      </c>
      <c r="L85" s="12" t="str">
        <f>VLOOKUP($C85,[1]OtherData!$H:$I,2,0)</f>
        <v>Water</v>
      </c>
      <c r="M85" s="15">
        <f t="shared" si="6"/>
        <v>1.2488286901150955E-2</v>
      </c>
      <c r="N85" s="12">
        <v>9980722.7923861314</v>
      </c>
      <c r="O85" s="14">
        <f t="shared" si="7"/>
        <v>9.3720208473451559E-3</v>
      </c>
      <c r="P85">
        <v>3</v>
      </c>
      <c r="Q85">
        <v>1</v>
      </c>
    </row>
    <row r="86" spans="1:17">
      <c r="A86" s="2" t="str">
        <f t="shared" si="4"/>
        <v>2_19761</v>
      </c>
      <c r="B86" s="2">
        <v>2</v>
      </c>
      <c r="C86" s="11" t="s">
        <v>21</v>
      </c>
      <c r="D86" s="2">
        <v>1</v>
      </c>
      <c r="E86" s="2">
        <v>1976</v>
      </c>
      <c r="F86" s="2" t="str">
        <f t="shared" si="5"/>
        <v>1976Q1</v>
      </c>
      <c r="G86" s="2">
        <v>1</v>
      </c>
      <c r="H86" s="2">
        <v>0</v>
      </c>
      <c r="I86" s="2">
        <v>38</v>
      </c>
      <c r="J86" s="12">
        <v>8490331</v>
      </c>
      <c r="K86" s="12">
        <f>J86*[1]OtherData!$C$3</f>
        <v>6427199.8485995457</v>
      </c>
      <c r="L86" s="12" t="str">
        <f>VLOOKUP($C86,[1]OtherData!$H:$I,2,0)</f>
        <v>Wind</v>
      </c>
      <c r="M86" s="13">
        <f t="shared" si="6"/>
        <v>1.2297800448666423E-2</v>
      </c>
      <c r="N86" s="12">
        <v>18745812.131776821</v>
      </c>
      <c r="O86" s="14">
        <f t="shared" si="7"/>
        <v>5.1405029169023772E-2</v>
      </c>
      <c r="P86">
        <v>3</v>
      </c>
      <c r="Q86">
        <v>1</v>
      </c>
    </row>
    <row r="87" spans="1:17">
      <c r="A87" s="2" t="str">
        <f t="shared" si="4"/>
        <v>3_20154</v>
      </c>
      <c r="B87" s="2">
        <v>3</v>
      </c>
      <c r="C87" s="11" t="s">
        <v>19</v>
      </c>
      <c r="D87" s="2">
        <v>4</v>
      </c>
      <c r="E87" s="2">
        <v>2015</v>
      </c>
      <c r="F87" s="2" t="str">
        <f t="shared" si="5"/>
        <v>2015Q4</v>
      </c>
      <c r="G87" s="2">
        <v>1</v>
      </c>
      <c r="H87" s="2">
        <v>0</v>
      </c>
      <c r="I87" s="2">
        <v>0</v>
      </c>
      <c r="J87" s="12">
        <v>8277121</v>
      </c>
      <c r="K87" s="12">
        <f>J87*[1]OtherData!$C$3</f>
        <v>6265799.3943981836</v>
      </c>
      <c r="L87" s="12" t="str">
        <f>VLOOKUP($C87,[1]OtherData!$H:$I,2,0)</f>
        <v>Water</v>
      </c>
      <c r="M87" s="15">
        <f t="shared" si="6"/>
        <v>1.0949362036560202E-2</v>
      </c>
      <c r="N87" s="12">
        <v>7953339.1156599354</v>
      </c>
      <c r="O87" s="14">
        <f t="shared" si="7"/>
        <v>-3.5030275432066499E-4</v>
      </c>
      <c r="P87">
        <v>3</v>
      </c>
      <c r="Q87">
        <v>1</v>
      </c>
    </row>
    <row r="88" spans="1:17">
      <c r="A88" s="2" t="str">
        <f t="shared" si="4"/>
        <v>2_19973</v>
      </c>
      <c r="B88" s="2">
        <v>2</v>
      </c>
      <c r="C88" s="11" t="s">
        <v>24</v>
      </c>
      <c r="D88" s="2">
        <v>3</v>
      </c>
      <c r="E88" s="2">
        <v>1997</v>
      </c>
      <c r="F88" s="2" t="str">
        <f t="shared" si="5"/>
        <v>1997Q3</v>
      </c>
      <c r="G88" s="2">
        <v>1</v>
      </c>
      <c r="H88" s="2">
        <v>0</v>
      </c>
      <c r="I88" s="2">
        <v>25</v>
      </c>
      <c r="J88" s="12">
        <v>8266818</v>
      </c>
      <c r="K88" s="12">
        <f>J88*[1]OtherData!$C$3</f>
        <v>6258000</v>
      </c>
      <c r="L88" s="12" t="str">
        <f>VLOOKUP($C88,[1]OtherData!$H:$I,2,0)</f>
        <v>Storm</v>
      </c>
      <c r="M88" s="13">
        <f t="shared" si="6"/>
        <v>1.088420111090038E-2</v>
      </c>
      <c r="N88" s="12">
        <v>9053005.9752404317</v>
      </c>
      <c r="O88" s="14">
        <f t="shared" si="7"/>
        <v>4.9231524804247643E-3</v>
      </c>
      <c r="P88">
        <v>3</v>
      </c>
      <c r="Q88">
        <v>1</v>
      </c>
    </row>
    <row r="89" spans="1:17">
      <c r="A89" s="2" t="str">
        <f t="shared" si="4"/>
        <v>4_20154</v>
      </c>
      <c r="B89" s="2">
        <v>4</v>
      </c>
      <c r="C89" s="11" t="s">
        <v>19</v>
      </c>
      <c r="D89" s="2">
        <v>4</v>
      </c>
      <c r="E89" s="2">
        <v>2015</v>
      </c>
      <c r="F89" s="2" t="str">
        <f t="shared" si="5"/>
        <v>2015Q4</v>
      </c>
      <c r="G89" s="2">
        <v>1</v>
      </c>
      <c r="H89" s="2">
        <v>0</v>
      </c>
      <c r="I89" s="2">
        <v>0</v>
      </c>
      <c r="J89" s="12">
        <v>8239869</v>
      </c>
      <c r="K89" s="12">
        <f>J89*[1]OtherData!$C$3</f>
        <v>6237599.5457986379</v>
      </c>
      <c r="L89" s="12" t="str">
        <f>VLOOKUP($C89,[1]OtherData!$H:$I,2,0)</f>
        <v>Water</v>
      </c>
      <c r="M89" s="15">
        <f t="shared" si="6"/>
        <v>1.0713763201009426E-2</v>
      </c>
      <c r="N89" s="12">
        <v>7917544.3279871969</v>
      </c>
      <c r="O89" s="14">
        <f t="shared" si="7"/>
        <v>-5.2195675006025996E-4</v>
      </c>
      <c r="P89">
        <v>3</v>
      </c>
      <c r="Q89">
        <v>1</v>
      </c>
    </row>
    <row r="90" spans="1:17">
      <c r="A90" s="2" t="str">
        <f t="shared" si="4"/>
        <v>1_20133</v>
      </c>
      <c r="B90" s="2">
        <v>1</v>
      </c>
      <c r="C90" s="11" t="s">
        <v>19</v>
      </c>
      <c r="D90" s="2">
        <v>3</v>
      </c>
      <c r="E90" s="2">
        <v>2013</v>
      </c>
      <c r="F90" s="2" t="str">
        <f t="shared" si="5"/>
        <v>2013Q3</v>
      </c>
      <c r="G90" s="2">
        <v>1</v>
      </c>
      <c r="H90" s="2">
        <v>0</v>
      </c>
      <c r="I90" s="2">
        <v>0</v>
      </c>
      <c r="J90" s="12">
        <v>8238284</v>
      </c>
      <c r="K90" s="12">
        <f>J90*[1]OtherData!$C$3</f>
        <v>6236399.6971990922</v>
      </c>
      <c r="L90" s="12" t="str">
        <f>VLOOKUP($C90,[1]OtherData!$H:$I,2,0)</f>
        <v>Water</v>
      </c>
      <c r="M90" s="13">
        <f t="shared" si="6"/>
        <v>1.0703738929712636E-2</v>
      </c>
      <c r="N90" s="12">
        <v>7749617.9793288503</v>
      </c>
      <c r="O90" s="14">
        <f t="shared" si="7"/>
        <v>-1.3272479840998729E-3</v>
      </c>
      <c r="P90">
        <v>3</v>
      </c>
      <c r="Q90">
        <v>1</v>
      </c>
    </row>
    <row r="91" spans="1:17">
      <c r="A91" s="2" t="str">
        <f t="shared" si="4"/>
        <v>1_20083</v>
      </c>
      <c r="B91" s="2">
        <v>1</v>
      </c>
      <c r="C91" s="11" t="s">
        <v>24</v>
      </c>
      <c r="D91" s="2">
        <v>3</v>
      </c>
      <c r="E91" s="2">
        <v>2008</v>
      </c>
      <c r="F91" s="2" t="str">
        <f t="shared" si="5"/>
        <v>2008Q3</v>
      </c>
      <c r="G91" s="2">
        <v>1</v>
      </c>
      <c r="H91" s="2">
        <v>0</v>
      </c>
      <c r="I91" s="2">
        <v>0</v>
      </c>
      <c r="J91" s="12">
        <v>8193106</v>
      </c>
      <c r="K91" s="12">
        <f>J91*[1]OtherData!$C$3</f>
        <v>6202199.8485995457</v>
      </c>
      <c r="L91" s="12" t="str">
        <f>VLOOKUP($C91,[1]OtherData!$H:$I,2,0)</f>
        <v>Storm</v>
      </c>
      <c r="M91" s="15">
        <f t="shared" si="6"/>
        <v>1.041801241321653E-2</v>
      </c>
      <c r="N91" s="12">
        <v>7197001.7639005342</v>
      </c>
      <c r="O91" s="14">
        <f t="shared" si="7"/>
        <v>-3.9773204571099041E-3</v>
      </c>
      <c r="P91">
        <v>3</v>
      </c>
      <c r="Q91">
        <v>1</v>
      </c>
    </row>
    <row r="92" spans="1:17">
      <c r="A92" s="2" t="str">
        <f t="shared" si="4"/>
        <v>1_19791</v>
      </c>
      <c r="B92" s="2">
        <v>1</v>
      </c>
      <c r="C92" s="11" t="s">
        <v>21</v>
      </c>
      <c r="D92" s="2">
        <v>1</v>
      </c>
      <c r="E92" s="2">
        <v>1979</v>
      </c>
      <c r="F92" s="2" t="str">
        <f t="shared" si="5"/>
        <v>1979Q1</v>
      </c>
      <c r="G92" s="2">
        <v>1</v>
      </c>
      <c r="H92" s="2">
        <v>0</v>
      </c>
      <c r="I92" s="2">
        <v>24</v>
      </c>
      <c r="J92" s="12">
        <v>8174876</v>
      </c>
      <c r="K92" s="12">
        <f>J92*[1]OtherData!$C$3</f>
        <v>6188399.6971990922</v>
      </c>
      <c r="L92" s="12" t="str">
        <f>VLOOKUP($C92,[1]OtherData!$H:$I,2,0)</f>
        <v>Wind</v>
      </c>
      <c r="M92" s="13">
        <f t="shared" si="6"/>
        <v>1.0302717482149993E-2</v>
      </c>
      <c r="N92" s="12">
        <v>17585582.351729516</v>
      </c>
      <c r="O92" s="14">
        <f t="shared" si="7"/>
        <v>4.5841144294442693E-2</v>
      </c>
      <c r="P92">
        <v>3</v>
      </c>
      <c r="Q92">
        <v>1</v>
      </c>
    </row>
    <row r="93" spans="1:17">
      <c r="A93" s="2" t="str">
        <f t="shared" si="4"/>
        <v>3_19861</v>
      </c>
      <c r="B93" s="2">
        <v>3</v>
      </c>
      <c r="C93" s="11" t="s">
        <v>24</v>
      </c>
      <c r="D93" s="2">
        <v>1</v>
      </c>
      <c r="E93" s="2">
        <v>1986</v>
      </c>
      <c r="F93" s="2" t="str">
        <f t="shared" si="5"/>
        <v>1986Q1</v>
      </c>
      <c r="G93" s="2">
        <v>1</v>
      </c>
      <c r="H93" s="2">
        <v>0</v>
      </c>
      <c r="I93" s="2">
        <v>0</v>
      </c>
      <c r="J93" s="12">
        <v>8037756</v>
      </c>
      <c r="K93" s="12">
        <f>J93*[1]OtherData!$C$3</f>
        <v>6084599.5457986379</v>
      </c>
      <c r="L93" s="12" t="str">
        <f>VLOOKUP($C93,[1]OtherData!$H:$I,2,0)</f>
        <v>Storm</v>
      </c>
      <c r="M93" s="15">
        <f t="shared" si="6"/>
        <v>9.4355073369034974E-3</v>
      </c>
      <c r="N93" s="12">
        <v>12314603.880466951</v>
      </c>
      <c r="O93" s="14">
        <f t="shared" si="7"/>
        <v>2.0564153568256919E-2</v>
      </c>
      <c r="P93">
        <v>3</v>
      </c>
      <c r="Q93">
        <v>1</v>
      </c>
    </row>
    <row r="94" spans="1:17">
      <c r="A94" s="2" t="str">
        <f t="shared" si="4"/>
        <v>1_19892</v>
      </c>
      <c r="B94" s="2">
        <v>1</v>
      </c>
      <c r="C94" s="11" t="s">
        <v>32</v>
      </c>
      <c r="D94" s="2">
        <v>2</v>
      </c>
      <c r="E94" s="2">
        <v>1989</v>
      </c>
      <c r="F94" s="2" t="str">
        <f t="shared" si="5"/>
        <v>1989Q2</v>
      </c>
      <c r="G94" s="2">
        <v>1</v>
      </c>
      <c r="H94" s="2">
        <v>0</v>
      </c>
      <c r="I94" s="2">
        <v>0</v>
      </c>
      <c r="J94" s="12">
        <v>8027452</v>
      </c>
      <c r="K94" s="12">
        <f>J94*[1]OtherData!$C$3</f>
        <v>6076799.3943981836</v>
      </c>
      <c r="L94" s="12" t="str">
        <f>VLOOKUP($C94,[1]OtherData!$H:$I,2,0)</f>
        <v>Storm</v>
      </c>
      <c r="M94" s="13">
        <f t="shared" si="6"/>
        <v>9.370340086782291E-3</v>
      </c>
      <c r="N94" s="12">
        <v>10697996.25942022</v>
      </c>
      <c r="O94" s="14">
        <f t="shared" si="7"/>
        <v>1.2811707591126702E-2</v>
      </c>
      <c r="P94">
        <v>3</v>
      </c>
      <c r="Q94">
        <v>1</v>
      </c>
    </row>
    <row r="95" spans="1:17">
      <c r="A95" s="2" t="str">
        <f t="shared" si="4"/>
        <v>4_19892</v>
      </c>
      <c r="B95" s="2">
        <v>4</v>
      </c>
      <c r="C95" s="11" t="s">
        <v>24</v>
      </c>
      <c r="D95" s="2">
        <v>2</v>
      </c>
      <c r="E95" s="2">
        <v>1989</v>
      </c>
      <c r="F95" s="2" t="str">
        <f t="shared" si="5"/>
        <v>1989Q2</v>
      </c>
      <c r="G95" s="2">
        <v>1</v>
      </c>
      <c r="H95" s="2">
        <v>0</v>
      </c>
      <c r="I95" s="2">
        <v>12</v>
      </c>
      <c r="J95" s="12">
        <v>7997334</v>
      </c>
      <c r="K95" s="12">
        <f>J95*[1]OtherData!$C$3</f>
        <v>6054000</v>
      </c>
      <c r="L95" s="12" t="str">
        <f>VLOOKUP($C95,[1]OtherData!$H:$I,2,0)</f>
        <v>Storm</v>
      </c>
      <c r="M95" s="15">
        <f t="shared" si="6"/>
        <v>9.1798599587591435E-3</v>
      </c>
      <c r="N95" s="12">
        <v>10657858.710003391</v>
      </c>
      <c r="O95" s="14">
        <f t="shared" si="7"/>
        <v>1.261922787034765E-2</v>
      </c>
      <c r="P95">
        <v>3</v>
      </c>
      <c r="Q95">
        <v>1</v>
      </c>
    </row>
    <row r="96" spans="1:17">
      <c r="A96" s="2" t="str">
        <f t="shared" si="4"/>
        <v>1_19882</v>
      </c>
      <c r="B96" s="2">
        <v>1</v>
      </c>
      <c r="C96" s="11" t="s">
        <v>25</v>
      </c>
      <c r="D96" s="2">
        <v>2</v>
      </c>
      <c r="E96" s="2">
        <v>1988</v>
      </c>
      <c r="F96" s="2" t="str">
        <f t="shared" si="5"/>
        <v>1988Q2</v>
      </c>
      <c r="G96" s="2">
        <v>1</v>
      </c>
      <c r="H96" s="2">
        <v>0</v>
      </c>
      <c r="I96" s="2">
        <v>0</v>
      </c>
      <c r="J96" s="12">
        <v>7904599</v>
      </c>
      <c r="K96" s="12">
        <f>J96*[1]OtherData!$C$3</f>
        <v>5983799.3943981836</v>
      </c>
      <c r="L96" s="12" t="str">
        <f>VLOOKUP($C96,[1]OtherData!$H:$I,2,0)</f>
        <v>Storm</v>
      </c>
      <c r="M96" s="13">
        <f t="shared" si="6"/>
        <v>8.5933610321296677E-3</v>
      </c>
      <c r="N96" s="12">
        <v>11035179.263983352</v>
      </c>
      <c r="O96" s="14">
        <f t="shared" si="7"/>
        <v>1.4428669551005135E-2</v>
      </c>
      <c r="P96">
        <v>3</v>
      </c>
      <c r="Q96">
        <v>1</v>
      </c>
    </row>
    <row r="97" spans="1:17">
      <c r="A97" s="2" t="str">
        <f t="shared" si="4"/>
        <v>4_20154</v>
      </c>
      <c r="B97" s="2">
        <v>4</v>
      </c>
      <c r="C97" s="11" t="s">
        <v>19</v>
      </c>
      <c r="D97" s="2">
        <v>4</v>
      </c>
      <c r="E97" s="2">
        <v>2015</v>
      </c>
      <c r="F97" s="2" t="str">
        <f t="shared" si="5"/>
        <v>2015Q4</v>
      </c>
      <c r="G97" s="2">
        <v>1</v>
      </c>
      <c r="H97" s="2">
        <v>0</v>
      </c>
      <c r="I97" s="2">
        <v>0</v>
      </c>
      <c r="J97" s="12">
        <v>7771443</v>
      </c>
      <c r="K97" s="12">
        <f>J97*[1]OtherData!$C$3</f>
        <v>5883000</v>
      </c>
      <c r="L97" s="12" t="str">
        <f>VLOOKUP($C97,[1]OtherData!$H:$I,2,0)</f>
        <v>Water</v>
      </c>
      <c r="M97" s="15">
        <f t="shared" si="6"/>
        <v>7.751221051817225E-3</v>
      </c>
      <c r="N97" s="12">
        <v>7467442.0727957934</v>
      </c>
      <c r="O97" s="14">
        <f t="shared" si="7"/>
        <v>-2.6804232648330287E-3</v>
      </c>
      <c r="P97">
        <v>3</v>
      </c>
      <c r="Q97">
        <v>1</v>
      </c>
    </row>
    <row r="98" spans="1:17">
      <c r="A98" s="2" t="str">
        <f t="shared" si="4"/>
        <v>1_19933</v>
      </c>
      <c r="B98" s="2">
        <v>1</v>
      </c>
      <c r="C98" s="11" t="s">
        <v>33</v>
      </c>
      <c r="D98" s="2">
        <v>3</v>
      </c>
      <c r="E98" s="2">
        <v>1993</v>
      </c>
      <c r="F98" s="2" t="str">
        <f t="shared" si="5"/>
        <v>1993Q3</v>
      </c>
      <c r="G98" s="2">
        <v>1</v>
      </c>
      <c r="H98" s="2">
        <v>0</v>
      </c>
      <c r="I98" s="2">
        <v>0</v>
      </c>
      <c r="J98" s="12">
        <v>7700901</v>
      </c>
      <c r="K98" s="12">
        <f>J98*[1]OtherData!$C$3</f>
        <v>5829599.5457986379</v>
      </c>
      <c r="L98" s="12" t="str">
        <f>VLOOKUP($C98,[1]OtherData!$H:$I,2,0)</f>
        <v>Storm</v>
      </c>
      <c r="M98" s="13">
        <f t="shared" si="6"/>
        <v>7.3050808967269516E-3</v>
      </c>
      <c r="N98" s="12">
        <v>9279760.2708750255</v>
      </c>
      <c r="O98" s="14">
        <f t="shared" si="7"/>
        <v>6.0105532844932164E-3</v>
      </c>
      <c r="P98">
        <v>3</v>
      </c>
      <c r="Q98">
        <v>1</v>
      </c>
    </row>
    <row r="99" spans="1:17">
      <c r="A99" s="2" t="str">
        <f t="shared" si="4"/>
        <v>5_19893</v>
      </c>
      <c r="B99" s="2">
        <v>5</v>
      </c>
      <c r="C99" s="11" t="s">
        <v>21</v>
      </c>
      <c r="D99" s="2">
        <v>3</v>
      </c>
      <c r="E99" s="2">
        <v>1989</v>
      </c>
      <c r="F99" s="2" t="str">
        <f t="shared" si="5"/>
        <v>1989Q3</v>
      </c>
      <c r="G99" s="2">
        <v>1</v>
      </c>
      <c r="H99" s="2">
        <v>0</v>
      </c>
      <c r="I99" s="2">
        <v>0</v>
      </c>
      <c r="J99" s="12">
        <v>7661271</v>
      </c>
      <c r="K99" s="12">
        <f>J99*[1]OtherData!$C$3</f>
        <v>5799599.5457986379</v>
      </c>
      <c r="L99" s="12" t="str">
        <f>VLOOKUP($C99,[1]OtherData!$H:$I,2,0)</f>
        <v>Wind</v>
      </c>
      <c r="M99" s="15">
        <f t="shared" si="6"/>
        <v>7.0544424920002992E-3</v>
      </c>
      <c r="N99" s="12">
        <v>10209995.463118883</v>
      </c>
      <c r="O99" s="14">
        <f t="shared" si="7"/>
        <v>1.0471498525631222E-2</v>
      </c>
      <c r="P99">
        <v>3</v>
      </c>
      <c r="Q99">
        <v>1</v>
      </c>
    </row>
    <row r="100" spans="1:17">
      <c r="A100" s="2" t="str">
        <f t="shared" si="4"/>
        <v>1_20072</v>
      </c>
      <c r="B100" s="2">
        <v>1</v>
      </c>
      <c r="C100" s="11" t="s">
        <v>26</v>
      </c>
      <c r="D100" s="2">
        <v>2</v>
      </c>
      <c r="E100" s="2">
        <v>2007</v>
      </c>
      <c r="F100" s="2" t="str">
        <f t="shared" si="5"/>
        <v>2007Q2</v>
      </c>
      <c r="G100" s="2">
        <v>1</v>
      </c>
      <c r="H100" s="2">
        <v>0</v>
      </c>
      <c r="I100" s="2">
        <v>0</v>
      </c>
      <c r="J100" s="12">
        <v>7606582</v>
      </c>
      <c r="K100" s="12">
        <f>J100*[1]OtherData!$C$3</f>
        <v>5758199.8485995457</v>
      </c>
      <c r="L100" s="12" t="str">
        <f>VLOOKUP($C100,[1]OtherData!$H:$I,2,0)</f>
        <v>Wind</v>
      </c>
      <c r="M100" s="13">
        <f t="shared" si="6"/>
        <v>6.7085640232620739E-3</v>
      </c>
      <c r="N100" s="12">
        <v>6841248.4539320553</v>
      </c>
      <c r="O100" s="14">
        <f t="shared" si="7"/>
        <v>-5.6833363640064428E-3</v>
      </c>
      <c r="P100">
        <v>3</v>
      </c>
      <c r="Q100">
        <v>1</v>
      </c>
    </row>
    <row r="101" spans="1:17">
      <c r="A101" s="2" t="str">
        <f t="shared" si="4"/>
        <v>6_19982</v>
      </c>
      <c r="B101" s="2">
        <v>6</v>
      </c>
      <c r="C101" s="11" t="s">
        <v>21</v>
      </c>
      <c r="D101" s="2">
        <v>2</v>
      </c>
      <c r="E101" s="2">
        <v>1998</v>
      </c>
      <c r="F101" s="2" t="str">
        <f t="shared" si="5"/>
        <v>1998Q2</v>
      </c>
      <c r="G101" s="2">
        <v>1</v>
      </c>
      <c r="H101" s="2">
        <v>0</v>
      </c>
      <c r="I101" s="2">
        <v>23</v>
      </c>
      <c r="J101" s="12">
        <v>7597863</v>
      </c>
      <c r="K101" s="12">
        <f>J101*[1]OtherData!$C$3</f>
        <v>5751599.5457986379</v>
      </c>
      <c r="L101" s="12" t="str">
        <f>VLOOKUP($C101,[1]OtherData!$H:$I,2,0)</f>
        <v>Wind</v>
      </c>
      <c r="M101" s="15">
        <f t="shared" si="6"/>
        <v>6.6534210444376555E-3</v>
      </c>
      <c r="N101" s="12">
        <v>8016875.3476954289</v>
      </c>
      <c r="O101" s="14">
        <f t="shared" si="7"/>
        <v>-4.5614591260635084E-5</v>
      </c>
      <c r="P101">
        <v>3</v>
      </c>
      <c r="Q101">
        <v>1</v>
      </c>
    </row>
    <row r="102" spans="1:17">
      <c r="A102" s="2" t="str">
        <f t="shared" si="4"/>
        <v>2_20054</v>
      </c>
      <c r="B102" s="2">
        <v>2</v>
      </c>
      <c r="C102" s="11" t="s">
        <v>27</v>
      </c>
      <c r="D102" s="2">
        <v>4</v>
      </c>
      <c r="E102" s="2">
        <v>2005</v>
      </c>
      <c r="F102" s="2" t="str">
        <f t="shared" si="5"/>
        <v>2005Q4</v>
      </c>
      <c r="G102" s="2">
        <v>3</v>
      </c>
      <c r="H102" s="2">
        <v>0</v>
      </c>
      <c r="I102" s="2">
        <v>0</v>
      </c>
      <c r="J102" s="12">
        <v>7582011</v>
      </c>
      <c r="K102" s="12">
        <f>J102*[1]OtherData!$C$3</f>
        <v>5739599.5457986379</v>
      </c>
      <c r="L102" s="12" t="str">
        <f>VLOOKUP($C102,[1]OtherData!$H:$I,2,0)</f>
        <v>Storm</v>
      </c>
      <c r="M102" s="13">
        <f t="shared" si="6"/>
        <v>6.5531656825469943E-3</v>
      </c>
      <c r="N102" s="12">
        <v>7092143.2708876263</v>
      </c>
      <c r="O102" s="14">
        <f t="shared" si="7"/>
        <v>-4.4801696282646877E-3</v>
      </c>
      <c r="P102">
        <v>3</v>
      </c>
      <c r="Q102">
        <v>1</v>
      </c>
    </row>
    <row r="103" spans="1:17">
      <c r="A103" s="2" t="str">
        <f t="shared" si="4"/>
        <v>3_20154</v>
      </c>
      <c r="B103" s="2">
        <v>3</v>
      </c>
      <c r="C103" s="11" t="s">
        <v>19</v>
      </c>
      <c r="D103" s="2">
        <v>4</v>
      </c>
      <c r="E103" s="2">
        <v>2015</v>
      </c>
      <c r="F103" s="2" t="str">
        <f t="shared" si="5"/>
        <v>2015Q4</v>
      </c>
      <c r="G103" s="2">
        <v>1</v>
      </c>
      <c r="H103" s="2">
        <v>0</v>
      </c>
      <c r="I103" s="2">
        <v>0</v>
      </c>
      <c r="J103" s="12">
        <v>7513848</v>
      </c>
      <c r="K103" s="12">
        <f>J103*[1]OtherData!$C$3</f>
        <v>5688000</v>
      </c>
      <c r="L103" s="12" t="str">
        <f>VLOOKUP($C103,[1]OtherData!$H:$I,2,0)</f>
        <v>Water</v>
      </c>
      <c r="M103" s="15">
        <f t="shared" si="6"/>
        <v>6.1220714210939841E-3</v>
      </c>
      <c r="N103" s="12">
        <v>7219923.5951151578</v>
      </c>
      <c r="O103" s="14">
        <f t="shared" si="7"/>
        <v>-3.8673987569553502E-3</v>
      </c>
      <c r="P103">
        <v>3</v>
      </c>
      <c r="Q103">
        <v>1</v>
      </c>
    </row>
    <row r="104" spans="1:17">
      <c r="A104" s="2" t="str">
        <f t="shared" si="4"/>
        <v>2_19793</v>
      </c>
      <c r="B104" s="2">
        <v>2</v>
      </c>
      <c r="C104" s="11" t="s">
        <v>21</v>
      </c>
      <c r="D104" s="2">
        <v>3</v>
      </c>
      <c r="E104" s="2">
        <v>1979</v>
      </c>
      <c r="F104" s="2" t="str">
        <f t="shared" si="5"/>
        <v>1979Q3</v>
      </c>
      <c r="G104" s="2">
        <v>1</v>
      </c>
      <c r="H104" s="2">
        <v>0</v>
      </c>
      <c r="I104" s="2">
        <v>0</v>
      </c>
      <c r="J104" s="12">
        <v>7436965</v>
      </c>
      <c r="K104" s="12">
        <f>J104*[1]OtherData!$C$3</f>
        <v>5629799.3943981836</v>
      </c>
      <c r="L104" s="12" t="str">
        <f>VLOOKUP($C104,[1]OtherData!$H:$I,2,0)</f>
        <v>Wind</v>
      </c>
      <c r="M104" s="13">
        <f t="shared" si="6"/>
        <v>5.6358278563551694E-3</v>
      </c>
      <c r="N104" s="12">
        <v>15998207.245520312</v>
      </c>
      <c r="O104" s="14">
        <f t="shared" si="7"/>
        <v>3.8228882916904329E-2</v>
      </c>
      <c r="P104">
        <v>3</v>
      </c>
      <c r="Q104">
        <v>1</v>
      </c>
    </row>
    <row r="105" spans="1:17">
      <c r="A105" s="2" t="str">
        <f t="shared" si="4"/>
        <v>4_19774</v>
      </c>
      <c r="B105" s="2">
        <v>4</v>
      </c>
      <c r="C105" s="11" t="s">
        <v>21</v>
      </c>
      <c r="D105" s="2">
        <v>4</v>
      </c>
      <c r="E105" s="2">
        <v>1977</v>
      </c>
      <c r="F105" s="2" t="str">
        <f t="shared" si="5"/>
        <v>1977Q4</v>
      </c>
      <c r="G105" s="2">
        <v>1</v>
      </c>
      <c r="H105" s="2">
        <v>0</v>
      </c>
      <c r="I105" s="2">
        <v>78</v>
      </c>
      <c r="J105" s="12">
        <v>7364839</v>
      </c>
      <c r="K105" s="12">
        <f>J105*[1]OtherData!$C$3</f>
        <v>5575199.8485995457</v>
      </c>
      <c r="L105" s="12" t="str">
        <f>VLOOKUP($C105,[1]OtherData!$H:$I,2,0)</f>
        <v>Wind</v>
      </c>
      <c r="M105" s="15">
        <f t="shared" si="6"/>
        <v>5.1796697544294933E-3</v>
      </c>
      <c r="N105" s="12">
        <v>16230337.423800882</v>
      </c>
      <c r="O105" s="14">
        <f t="shared" si="7"/>
        <v>3.9342063779936834E-2</v>
      </c>
      <c r="P105">
        <v>3</v>
      </c>
      <c r="Q105">
        <v>1</v>
      </c>
    </row>
    <row r="106" spans="1:17">
      <c r="A106" s="2" t="str">
        <f t="shared" si="4"/>
        <v>1_20164</v>
      </c>
      <c r="B106" s="2">
        <v>1</v>
      </c>
      <c r="C106" s="11" t="s">
        <v>21</v>
      </c>
      <c r="D106" s="2">
        <v>4</v>
      </c>
      <c r="E106" s="2">
        <v>2016</v>
      </c>
      <c r="F106" s="2" t="str">
        <f t="shared" si="5"/>
        <v>2016Q4</v>
      </c>
      <c r="G106" s="2">
        <v>1</v>
      </c>
      <c r="H106" s="2">
        <v>0</v>
      </c>
      <c r="I106" s="2">
        <v>0</v>
      </c>
      <c r="J106" s="12">
        <v>7163518</v>
      </c>
      <c r="K106" s="12">
        <f>J106*[1]OtherData!$C$3</f>
        <v>5422799.3943981836</v>
      </c>
      <c r="L106" s="12" t="str">
        <f>VLOOKUP($C106,[1]OtherData!$H:$I,2,0)</f>
        <v>Wind</v>
      </c>
      <c r="M106" s="13">
        <f t="shared" si="6"/>
        <v>3.9064228637412674E-3</v>
      </c>
      <c r="N106" s="12">
        <v>6865472.4238437423</v>
      </c>
      <c r="O106" s="14">
        <f t="shared" si="7"/>
        <v>-5.5671702544031814E-3</v>
      </c>
      <c r="P106">
        <v>3</v>
      </c>
      <c r="Q106">
        <v>1</v>
      </c>
    </row>
    <row r="107" spans="1:17">
      <c r="A107" s="2" t="str">
        <f t="shared" si="4"/>
        <v>2_20092</v>
      </c>
      <c r="B107" s="2">
        <v>2</v>
      </c>
      <c r="C107" s="11" t="s">
        <v>25</v>
      </c>
      <c r="D107" s="2">
        <v>2</v>
      </c>
      <c r="E107" s="2">
        <v>2009</v>
      </c>
      <c r="F107" s="2" t="str">
        <f t="shared" si="5"/>
        <v>2009Q2</v>
      </c>
      <c r="G107" s="2">
        <v>1</v>
      </c>
      <c r="H107" s="2">
        <v>0</v>
      </c>
      <c r="I107" s="2">
        <v>0</v>
      </c>
      <c r="J107" s="12">
        <v>6733929</v>
      </c>
      <c r="K107" s="12">
        <f>J107*[1]OtherData!$C$3</f>
        <v>5097599.5457986379</v>
      </c>
      <c r="L107" s="12" t="str">
        <f>VLOOKUP($C107,[1]OtherData!$H:$I,2,0)</f>
        <v>Storm</v>
      </c>
      <c r="M107" s="15">
        <f t="shared" si="6"/>
        <v>1.1895038213966323E-3</v>
      </c>
      <c r="N107" s="12">
        <v>6008514.6038107472</v>
      </c>
      <c r="O107" s="14">
        <f t="shared" si="7"/>
        <v>-9.6767136698817542E-3</v>
      </c>
      <c r="P107">
        <v>3</v>
      </c>
      <c r="Q107">
        <v>1</v>
      </c>
    </row>
    <row r="108" spans="1:17">
      <c r="A108" s="2" t="str">
        <f t="shared" si="4"/>
        <v>1_20002</v>
      </c>
      <c r="B108" s="2">
        <v>1</v>
      </c>
      <c r="C108" s="11" t="s">
        <v>25</v>
      </c>
      <c r="D108" s="2">
        <v>2</v>
      </c>
      <c r="E108" s="2">
        <v>2000</v>
      </c>
      <c r="F108" s="2" t="str">
        <f t="shared" si="5"/>
        <v>2000Q2</v>
      </c>
      <c r="G108" s="2">
        <v>1</v>
      </c>
      <c r="H108" s="2">
        <v>0</v>
      </c>
      <c r="I108" s="2">
        <v>0</v>
      </c>
      <c r="J108" s="12">
        <v>6622331</v>
      </c>
      <c r="K108" s="12">
        <f>J108*[1]OtherData!$C$3</f>
        <v>5013119.6063588196</v>
      </c>
      <c r="L108" s="12" t="str">
        <f>VLOOKUP($C108,[1]OtherData!$H:$I,2,0)</f>
        <v>Storm</v>
      </c>
      <c r="M108" s="13">
        <f t="shared" si="6"/>
        <v>4.8370657964328989E-4</v>
      </c>
      <c r="N108" s="12">
        <v>6476390.1664288156</v>
      </c>
      <c r="O108" s="14">
        <f t="shared" si="7"/>
        <v>-7.4330152139339646E-3</v>
      </c>
      <c r="P108">
        <v>3</v>
      </c>
      <c r="Q108">
        <v>1</v>
      </c>
    </row>
    <row r="109" spans="1:17">
      <c r="A109" s="2" t="str">
        <f t="shared" si="4"/>
        <v>4_20132</v>
      </c>
      <c r="B109" s="2">
        <v>4</v>
      </c>
      <c r="C109" s="11" t="s">
        <v>24</v>
      </c>
      <c r="D109" s="2">
        <v>2</v>
      </c>
      <c r="E109" s="2">
        <v>2013</v>
      </c>
      <c r="F109" s="2" t="str">
        <f t="shared" si="5"/>
        <v>2013Q2</v>
      </c>
      <c r="G109" s="2">
        <v>1</v>
      </c>
      <c r="H109" s="2">
        <v>0</v>
      </c>
      <c r="I109" s="2">
        <v>0</v>
      </c>
      <c r="J109" s="12">
        <v>6480361</v>
      </c>
      <c r="K109" s="12">
        <f>J109*[1]OtherData!$C$3</f>
        <v>4905647.9939439818</v>
      </c>
      <c r="L109" s="12" t="str">
        <f>VLOOKUP($C109,[1]OtherData!$H:$I,2,0)</f>
        <v>Storm</v>
      </c>
      <c r="M109" s="15">
        <f t="shared" si="6"/>
        <v>-4.1417720332524022E-4</v>
      </c>
      <c r="N109" s="12">
        <v>6095968.7864780435</v>
      </c>
      <c r="O109" s="14">
        <f t="shared" si="7"/>
        <v>-9.2573269134570216E-3</v>
      </c>
      <c r="P109">
        <v>3</v>
      </c>
      <c r="Q109">
        <v>1</v>
      </c>
    </row>
    <row r="110" spans="1:17">
      <c r="A110" s="2" t="str">
        <f t="shared" si="4"/>
        <v>4_20163</v>
      </c>
      <c r="B110" s="2">
        <v>4</v>
      </c>
      <c r="C110" s="11" t="s">
        <v>19</v>
      </c>
      <c r="D110" s="2">
        <v>3</v>
      </c>
      <c r="E110" s="2">
        <v>2016</v>
      </c>
      <c r="F110" s="2" t="str">
        <f t="shared" si="5"/>
        <v>2016Q3</v>
      </c>
      <c r="G110" s="2">
        <v>1</v>
      </c>
      <c r="H110" s="2">
        <v>0</v>
      </c>
      <c r="I110" s="2">
        <v>0</v>
      </c>
      <c r="J110" s="12">
        <v>6413085</v>
      </c>
      <c r="K110" s="12">
        <f>J110*[1]OtherData!$C$3</f>
        <v>4854719.9091597274</v>
      </c>
      <c r="L110" s="12" t="str">
        <f>VLOOKUP($C110,[1]OtherData!$H:$I,2,0)</f>
        <v>Water</v>
      </c>
      <c r="M110" s="13">
        <f t="shared" si="6"/>
        <v>-8.396616675288806E-4</v>
      </c>
      <c r="N110" s="12">
        <v>6146261.9650381207</v>
      </c>
      <c r="O110" s="14">
        <f t="shared" si="7"/>
        <v>-9.016145847174091E-3</v>
      </c>
      <c r="P110">
        <v>3</v>
      </c>
      <c r="Q110">
        <v>1</v>
      </c>
    </row>
    <row r="111" spans="1:17">
      <c r="A111" s="2" t="str">
        <f t="shared" si="4"/>
        <v>1_19961</v>
      </c>
      <c r="B111" s="2">
        <v>1</v>
      </c>
      <c r="C111" s="11" t="s">
        <v>24</v>
      </c>
      <c r="D111" s="2">
        <v>1</v>
      </c>
      <c r="E111" s="2">
        <v>1996</v>
      </c>
      <c r="F111" s="2" t="str">
        <f t="shared" si="5"/>
        <v>1996Q1</v>
      </c>
      <c r="G111" s="2">
        <v>1</v>
      </c>
      <c r="H111" s="2">
        <v>0</v>
      </c>
      <c r="I111" s="2">
        <v>0</v>
      </c>
      <c r="J111" s="12">
        <v>6042782</v>
      </c>
      <c r="K111" s="12">
        <f>J111*[1]OtherData!$C$3</f>
        <v>4574399.6971990922</v>
      </c>
      <c r="L111" s="12" t="str">
        <f>VLOOKUP($C111,[1]OtherData!$H:$I,2,0)</f>
        <v>Storm</v>
      </c>
      <c r="M111" s="15">
        <f t="shared" si="6"/>
        <v>-3.1816286921439092E-3</v>
      </c>
      <c r="N111" s="12">
        <v>6835618.5356358821</v>
      </c>
      <c r="O111" s="14">
        <f t="shared" si="7"/>
        <v>-5.7103346515800721E-3</v>
      </c>
      <c r="P111">
        <v>3</v>
      </c>
      <c r="Q111">
        <v>1</v>
      </c>
    </row>
    <row r="112" spans="1:17">
      <c r="A112" s="2" t="str">
        <f t="shared" si="4"/>
        <v>3_19912</v>
      </c>
      <c r="B112" s="2">
        <v>3</v>
      </c>
      <c r="C112" s="11" t="s">
        <v>19</v>
      </c>
      <c r="D112" s="2">
        <v>2</v>
      </c>
      <c r="E112" s="2">
        <v>1991</v>
      </c>
      <c r="F112" s="2" t="str">
        <f t="shared" si="5"/>
        <v>1991Q2</v>
      </c>
      <c r="G112" s="2">
        <v>1</v>
      </c>
      <c r="H112" s="2">
        <v>0</v>
      </c>
      <c r="I112" s="2">
        <v>0</v>
      </c>
      <c r="J112" s="12">
        <v>5905504</v>
      </c>
      <c r="K112" s="12">
        <f>J112*[1]OtherData!$C$3</f>
        <v>4470479.9394398183</v>
      </c>
      <c r="L112" s="12" t="str">
        <f>VLOOKUP($C112,[1]OtherData!$H:$I,2,0)</f>
        <v>Water</v>
      </c>
      <c r="M112" s="13">
        <f t="shared" si="6"/>
        <v>-4.0498381022893897E-3</v>
      </c>
      <c r="N112" s="12">
        <v>7266934.0206547482</v>
      </c>
      <c r="O112" s="14">
        <f t="shared" si="7"/>
        <v>-3.6419601411695332E-3</v>
      </c>
      <c r="P112">
        <v>3</v>
      </c>
      <c r="Q112">
        <v>1</v>
      </c>
    </row>
    <row r="113" spans="1:17">
      <c r="A113" s="2" t="str">
        <f t="shared" si="4"/>
        <v>3_19913</v>
      </c>
      <c r="B113" s="2">
        <v>3</v>
      </c>
      <c r="C113" s="11" t="s">
        <v>25</v>
      </c>
      <c r="D113" s="2">
        <v>3</v>
      </c>
      <c r="E113" s="2">
        <v>1991</v>
      </c>
      <c r="F113" s="2" t="str">
        <f t="shared" si="5"/>
        <v>1991Q3</v>
      </c>
      <c r="G113" s="2">
        <v>1</v>
      </c>
      <c r="H113" s="2">
        <v>0</v>
      </c>
      <c r="I113" s="2">
        <v>0</v>
      </c>
      <c r="J113" s="12">
        <v>5801197</v>
      </c>
      <c r="K113" s="12">
        <f>J113*[1]OtherData!$C$3</f>
        <v>4391519.303557911</v>
      </c>
      <c r="L113" s="12" t="str">
        <f>VLOOKUP($C113,[1]OtherData!$H:$I,2,0)</f>
        <v>Storm</v>
      </c>
      <c r="M113" s="15">
        <f t="shared" si="6"/>
        <v>-4.7095236960775031E-3</v>
      </c>
      <c r="N113" s="12">
        <v>7138580.5241720714</v>
      </c>
      <c r="O113" s="14">
        <f t="shared" si="7"/>
        <v>-4.2574796614928646E-3</v>
      </c>
      <c r="P113">
        <v>3</v>
      </c>
      <c r="Q113">
        <v>1</v>
      </c>
    </row>
    <row r="114" spans="1:17">
      <c r="A114" s="2" t="str">
        <f t="shared" si="4"/>
        <v>1_20054</v>
      </c>
      <c r="B114" s="2">
        <v>1</v>
      </c>
      <c r="C114" s="11" t="s">
        <v>20</v>
      </c>
      <c r="D114" s="2">
        <v>4</v>
      </c>
      <c r="E114" s="2">
        <v>2005</v>
      </c>
      <c r="F114" s="2" t="str">
        <f t="shared" si="5"/>
        <v>2005Q4</v>
      </c>
      <c r="G114" s="2">
        <v>1</v>
      </c>
      <c r="H114" s="2">
        <v>0</v>
      </c>
      <c r="I114" s="2">
        <v>0</v>
      </c>
      <c r="J114" s="12">
        <v>5093723</v>
      </c>
      <c r="K114" s="12">
        <f>J114*[1]OtherData!$C$3</f>
        <v>3855959.878879637</v>
      </c>
      <c r="L114" s="12" t="str">
        <f>VLOOKUP($C114,[1]OtherData!$H:$I,2,0)</f>
        <v>Winter</v>
      </c>
      <c r="M114" s="13">
        <f t="shared" si="6"/>
        <v>-9.1839156906670487E-3</v>
      </c>
      <c r="N114" s="12">
        <v>4764621.588944613</v>
      </c>
      <c r="O114" s="14">
        <f t="shared" si="7"/>
        <v>-1.5641805800794446E-2</v>
      </c>
      <c r="P114">
        <v>3</v>
      </c>
      <c r="Q114">
        <v>1</v>
      </c>
    </row>
    <row r="115" spans="1:17">
      <c r="A115" s="2" t="str">
        <f t="shared" si="4"/>
        <v>3_20043</v>
      </c>
      <c r="B115" s="2">
        <v>3</v>
      </c>
      <c r="C115" s="11" t="s">
        <v>21</v>
      </c>
      <c r="D115" s="2">
        <v>3</v>
      </c>
      <c r="E115" s="2">
        <v>2004</v>
      </c>
      <c r="F115" s="2" t="str">
        <f t="shared" si="5"/>
        <v>2004Q3</v>
      </c>
      <c r="G115" s="2">
        <v>1</v>
      </c>
      <c r="H115" s="2">
        <v>0</v>
      </c>
      <c r="I115" s="2">
        <v>0</v>
      </c>
      <c r="J115" s="12">
        <v>5049020</v>
      </c>
      <c r="K115" s="12">
        <f>J115*[1]OtherData!$C$3</f>
        <v>3822119.6063588192</v>
      </c>
      <c r="L115" s="12" t="str">
        <f>VLOOKUP($C115,[1]OtherData!$H:$I,2,0)</f>
        <v>Wind</v>
      </c>
      <c r="M115" s="15">
        <f t="shared" si="6"/>
        <v>-9.4666380880048129E-3</v>
      </c>
      <c r="N115" s="12">
        <v>4711736.6548481258</v>
      </c>
      <c r="O115" s="14">
        <f t="shared" si="7"/>
        <v>-1.5895415637374115E-2</v>
      </c>
      <c r="P115">
        <v>3</v>
      </c>
      <c r="Q115">
        <v>1</v>
      </c>
    </row>
    <row r="116" spans="1:17">
      <c r="A116" s="2" t="str">
        <f t="shared" si="4"/>
        <v>2_20092</v>
      </c>
      <c r="B116" s="2">
        <v>2</v>
      </c>
      <c r="C116" s="11" t="s">
        <v>25</v>
      </c>
      <c r="D116" s="2">
        <v>2</v>
      </c>
      <c r="E116" s="2">
        <v>2009</v>
      </c>
      <c r="F116" s="2" t="str">
        <f t="shared" si="5"/>
        <v>2009Q2</v>
      </c>
      <c r="G116" s="2">
        <v>1</v>
      </c>
      <c r="H116" s="2">
        <v>0</v>
      </c>
      <c r="I116" s="2">
        <v>0</v>
      </c>
      <c r="J116" s="12">
        <v>5045216</v>
      </c>
      <c r="K116" s="12">
        <f>J116*[1]OtherData!$C$3</f>
        <v>3819239.9697199091</v>
      </c>
      <c r="L116" s="12" t="str">
        <f>VLOOKUP($C116,[1]OtherData!$H:$I,2,0)</f>
        <v>Storm</v>
      </c>
      <c r="M116" s="13">
        <f t="shared" si="6"/>
        <v>-9.4906963391171058E-3</v>
      </c>
      <c r="N116" s="12">
        <v>4501718.6868735384</v>
      </c>
      <c r="O116" s="14">
        <f t="shared" si="7"/>
        <v>-1.6902557339388016E-2</v>
      </c>
      <c r="P116">
        <v>3</v>
      </c>
      <c r="Q116">
        <v>1</v>
      </c>
    </row>
    <row r="117" spans="1:17">
      <c r="A117" s="2" t="str">
        <f t="shared" si="4"/>
        <v>3_20154</v>
      </c>
      <c r="B117" s="2">
        <v>3</v>
      </c>
      <c r="C117" s="11" t="s">
        <v>19</v>
      </c>
      <c r="D117" s="2">
        <v>4</v>
      </c>
      <c r="E117" s="2">
        <v>2015</v>
      </c>
      <c r="F117" s="2" t="str">
        <f t="shared" si="5"/>
        <v>2015Q4</v>
      </c>
      <c r="G117" s="2">
        <v>1</v>
      </c>
      <c r="H117" s="2">
        <v>0</v>
      </c>
      <c r="I117" s="2">
        <v>0</v>
      </c>
      <c r="J117" s="12">
        <v>4921570</v>
      </c>
      <c r="K117" s="12">
        <f>J117*[1]OtherData!$C$3</f>
        <v>3725639.6669190009</v>
      </c>
      <c r="L117" s="12" t="str">
        <f>VLOOKUP($C117,[1]OtherData!$H:$I,2,0)</f>
        <v>Water</v>
      </c>
      <c r="M117" s="15">
        <f t="shared" si="6"/>
        <v>-1.0272690691648816E-2</v>
      </c>
      <c r="N117" s="12">
        <v>4729049.532012214</v>
      </c>
      <c r="O117" s="14">
        <f t="shared" si="7"/>
        <v>-1.581239169069967E-2</v>
      </c>
      <c r="P117">
        <v>3</v>
      </c>
      <c r="Q117">
        <v>1</v>
      </c>
    </row>
    <row r="118" spans="1:17">
      <c r="A118" s="2" t="str">
        <f t="shared" si="4"/>
        <v>3_20053</v>
      </c>
      <c r="B118" s="2">
        <v>3</v>
      </c>
      <c r="C118" s="11" t="s">
        <v>25</v>
      </c>
      <c r="D118" s="2">
        <v>3</v>
      </c>
      <c r="E118" s="2">
        <v>2005</v>
      </c>
      <c r="F118" s="2" t="str">
        <f t="shared" si="5"/>
        <v>2005Q3</v>
      </c>
      <c r="G118" s="2">
        <v>1</v>
      </c>
      <c r="H118" s="2">
        <v>0</v>
      </c>
      <c r="I118" s="2">
        <v>0</v>
      </c>
      <c r="J118" s="12">
        <v>4921570</v>
      </c>
      <c r="K118" s="12">
        <f>J118*[1]OtherData!$C$3</f>
        <v>3725639.6669190009</v>
      </c>
      <c r="L118" s="12" t="str">
        <f>VLOOKUP($C118,[1]OtherData!$H:$I,2,0)</f>
        <v>Storm</v>
      </c>
      <c r="M118" s="13">
        <f t="shared" si="6"/>
        <v>-1.0272690691648816E-2</v>
      </c>
      <c r="N118" s="12">
        <v>4603591.2580056153</v>
      </c>
      <c r="O118" s="14">
        <f t="shared" si="7"/>
        <v>-1.6414027164241732E-2</v>
      </c>
      <c r="P118">
        <v>3</v>
      </c>
      <c r="Q118">
        <v>1</v>
      </c>
    </row>
    <row r="119" spans="1:17">
      <c r="A119" s="2" t="str">
        <f t="shared" si="4"/>
        <v>4_20132</v>
      </c>
      <c r="B119" s="2">
        <v>4</v>
      </c>
      <c r="C119" s="11" t="s">
        <v>21</v>
      </c>
      <c r="D119" s="2">
        <v>2</v>
      </c>
      <c r="E119" s="2">
        <v>2013</v>
      </c>
      <c r="F119" s="2" t="str">
        <f t="shared" si="5"/>
        <v>2013Q2</v>
      </c>
      <c r="G119" s="2">
        <v>1</v>
      </c>
      <c r="H119" s="2">
        <v>0</v>
      </c>
      <c r="I119" s="2">
        <v>0</v>
      </c>
      <c r="J119" s="12">
        <v>4881972</v>
      </c>
      <c r="K119" s="12">
        <f>J119*[1]OtherData!$C$3</f>
        <v>3695663.8909916733</v>
      </c>
      <c r="L119" s="12" t="str">
        <f>VLOOKUP($C119,[1]OtherData!$H:$I,2,0)</f>
        <v>Wind</v>
      </c>
      <c r="M119" s="15">
        <f t="shared" si="6"/>
        <v>-1.0523126713611117E-2</v>
      </c>
      <c r="N119" s="12">
        <v>4592390.5980638713</v>
      </c>
      <c r="O119" s="14">
        <f t="shared" si="7"/>
        <v>-1.646773995760983E-2</v>
      </c>
      <c r="P119">
        <v>3</v>
      </c>
      <c r="Q119">
        <v>1</v>
      </c>
    </row>
    <row r="120" spans="1:17">
      <c r="A120" s="2" t="str">
        <f t="shared" si="4"/>
        <v>1_20033</v>
      </c>
      <c r="B120" s="2">
        <v>1</v>
      </c>
      <c r="C120" s="11" t="s">
        <v>24</v>
      </c>
      <c r="D120" s="2">
        <v>3</v>
      </c>
      <c r="E120" s="2">
        <v>2003</v>
      </c>
      <c r="F120" s="2" t="str">
        <f t="shared" si="5"/>
        <v>2003Q3</v>
      </c>
      <c r="G120" s="2">
        <v>1</v>
      </c>
      <c r="H120" s="2">
        <v>0</v>
      </c>
      <c r="I120" s="2">
        <v>0</v>
      </c>
      <c r="J120" s="12">
        <v>4704239</v>
      </c>
      <c r="K120" s="12">
        <f>J120*[1]OtherData!$C$3</f>
        <v>3561119.6063588192</v>
      </c>
      <c r="L120" s="12" t="str">
        <f>VLOOKUP($C120,[1]OtherData!$H:$I,2,0)</f>
        <v>Storm</v>
      </c>
      <c r="M120" s="13">
        <f t="shared" si="6"/>
        <v>-1.1647192209126689E-2</v>
      </c>
      <c r="N120" s="12">
        <v>4361820.492986328</v>
      </c>
      <c r="O120" s="14">
        <f t="shared" si="7"/>
        <v>-1.7573439485611266E-2</v>
      </c>
      <c r="P120">
        <v>3</v>
      </c>
      <c r="Q120">
        <v>1</v>
      </c>
    </row>
    <row r="121" spans="1:17">
      <c r="A121" s="2" t="str">
        <f t="shared" si="4"/>
        <v>4_19904</v>
      </c>
      <c r="B121" s="2">
        <v>4</v>
      </c>
      <c r="C121" s="11" t="s">
        <v>19</v>
      </c>
      <c r="D121" s="2">
        <v>4</v>
      </c>
      <c r="E121" s="2">
        <v>1990</v>
      </c>
      <c r="F121" s="2" t="str">
        <f t="shared" si="5"/>
        <v>1990Q4</v>
      </c>
      <c r="G121" s="2">
        <v>21</v>
      </c>
      <c r="H121" s="2">
        <v>0</v>
      </c>
      <c r="I121" s="2">
        <v>0</v>
      </c>
      <c r="J121" s="12">
        <v>4679357</v>
      </c>
      <c r="K121" s="12">
        <f>J121*[1]OtherData!$C$3</f>
        <v>3542283.8758516279</v>
      </c>
      <c r="L121" s="12" t="str">
        <f>VLOOKUP($C121,[1]OtherData!$H:$I,2,0)</f>
        <v>Water</v>
      </c>
      <c r="M121" s="15">
        <f t="shared" si="6"/>
        <v>-1.1804557457332809E-2</v>
      </c>
      <c r="N121" s="12">
        <v>5964663.3369513359</v>
      </c>
      <c r="O121" s="14">
        <f t="shared" si="7"/>
        <v>-9.8870025321451845E-3</v>
      </c>
      <c r="P121">
        <v>2</v>
      </c>
      <c r="Q121">
        <v>2</v>
      </c>
    </row>
    <row r="122" spans="1:17">
      <c r="A122" s="2" t="str">
        <f t="shared" si="4"/>
        <v>3_20093</v>
      </c>
      <c r="B122" s="2">
        <v>3</v>
      </c>
      <c r="C122" s="11" t="s">
        <v>19</v>
      </c>
      <c r="D122" s="2">
        <v>3</v>
      </c>
      <c r="E122" s="2">
        <v>2009</v>
      </c>
      <c r="F122" s="2" t="str">
        <f t="shared" si="5"/>
        <v>2009Q3</v>
      </c>
      <c r="G122" s="2">
        <v>2</v>
      </c>
      <c r="H122" s="2">
        <v>0</v>
      </c>
      <c r="I122" s="2">
        <v>0</v>
      </c>
      <c r="J122" s="12">
        <v>4653830</v>
      </c>
      <c r="K122" s="12">
        <f>J122*[1]OtherData!$C$3</f>
        <v>3522959.878879637</v>
      </c>
      <c r="L122" s="12" t="str">
        <f>VLOOKUP($C122,[1]OtherData!$H:$I,2,0)</f>
        <v>Water</v>
      </c>
      <c r="M122" s="13">
        <f t="shared" si="6"/>
        <v>-1.1966001983132891E-2</v>
      </c>
      <c r="N122" s="12">
        <v>4152494.8538442519</v>
      </c>
      <c r="O122" s="14">
        <f t="shared" si="7"/>
        <v>-1.8577261122939975E-2</v>
      </c>
      <c r="P122">
        <v>3</v>
      </c>
      <c r="Q122">
        <v>1</v>
      </c>
    </row>
    <row r="123" spans="1:17">
      <c r="A123" s="2" t="str">
        <f t="shared" si="4"/>
        <v>4_19973</v>
      </c>
      <c r="B123" s="2">
        <v>4</v>
      </c>
      <c r="C123" s="11" t="s">
        <v>25</v>
      </c>
      <c r="D123" s="2">
        <v>3</v>
      </c>
      <c r="E123" s="2">
        <v>1997</v>
      </c>
      <c r="F123" s="2" t="str">
        <f t="shared" si="5"/>
        <v>1997Q3</v>
      </c>
      <c r="G123" s="2">
        <v>1</v>
      </c>
      <c r="H123" s="2">
        <v>0</v>
      </c>
      <c r="I123" s="2">
        <v>0</v>
      </c>
      <c r="J123" s="12">
        <v>4648123</v>
      </c>
      <c r="K123" s="12">
        <f>J123*[1]OtherData!$C$3</f>
        <v>3518639.6669190009</v>
      </c>
      <c r="L123" s="12" t="str">
        <f>VLOOKUP($C123,[1]OtherData!$H:$I,2,0)</f>
        <v>Storm</v>
      </c>
      <c r="M123" s="15">
        <f t="shared" si="6"/>
        <v>-1.2002095684262717E-2</v>
      </c>
      <c r="N123" s="12">
        <v>5090167.1347612208</v>
      </c>
      <c r="O123" s="14">
        <f t="shared" si="7"/>
        <v>-1.4080651304068447E-2</v>
      </c>
      <c r="P123">
        <v>3</v>
      </c>
      <c r="Q123">
        <v>1</v>
      </c>
    </row>
    <row r="124" spans="1:17">
      <c r="A124" s="2" t="str">
        <f t="shared" si="4"/>
        <v>1_20053</v>
      </c>
      <c r="B124" s="2">
        <v>1</v>
      </c>
      <c r="C124" s="11" t="s">
        <v>19</v>
      </c>
      <c r="D124" s="2">
        <v>3</v>
      </c>
      <c r="E124" s="2">
        <v>2005</v>
      </c>
      <c r="F124" s="2" t="str">
        <f t="shared" si="5"/>
        <v>2005Q3</v>
      </c>
      <c r="G124" s="2">
        <v>1</v>
      </c>
      <c r="H124" s="2">
        <v>0</v>
      </c>
      <c r="I124" s="2">
        <v>0</v>
      </c>
      <c r="J124" s="12">
        <v>4574887</v>
      </c>
      <c r="K124" s="12">
        <f>J124*[1]OtherData!$C$3</f>
        <v>3463199.8485995461</v>
      </c>
      <c r="L124" s="12" t="str">
        <f>VLOOKUP($C124,[1]OtherData!$H:$I,2,0)</f>
        <v>Water</v>
      </c>
      <c r="M124" s="13">
        <f t="shared" si="6"/>
        <v>-1.2465273938326839E-2</v>
      </c>
      <c r="N124" s="12">
        <v>4279307.1722160885</v>
      </c>
      <c r="O124" s="14">
        <f t="shared" si="7"/>
        <v>-1.7969132326184856E-2</v>
      </c>
      <c r="P124">
        <v>3</v>
      </c>
      <c r="Q124">
        <v>1</v>
      </c>
    </row>
    <row r="125" spans="1:17">
      <c r="A125" s="2" t="str">
        <f t="shared" si="4"/>
        <v>6_19982</v>
      </c>
      <c r="B125" s="2">
        <v>6</v>
      </c>
      <c r="C125" s="11" t="s">
        <v>21</v>
      </c>
      <c r="D125" s="2">
        <v>2</v>
      </c>
      <c r="E125" s="2">
        <v>1998</v>
      </c>
      <c r="F125" s="2" t="str">
        <f t="shared" si="5"/>
        <v>1998Q2</v>
      </c>
      <c r="G125" s="2">
        <v>1</v>
      </c>
      <c r="H125" s="2">
        <v>0</v>
      </c>
      <c r="I125" s="2">
        <v>0</v>
      </c>
      <c r="J125" s="12">
        <v>4453619</v>
      </c>
      <c r="K125" s="12">
        <f>J125*[1]OtherData!$C$3</f>
        <v>3371399.6971990918</v>
      </c>
      <c r="L125" s="12" t="str">
        <f>VLOOKUP($C125,[1]OtherData!$H:$I,2,0)</f>
        <v>Wind</v>
      </c>
      <c r="M125" s="15">
        <f t="shared" si="6"/>
        <v>-1.3232228721682672E-2</v>
      </c>
      <c r="N125" s="12">
        <v>4699230.3453126187</v>
      </c>
      <c r="O125" s="14">
        <f t="shared" si="7"/>
        <v>-1.5955389676705012E-2</v>
      </c>
      <c r="P125">
        <v>3</v>
      </c>
      <c r="Q125">
        <v>1</v>
      </c>
    </row>
    <row r="126" spans="1:17">
      <c r="A126" s="2" t="str">
        <f t="shared" si="4"/>
        <v>3_20043</v>
      </c>
      <c r="B126" s="2">
        <v>3</v>
      </c>
      <c r="C126" s="11" t="s">
        <v>24</v>
      </c>
      <c r="D126" s="2">
        <v>3</v>
      </c>
      <c r="E126" s="2">
        <v>2004</v>
      </c>
      <c r="F126" s="2" t="str">
        <f t="shared" si="5"/>
        <v>2004Q3</v>
      </c>
      <c r="G126" s="2">
        <v>1</v>
      </c>
      <c r="H126" s="2">
        <v>0</v>
      </c>
      <c r="I126" s="2">
        <v>33</v>
      </c>
      <c r="J126" s="12">
        <v>4387992</v>
      </c>
      <c r="K126" s="12">
        <f>J126*[1]OtherData!$C$3</f>
        <v>3321719.9091597279</v>
      </c>
      <c r="L126" s="12" t="str">
        <f>VLOOKUP($C126,[1]OtherData!$H:$I,2,0)</f>
        <v>Storm</v>
      </c>
      <c r="M126" s="13">
        <f t="shared" si="6"/>
        <v>-1.364728414906082E-2</v>
      </c>
      <c r="N126" s="12">
        <v>4094866.4785602624</v>
      </c>
      <c r="O126" s="14">
        <f t="shared" si="7"/>
        <v>-1.8853618143853709E-2</v>
      </c>
      <c r="P126">
        <v>3</v>
      </c>
      <c r="Q126">
        <v>1</v>
      </c>
    </row>
    <row r="127" spans="1:17">
      <c r="A127" s="2" t="str">
        <f t="shared" si="4"/>
        <v>6_19904</v>
      </c>
      <c r="B127" s="2">
        <v>6</v>
      </c>
      <c r="C127" s="11" t="s">
        <v>19</v>
      </c>
      <c r="D127" s="2">
        <v>4</v>
      </c>
      <c r="E127" s="2">
        <v>1990</v>
      </c>
      <c r="F127" s="2" t="str">
        <f t="shared" si="5"/>
        <v>1990Q4</v>
      </c>
      <c r="G127" s="2">
        <v>21</v>
      </c>
      <c r="H127" s="2">
        <v>0</v>
      </c>
      <c r="I127" s="2">
        <v>0</v>
      </c>
      <c r="J127" s="12">
        <v>4339585</v>
      </c>
      <c r="K127" s="12">
        <f>J127*[1]OtherData!$C$3</f>
        <v>3285075.7002271009</v>
      </c>
      <c r="L127" s="12" t="str">
        <f>VLOOKUP($C127,[1]OtherData!$H:$I,2,0)</f>
        <v>Water</v>
      </c>
      <c r="M127" s="15">
        <f t="shared" si="6"/>
        <v>-1.3953432351372278E-2</v>
      </c>
      <c r="N127" s="12">
        <v>5531564.1758224396</v>
      </c>
      <c r="O127" s="14">
        <f t="shared" si="7"/>
        <v>-1.1963930665898629E-2</v>
      </c>
      <c r="P127">
        <v>2</v>
      </c>
      <c r="Q127">
        <v>2</v>
      </c>
    </row>
    <row r="128" spans="1:17">
      <c r="A128" s="2" t="str">
        <f t="shared" si="4"/>
        <v>1_20202</v>
      </c>
      <c r="B128" s="2">
        <v>1</v>
      </c>
      <c r="C128" s="11" t="s">
        <v>24</v>
      </c>
      <c r="D128" s="2">
        <v>2</v>
      </c>
      <c r="E128" s="2">
        <v>2020</v>
      </c>
      <c r="F128" s="2" t="str">
        <f t="shared" si="5"/>
        <v>2020Q2</v>
      </c>
      <c r="G128" s="2">
        <v>1</v>
      </c>
      <c r="H128" s="2">
        <v>0</v>
      </c>
      <c r="I128" s="2">
        <v>0</v>
      </c>
      <c r="J128" s="12">
        <v>4312932</v>
      </c>
      <c r="K128" s="12">
        <f>J128*[1]OtherData!$C$3</f>
        <v>3264899.3186979564</v>
      </c>
      <c r="L128" s="12" t="str">
        <f>VLOOKUP($C128,[1]OtherData!$H:$I,2,0)</f>
        <v>Storm</v>
      </c>
      <c r="M128" s="13">
        <f t="shared" si="6"/>
        <v>-1.4121998220692981E-2</v>
      </c>
      <c r="N128" s="12">
        <v>4141532.0076843086</v>
      </c>
      <c r="O128" s="14">
        <f t="shared" si="7"/>
        <v>-1.862983347970984E-2</v>
      </c>
      <c r="P128">
        <v>3</v>
      </c>
      <c r="Q128">
        <v>1</v>
      </c>
    </row>
    <row r="129" spans="1:17">
      <c r="A129" s="2" t="str">
        <f t="shared" si="4"/>
        <v>5_19904</v>
      </c>
      <c r="B129" s="2">
        <v>5</v>
      </c>
      <c r="C129" s="11" t="s">
        <v>19</v>
      </c>
      <c r="D129" s="2">
        <v>4</v>
      </c>
      <c r="E129" s="2">
        <v>1990</v>
      </c>
      <c r="F129" s="2" t="str">
        <f t="shared" si="5"/>
        <v>1990Q4</v>
      </c>
      <c r="G129" s="2">
        <v>21</v>
      </c>
      <c r="H129" s="2">
        <v>0</v>
      </c>
      <c r="I129" s="2">
        <v>0</v>
      </c>
      <c r="J129" s="12">
        <v>4305779</v>
      </c>
      <c r="K129" s="12">
        <f>J129*[1]OtherData!$C$3</f>
        <v>3259484.4814534443</v>
      </c>
      <c r="L129" s="12" t="str">
        <f>VLOOKUP($C129,[1]OtherData!$H:$I,2,0)</f>
        <v>Water</v>
      </c>
      <c r="M129" s="15">
        <f t="shared" si="6"/>
        <v>-1.4167237092986944E-2</v>
      </c>
      <c r="N129" s="12">
        <v>5488472.4842141736</v>
      </c>
      <c r="O129" s="14">
        <f t="shared" si="7"/>
        <v>-1.2170576983104493E-2</v>
      </c>
      <c r="P129">
        <v>2</v>
      </c>
      <c r="Q129">
        <v>2</v>
      </c>
    </row>
    <row r="130" spans="1:17">
      <c r="A130" s="2" t="str">
        <f t="shared" ref="A130:A193" si="8">B130&amp;"_"&amp;E130&amp;D130</f>
        <v>2_20164</v>
      </c>
      <c r="B130" s="2">
        <v>2</v>
      </c>
      <c r="C130" s="11" t="s">
        <v>19</v>
      </c>
      <c r="D130" s="2">
        <v>4</v>
      </c>
      <c r="E130" s="2">
        <v>2016</v>
      </c>
      <c r="F130" s="2" t="str">
        <f t="shared" ref="F130:F193" si="9">E130&amp;"Q"&amp;D130</f>
        <v>2016Q4</v>
      </c>
      <c r="G130" s="2">
        <v>1</v>
      </c>
      <c r="H130" s="2">
        <v>0</v>
      </c>
      <c r="I130" s="2">
        <v>0</v>
      </c>
      <c r="J130" s="12">
        <v>4188891</v>
      </c>
      <c r="K130" s="12">
        <f>J130*[1]OtherData!$C$3</f>
        <v>3171000</v>
      </c>
      <c r="L130" s="12" t="str">
        <f>VLOOKUP($C130,[1]OtherData!$H:$I,2,0)</f>
        <v>Water</v>
      </c>
      <c r="M130" s="13">
        <f t="shared" ref="M130:M193" si="10">STANDARDIZE(J130,AVERAGE($J$2:$J$3367),_xlfn.STDEV.S($J$2:$J$3367))</f>
        <v>-1.4906490735472157E-2</v>
      </c>
      <c r="N130" s="12">
        <v>4014607.8570595118</v>
      </c>
      <c r="O130" s="14">
        <f t="shared" ref="O130:O193" si="11">STANDARDIZE(N130,AVERAGE($N$2:$N$3367),_xlfn.STDEV.S($N$2:$N$3367))</f>
        <v>-1.9238498568319756E-2</v>
      </c>
      <c r="P130">
        <v>3</v>
      </c>
      <c r="Q130">
        <v>1</v>
      </c>
    </row>
    <row r="131" spans="1:17">
      <c r="A131" s="2" t="str">
        <f t="shared" si="8"/>
        <v>3_20154</v>
      </c>
      <c r="B131" s="2">
        <v>3</v>
      </c>
      <c r="C131" s="11" t="s">
        <v>19</v>
      </c>
      <c r="D131" s="2">
        <v>4</v>
      </c>
      <c r="E131" s="2">
        <v>2015</v>
      </c>
      <c r="F131" s="2" t="str">
        <f t="shared" si="9"/>
        <v>2015Q4</v>
      </c>
      <c r="G131" s="2">
        <v>1</v>
      </c>
      <c r="H131" s="2">
        <v>0</v>
      </c>
      <c r="I131" s="2">
        <v>0</v>
      </c>
      <c r="J131" s="12">
        <v>4176209</v>
      </c>
      <c r="K131" s="12">
        <f>J131*[1]OtherData!$C$3</f>
        <v>3161399.6971990918</v>
      </c>
      <c r="L131" s="12" t="str">
        <f>VLOOKUP($C131,[1]OtherData!$H:$I,2,0)</f>
        <v>Water</v>
      </c>
      <c r="M131" s="15">
        <f t="shared" si="10"/>
        <v>-1.4986697554769239E-2</v>
      </c>
      <c r="N131" s="12">
        <v>4012845.3353371373</v>
      </c>
      <c r="O131" s="14">
        <f t="shared" si="11"/>
        <v>-1.9246950745742609E-2</v>
      </c>
      <c r="P131">
        <v>3</v>
      </c>
      <c r="Q131">
        <v>1</v>
      </c>
    </row>
    <row r="132" spans="1:17">
      <c r="A132" s="2" t="str">
        <f t="shared" si="8"/>
        <v>6_19782</v>
      </c>
      <c r="B132" s="2">
        <v>6</v>
      </c>
      <c r="C132" s="11" t="s">
        <v>21</v>
      </c>
      <c r="D132" s="2">
        <v>2</v>
      </c>
      <c r="E132" s="2">
        <v>1978</v>
      </c>
      <c r="F132" s="2" t="str">
        <f t="shared" si="9"/>
        <v>1978Q2</v>
      </c>
      <c r="G132" s="2">
        <v>1</v>
      </c>
      <c r="H132" s="2">
        <v>0</v>
      </c>
      <c r="I132" s="2">
        <v>0</v>
      </c>
      <c r="J132" s="12">
        <v>4160753</v>
      </c>
      <c r="K132" s="12">
        <f>J132*[1]OtherData!$C$3</f>
        <v>3149699.4700984103</v>
      </c>
      <c r="L132" s="12" t="str">
        <f>VLOOKUP($C132,[1]OtherData!$H:$I,2,0)</f>
        <v>Wind</v>
      </c>
      <c r="M132" s="13">
        <f t="shared" si="10"/>
        <v>-1.5084448429951049E-2</v>
      </c>
      <c r="N132" s="12">
        <v>9170159.0817871783</v>
      </c>
      <c r="O132" s="14">
        <f t="shared" si="11"/>
        <v>5.4849605021935659E-3</v>
      </c>
      <c r="P132">
        <v>3</v>
      </c>
      <c r="Q132">
        <v>1</v>
      </c>
    </row>
    <row r="133" spans="1:17">
      <c r="A133" s="2" t="str">
        <f t="shared" si="8"/>
        <v>6_19901</v>
      </c>
      <c r="B133" s="2">
        <v>6</v>
      </c>
      <c r="C133" s="11" t="s">
        <v>24</v>
      </c>
      <c r="D133" s="2">
        <v>1</v>
      </c>
      <c r="E133" s="2">
        <v>1990</v>
      </c>
      <c r="F133" s="2" t="str">
        <f t="shared" si="9"/>
        <v>1990Q1</v>
      </c>
      <c r="G133" s="2">
        <v>1</v>
      </c>
      <c r="H133" s="2">
        <v>0</v>
      </c>
      <c r="I133" s="2">
        <v>0</v>
      </c>
      <c r="J133" s="12">
        <v>4095493</v>
      </c>
      <c r="K133" s="12">
        <f>J133*[1]OtherData!$C$3</f>
        <v>3100297.5018925057</v>
      </c>
      <c r="L133" s="12" t="str">
        <f>VLOOKUP($C133,[1]OtherData!$H:$I,2,0)</f>
        <v>Storm</v>
      </c>
      <c r="M133" s="15">
        <f t="shared" si="10"/>
        <v>-1.5497182780000542E-2</v>
      </c>
      <c r="N133" s="12">
        <v>5220425.9995210534</v>
      </c>
      <c r="O133" s="14">
        <f t="shared" si="11"/>
        <v>-1.3455994585303837E-2</v>
      </c>
      <c r="P133">
        <v>3</v>
      </c>
      <c r="Q133">
        <v>1</v>
      </c>
    </row>
    <row r="134" spans="1:17">
      <c r="A134" s="2" t="str">
        <f t="shared" si="8"/>
        <v>2_19944</v>
      </c>
      <c r="B134" s="2">
        <v>2</v>
      </c>
      <c r="C134" s="11" t="s">
        <v>19</v>
      </c>
      <c r="D134" s="2">
        <v>4</v>
      </c>
      <c r="E134" s="2">
        <v>1994</v>
      </c>
      <c r="F134" s="2" t="str">
        <f t="shared" si="9"/>
        <v>1994Q4</v>
      </c>
      <c r="G134" s="2">
        <v>1</v>
      </c>
      <c r="H134" s="2">
        <v>0</v>
      </c>
      <c r="I134" s="2">
        <v>0</v>
      </c>
      <c r="J134" s="12">
        <v>4088230</v>
      </c>
      <c r="K134" s="12">
        <f>J134*[1]OtherData!$C$3</f>
        <v>3094799.3943981836</v>
      </c>
      <c r="L134" s="12" t="str">
        <f>VLOOKUP($C134,[1]OtherData!$H:$I,2,0)</f>
        <v>Water</v>
      </c>
      <c r="M134" s="13">
        <f t="shared" si="10"/>
        <v>-1.5543117343046963E-2</v>
      </c>
      <c r="N134" s="12">
        <v>4919296.900914277</v>
      </c>
      <c r="O134" s="14">
        <f t="shared" si="11"/>
        <v>-1.4900059947051547E-2</v>
      </c>
      <c r="P134">
        <v>3</v>
      </c>
      <c r="Q134">
        <v>1</v>
      </c>
    </row>
    <row r="135" spans="1:17">
      <c r="A135" s="2" t="str">
        <f t="shared" si="8"/>
        <v>1_19802</v>
      </c>
      <c r="B135" s="2">
        <v>1</v>
      </c>
      <c r="C135" s="11" t="s">
        <v>21</v>
      </c>
      <c r="D135" s="2">
        <v>2</v>
      </c>
      <c r="E135" s="2">
        <v>1980</v>
      </c>
      <c r="F135" s="2" t="str">
        <f t="shared" si="9"/>
        <v>1980Q2</v>
      </c>
      <c r="G135" s="2">
        <v>1</v>
      </c>
      <c r="H135" s="2">
        <v>0</v>
      </c>
      <c r="I135" s="2">
        <v>30</v>
      </c>
      <c r="J135" s="12">
        <v>4047411</v>
      </c>
      <c r="K135" s="12">
        <f>J135*[1]OtherData!$C$3</f>
        <v>3063899.3186979564</v>
      </c>
      <c r="L135" s="12" t="str">
        <f>VLOOKUP($C135,[1]OtherData!$H:$I,2,0)</f>
        <v>Wind</v>
      </c>
      <c r="M135" s="15">
        <f t="shared" si="10"/>
        <v>-1.5801275532361554E-2</v>
      </c>
      <c r="N135" s="12">
        <v>8484295.1077867169</v>
      </c>
      <c r="O135" s="14">
        <f t="shared" si="11"/>
        <v>2.195898062505414E-3</v>
      </c>
      <c r="P135">
        <v>3</v>
      </c>
      <c r="Q135">
        <v>1</v>
      </c>
    </row>
    <row r="136" spans="1:17">
      <c r="A136" s="2" t="str">
        <f t="shared" si="8"/>
        <v>2_20154</v>
      </c>
      <c r="B136" s="2">
        <v>2</v>
      </c>
      <c r="C136" s="11" t="s">
        <v>19</v>
      </c>
      <c r="D136" s="2">
        <v>4</v>
      </c>
      <c r="E136" s="2">
        <v>2015</v>
      </c>
      <c r="F136" s="2" t="str">
        <f t="shared" si="9"/>
        <v>2015Q4</v>
      </c>
      <c r="G136" s="2">
        <v>1</v>
      </c>
      <c r="H136" s="2">
        <v>0</v>
      </c>
      <c r="I136" s="2">
        <v>0</v>
      </c>
      <c r="J136" s="12">
        <v>4031163</v>
      </c>
      <c r="K136" s="12">
        <f>J136*[1]OtherData!$C$3</f>
        <v>3051599.5457986374</v>
      </c>
      <c r="L136" s="12" t="str">
        <f>VLOOKUP($C136,[1]OtherData!$H:$I,2,0)</f>
        <v>Water</v>
      </c>
      <c r="M136" s="13">
        <f t="shared" si="10"/>
        <v>-1.5904035380961065E-2</v>
      </c>
      <c r="N136" s="12">
        <v>3873473.2003435795</v>
      </c>
      <c r="O136" s="14">
        <f t="shared" si="11"/>
        <v>-1.9915310175197275E-2</v>
      </c>
      <c r="P136">
        <v>3</v>
      </c>
      <c r="Q136">
        <v>1</v>
      </c>
    </row>
    <row r="137" spans="1:17">
      <c r="A137" s="2" t="str">
        <f t="shared" si="8"/>
        <v>1_20024</v>
      </c>
      <c r="B137" s="2">
        <v>1</v>
      </c>
      <c r="C137" s="11" t="s">
        <v>21</v>
      </c>
      <c r="D137" s="2">
        <v>4</v>
      </c>
      <c r="E137" s="2">
        <v>2002</v>
      </c>
      <c r="F137" s="2" t="str">
        <f t="shared" si="9"/>
        <v>2002Q4</v>
      </c>
      <c r="G137" s="2">
        <v>1</v>
      </c>
      <c r="H137" s="2">
        <v>0</v>
      </c>
      <c r="I137" s="2">
        <v>0</v>
      </c>
      <c r="J137" s="12">
        <v>4018482</v>
      </c>
      <c r="K137" s="12">
        <f>J137*[1]OtherData!$C$3</f>
        <v>3042000</v>
      </c>
      <c r="L137" s="12" t="str">
        <f>VLOOKUP($C137,[1]OtherData!$H:$I,2,0)</f>
        <v>Wind</v>
      </c>
      <c r="M137" s="15">
        <f t="shared" si="10"/>
        <v>-1.5984235875796761E-2</v>
      </c>
      <c r="N137" s="12">
        <v>3744283.3842448439</v>
      </c>
      <c r="O137" s="14">
        <f t="shared" si="11"/>
        <v>-2.0534840268376198E-2</v>
      </c>
      <c r="P137">
        <v>3</v>
      </c>
      <c r="Q137">
        <v>1</v>
      </c>
    </row>
    <row r="138" spans="1:17">
      <c r="A138" s="2" t="str">
        <f t="shared" si="8"/>
        <v>2_19964</v>
      </c>
      <c r="B138" s="2">
        <v>2</v>
      </c>
      <c r="C138" s="11" t="s">
        <v>21</v>
      </c>
      <c r="D138" s="2">
        <v>4</v>
      </c>
      <c r="E138" s="2">
        <v>1996</v>
      </c>
      <c r="F138" s="2" t="str">
        <f t="shared" si="9"/>
        <v>1996Q4</v>
      </c>
      <c r="G138" s="2">
        <v>1</v>
      </c>
      <c r="H138" s="2">
        <v>0</v>
      </c>
      <c r="I138" s="2">
        <v>0</v>
      </c>
      <c r="J138" s="12">
        <v>3916236</v>
      </c>
      <c r="K138" s="12">
        <f>J138*[1]OtherData!$C$3</f>
        <v>2964599.5457986374</v>
      </c>
      <c r="L138" s="12" t="str">
        <f>VLOOKUP($C138,[1]OtherData!$H:$I,2,0)</f>
        <v>Wind</v>
      </c>
      <c r="M138" s="13">
        <f t="shared" si="10"/>
        <v>-1.6630886754668357E-2</v>
      </c>
      <c r="N138" s="12">
        <v>4430061.4173280653</v>
      </c>
      <c r="O138" s="14">
        <f t="shared" si="11"/>
        <v>-1.7246189958576245E-2</v>
      </c>
      <c r="P138">
        <v>3</v>
      </c>
      <c r="Q138">
        <v>1</v>
      </c>
    </row>
    <row r="139" spans="1:17">
      <c r="A139" s="2" t="str">
        <f t="shared" si="8"/>
        <v>2_19822</v>
      </c>
      <c r="B139" s="2">
        <v>2</v>
      </c>
      <c r="C139" s="11" t="s">
        <v>21</v>
      </c>
      <c r="D139" s="2">
        <v>2</v>
      </c>
      <c r="E139" s="2">
        <v>1982</v>
      </c>
      <c r="F139" s="2" t="str">
        <f t="shared" si="9"/>
        <v>1982Q2</v>
      </c>
      <c r="G139" s="2">
        <v>1</v>
      </c>
      <c r="H139" s="2">
        <v>0</v>
      </c>
      <c r="I139" s="2">
        <v>93</v>
      </c>
      <c r="J139" s="12">
        <v>3844506</v>
      </c>
      <c r="K139" s="12">
        <f>J139*[1]OtherData!$C$3</f>
        <v>2910299.772899319</v>
      </c>
      <c r="L139" s="12" t="str">
        <f>VLOOKUP($C139,[1]OtherData!$H:$I,2,0)</f>
        <v>Wind</v>
      </c>
      <c r="M139" s="15">
        <f t="shared" si="10"/>
        <v>-1.708454036988518E-2</v>
      </c>
      <c r="N139" s="12">
        <v>7493592.1457994869</v>
      </c>
      <c r="O139" s="14">
        <f t="shared" si="11"/>
        <v>-2.5550205229308951E-3</v>
      </c>
      <c r="P139">
        <v>3</v>
      </c>
      <c r="Q139">
        <v>1</v>
      </c>
    </row>
    <row r="140" spans="1:17">
      <c r="A140" s="2" t="str">
        <f t="shared" si="8"/>
        <v>1_19753</v>
      </c>
      <c r="B140" s="2">
        <v>1</v>
      </c>
      <c r="C140" s="11" t="s">
        <v>34</v>
      </c>
      <c r="D140" s="2">
        <v>3</v>
      </c>
      <c r="E140" s="2">
        <v>1975</v>
      </c>
      <c r="F140" s="2" t="str">
        <f t="shared" si="9"/>
        <v>1975Q3</v>
      </c>
      <c r="G140" s="2">
        <v>1</v>
      </c>
      <c r="H140" s="2">
        <v>5</v>
      </c>
      <c r="I140" s="2">
        <v>17</v>
      </c>
      <c r="J140" s="12">
        <v>3774757</v>
      </c>
      <c r="K140" s="12">
        <f>J140*[1]OtherData!$C$3</f>
        <v>2857499.6214988646</v>
      </c>
      <c r="L140" s="12" t="str">
        <f>VLOOKUP($C140,[1]OtherData!$H:$I,2,0)</f>
        <v>Water</v>
      </c>
      <c r="M140" s="13">
        <f t="shared" si="10"/>
        <v>-1.7525665227096369E-2</v>
      </c>
      <c r="N140" s="12">
        <v>8237095.4429768398</v>
      </c>
      <c r="O140" s="14">
        <f t="shared" si="11"/>
        <v>1.0104514383193755E-3</v>
      </c>
      <c r="P140">
        <v>3</v>
      </c>
      <c r="Q140">
        <v>1</v>
      </c>
    </row>
    <row r="141" spans="1:17">
      <c r="A141" s="2" t="str">
        <f t="shared" si="8"/>
        <v>5_19793</v>
      </c>
      <c r="B141" s="2">
        <v>5</v>
      </c>
      <c r="C141" s="11" t="s">
        <v>17</v>
      </c>
      <c r="D141" s="2">
        <v>3</v>
      </c>
      <c r="E141" s="2">
        <v>1979</v>
      </c>
      <c r="F141" s="2" t="str">
        <f t="shared" si="9"/>
        <v>1979Q3</v>
      </c>
      <c r="G141" s="2">
        <v>2</v>
      </c>
      <c r="H141" s="2">
        <v>0</v>
      </c>
      <c r="I141" s="2">
        <v>0</v>
      </c>
      <c r="J141" s="12">
        <v>3774487</v>
      </c>
      <c r="K141" s="12">
        <f>J141*[1]OtherData!$C$3</f>
        <v>2857295.2308856929</v>
      </c>
      <c r="L141" s="12" t="str">
        <f>VLOOKUP($C141,[1]OtherData!$H:$I,2,0)</f>
        <v>Wind</v>
      </c>
      <c r="M141" s="15">
        <f t="shared" si="10"/>
        <v>-1.7527372831670582E-2</v>
      </c>
      <c r="N141" s="12">
        <v>8119579.0583285289</v>
      </c>
      <c r="O141" s="14">
        <f t="shared" si="11"/>
        <v>4.4690131548635306E-4</v>
      </c>
      <c r="P141">
        <v>3</v>
      </c>
      <c r="Q141">
        <v>1</v>
      </c>
    </row>
    <row r="142" spans="1:17">
      <c r="A142" s="2" t="str">
        <f t="shared" si="8"/>
        <v>3_19953</v>
      </c>
      <c r="B142" s="2">
        <v>3</v>
      </c>
      <c r="C142" s="11" t="s">
        <v>17</v>
      </c>
      <c r="D142" s="2">
        <v>3</v>
      </c>
      <c r="E142" s="2">
        <v>1995</v>
      </c>
      <c r="F142" s="2" t="str">
        <f t="shared" si="9"/>
        <v>1995Q3</v>
      </c>
      <c r="G142" s="2">
        <v>6</v>
      </c>
      <c r="H142" s="2">
        <v>0</v>
      </c>
      <c r="I142" s="2">
        <v>0</v>
      </c>
      <c r="J142" s="12">
        <v>3771040</v>
      </c>
      <c r="K142" s="12">
        <f>J142*[1]OtherData!$C$3</f>
        <v>2854685.8440575325</v>
      </c>
      <c r="L142" s="12" t="str">
        <f>VLOOKUP($C142,[1]OtherData!$H:$I,2,0)</f>
        <v>Wind</v>
      </c>
      <c r="M142" s="13">
        <f t="shared" si="10"/>
        <v>-1.7549173250068079E-2</v>
      </c>
      <c r="N142" s="12">
        <v>4417337.6850987673</v>
      </c>
      <c r="O142" s="14">
        <f t="shared" si="11"/>
        <v>-1.7307206648990731E-2</v>
      </c>
      <c r="P142">
        <v>3</v>
      </c>
      <c r="Q142">
        <v>1</v>
      </c>
    </row>
    <row r="143" spans="1:17">
      <c r="A143" s="2" t="str">
        <f t="shared" si="8"/>
        <v>5_19953</v>
      </c>
      <c r="B143" s="2">
        <v>5</v>
      </c>
      <c r="C143" s="11" t="s">
        <v>17</v>
      </c>
      <c r="D143" s="2">
        <v>3</v>
      </c>
      <c r="E143" s="2">
        <v>1995</v>
      </c>
      <c r="F143" s="2" t="str">
        <f t="shared" si="9"/>
        <v>1995Q3</v>
      </c>
      <c r="G143" s="2">
        <v>6</v>
      </c>
      <c r="H143" s="2">
        <v>0</v>
      </c>
      <c r="I143" s="2">
        <v>0</v>
      </c>
      <c r="J143" s="12">
        <v>3748296</v>
      </c>
      <c r="K143" s="12">
        <f>J143*[1]OtherData!$C$3</f>
        <v>2837468.5844057533</v>
      </c>
      <c r="L143" s="12" t="str">
        <f>VLOOKUP($C143,[1]OtherData!$H:$I,2,0)</f>
        <v>Wind</v>
      </c>
      <c r="M143" s="15">
        <f t="shared" si="10"/>
        <v>-1.7693016799830961E-2</v>
      </c>
      <c r="N143" s="12">
        <v>4390695.716753196</v>
      </c>
      <c r="O143" s="14">
        <f t="shared" si="11"/>
        <v>-1.743496827626162E-2</v>
      </c>
      <c r="P143">
        <v>3</v>
      </c>
      <c r="Q143">
        <v>1</v>
      </c>
    </row>
    <row r="144" spans="1:17">
      <c r="A144" s="2" t="str">
        <f t="shared" si="8"/>
        <v>6_20101</v>
      </c>
      <c r="B144" s="2">
        <v>6</v>
      </c>
      <c r="C144" s="11" t="s">
        <v>21</v>
      </c>
      <c r="D144" s="2">
        <v>1</v>
      </c>
      <c r="E144" s="2">
        <v>2010</v>
      </c>
      <c r="F144" s="2" t="str">
        <f t="shared" si="9"/>
        <v>2010Q1</v>
      </c>
      <c r="G144" s="2">
        <v>1</v>
      </c>
      <c r="H144" s="2">
        <v>0</v>
      </c>
      <c r="I144" s="2">
        <v>0</v>
      </c>
      <c r="J144" s="12">
        <v>3746223</v>
      </c>
      <c r="K144" s="12">
        <f>J144*[1]OtherData!$C$3</f>
        <v>2835899.3186979564</v>
      </c>
      <c r="L144" s="12" t="str">
        <f>VLOOKUP($C144,[1]OtherData!$H:$I,2,0)</f>
        <v>Wind</v>
      </c>
      <c r="M144" s="13">
        <f t="shared" si="10"/>
        <v>-1.770612740828411E-2</v>
      </c>
      <c r="N144" s="12">
        <v>3326373.8702823818</v>
      </c>
      <c r="O144" s="14">
        <f t="shared" si="11"/>
        <v>-2.2538926410333757E-2</v>
      </c>
      <c r="P144">
        <v>3</v>
      </c>
      <c r="Q144">
        <v>1</v>
      </c>
    </row>
    <row r="145" spans="1:17">
      <c r="A145" s="2" t="str">
        <f t="shared" si="8"/>
        <v>3_20092</v>
      </c>
      <c r="B145" s="2">
        <v>3</v>
      </c>
      <c r="C145" s="11" t="s">
        <v>25</v>
      </c>
      <c r="D145" s="2">
        <v>2</v>
      </c>
      <c r="E145" s="2">
        <v>2009</v>
      </c>
      <c r="F145" s="2" t="str">
        <f t="shared" si="9"/>
        <v>2009Q2</v>
      </c>
      <c r="G145" s="2">
        <v>1</v>
      </c>
      <c r="H145" s="2">
        <v>0</v>
      </c>
      <c r="I145" s="2">
        <v>0</v>
      </c>
      <c r="J145" s="12">
        <v>3722493</v>
      </c>
      <c r="K145" s="12">
        <f>J145*[1]OtherData!$C$3</f>
        <v>2817935.6548069646</v>
      </c>
      <c r="L145" s="12" t="str">
        <f>VLOOKUP($C145,[1]OtherData!$H:$I,2,0)</f>
        <v>Storm</v>
      </c>
      <c r="M145" s="15">
        <f t="shared" si="10"/>
        <v>-1.7856206876973577E-2</v>
      </c>
      <c r="N145" s="12">
        <v>3321486.3942110585</v>
      </c>
      <c r="O145" s="14">
        <f t="shared" si="11"/>
        <v>-2.2562364314321192E-2</v>
      </c>
      <c r="P145">
        <v>3</v>
      </c>
      <c r="Q145">
        <v>1</v>
      </c>
    </row>
    <row r="146" spans="1:17">
      <c r="A146" s="2" t="str">
        <f t="shared" si="8"/>
        <v>2_20164</v>
      </c>
      <c r="B146" s="2">
        <v>2</v>
      </c>
      <c r="C146" s="11" t="s">
        <v>19</v>
      </c>
      <c r="D146" s="2">
        <v>4</v>
      </c>
      <c r="E146" s="2">
        <v>2016</v>
      </c>
      <c r="F146" s="2" t="str">
        <f t="shared" si="9"/>
        <v>2016Q4</v>
      </c>
      <c r="G146" s="2">
        <v>1</v>
      </c>
      <c r="H146" s="2">
        <v>0</v>
      </c>
      <c r="I146" s="2">
        <v>0</v>
      </c>
      <c r="J146" s="12">
        <v>3712934</v>
      </c>
      <c r="K146" s="12">
        <f>J146*[1]OtherData!$C$3</f>
        <v>2810699.4700984103</v>
      </c>
      <c r="L146" s="12" t="str">
        <f>VLOOKUP($C146,[1]OtherData!$H:$I,2,0)</f>
        <v>Water</v>
      </c>
      <c r="M146" s="13">
        <f t="shared" si="10"/>
        <v>-1.7916662403362222E-2</v>
      </c>
      <c r="N146" s="12">
        <v>3558453.5403626882</v>
      </c>
      <c r="O146" s="14">
        <f t="shared" si="11"/>
        <v>-2.1425987759504661E-2</v>
      </c>
      <c r="P146">
        <v>3</v>
      </c>
      <c r="Q146">
        <v>1</v>
      </c>
    </row>
    <row r="147" spans="1:17">
      <c r="A147" s="2" t="str">
        <f t="shared" si="8"/>
        <v>2_19793</v>
      </c>
      <c r="B147" s="2">
        <v>2</v>
      </c>
      <c r="C147" s="11" t="s">
        <v>17</v>
      </c>
      <c r="D147" s="2">
        <v>3</v>
      </c>
      <c r="E147" s="2">
        <v>1979</v>
      </c>
      <c r="F147" s="2" t="str">
        <f t="shared" si="9"/>
        <v>1979Q3</v>
      </c>
      <c r="G147" s="2">
        <v>2</v>
      </c>
      <c r="H147" s="2">
        <v>0</v>
      </c>
      <c r="I147" s="2">
        <v>0</v>
      </c>
      <c r="J147" s="12">
        <v>3696605</v>
      </c>
      <c r="K147" s="12">
        <f>J147*[1]OtherData!$C$3</f>
        <v>2798338.3800151404</v>
      </c>
      <c r="L147" s="12" t="str">
        <f>VLOOKUP($C147,[1]OtherData!$H:$I,2,0)</f>
        <v>Wind</v>
      </c>
      <c r="M147" s="15">
        <f t="shared" si="10"/>
        <v>-1.8019934533334E-2</v>
      </c>
      <c r="N147" s="12">
        <v>7952041.3091666577</v>
      </c>
      <c r="O147" s="14">
        <f t="shared" si="11"/>
        <v>-3.5652638867504806E-4</v>
      </c>
      <c r="P147">
        <v>3</v>
      </c>
      <c r="Q147">
        <v>1</v>
      </c>
    </row>
    <row r="148" spans="1:17">
      <c r="A148" s="2" t="str">
        <f t="shared" si="8"/>
        <v>2_20154</v>
      </c>
      <c r="B148" s="2">
        <v>2</v>
      </c>
      <c r="C148" s="11" t="s">
        <v>19</v>
      </c>
      <c r="D148" s="2">
        <v>4</v>
      </c>
      <c r="E148" s="2">
        <v>2015</v>
      </c>
      <c r="F148" s="2" t="str">
        <f t="shared" si="9"/>
        <v>2015Q4</v>
      </c>
      <c r="G148" s="2">
        <v>1</v>
      </c>
      <c r="H148" s="2">
        <v>0</v>
      </c>
      <c r="I148" s="2">
        <v>0</v>
      </c>
      <c r="J148" s="12">
        <v>3661812</v>
      </c>
      <c r="K148" s="12">
        <f>J148*[1]OtherData!$C$3</f>
        <v>2772000</v>
      </c>
      <c r="L148" s="12" t="str">
        <f>VLOOKUP($C148,[1]OtherData!$H:$I,2,0)</f>
        <v>Water</v>
      </c>
      <c r="M148" s="13">
        <f t="shared" si="10"/>
        <v>-1.8239981518336633E-2</v>
      </c>
      <c r="N148" s="12">
        <v>3518570.3596447287</v>
      </c>
      <c r="O148" s="14">
        <f t="shared" si="11"/>
        <v>-2.1617247654538381E-2</v>
      </c>
      <c r="P148">
        <v>3</v>
      </c>
      <c r="Q148">
        <v>1</v>
      </c>
    </row>
    <row r="149" spans="1:17">
      <c r="A149" s="2" t="str">
        <f t="shared" si="8"/>
        <v>3_20103</v>
      </c>
      <c r="B149" s="2">
        <v>3</v>
      </c>
      <c r="C149" s="11" t="s">
        <v>25</v>
      </c>
      <c r="D149" s="2">
        <v>3</v>
      </c>
      <c r="E149" s="2">
        <v>2010</v>
      </c>
      <c r="F149" s="2" t="str">
        <f t="shared" si="9"/>
        <v>2010Q3</v>
      </c>
      <c r="G149" s="2">
        <v>1</v>
      </c>
      <c r="H149" s="2">
        <v>0</v>
      </c>
      <c r="I149" s="2">
        <v>0</v>
      </c>
      <c r="J149" s="12">
        <v>3542414</v>
      </c>
      <c r="K149" s="12">
        <f>J149*[1]OtherData!$C$3</f>
        <v>2681615.4428463285</v>
      </c>
      <c r="L149" s="12" t="str">
        <f>VLOOKUP($C149,[1]OtherData!$H:$I,2,0)</f>
        <v>Storm</v>
      </c>
      <c r="M149" s="15">
        <f t="shared" si="10"/>
        <v>-1.8995109558900672E-2</v>
      </c>
      <c r="N149" s="12">
        <v>3145406.2844957421</v>
      </c>
      <c r="O149" s="14">
        <f t="shared" si="11"/>
        <v>-2.3406756930342203E-2</v>
      </c>
      <c r="P149">
        <v>3</v>
      </c>
      <c r="Q149">
        <v>1</v>
      </c>
    </row>
    <row r="150" spans="1:17">
      <c r="A150" s="2" t="str">
        <f t="shared" si="8"/>
        <v>4_19793</v>
      </c>
      <c r="B150" s="2">
        <v>4</v>
      </c>
      <c r="C150" s="11" t="s">
        <v>17</v>
      </c>
      <c r="D150" s="2">
        <v>3</v>
      </c>
      <c r="E150" s="2">
        <v>1979</v>
      </c>
      <c r="F150" s="2" t="str">
        <f t="shared" si="9"/>
        <v>1979Q3</v>
      </c>
      <c r="G150" s="2">
        <v>2</v>
      </c>
      <c r="H150" s="2">
        <v>0</v>
      </c>
      <c r="I150" s="2">
        <v>0</v>
      </c>
      <c r="J150" s="12">
        <v>3515342</v>
      </c>
      <c r="K150" s="12">
        <f>J150*[1]OtherData!$C$3</f>
        <v>2661121.8773656324</v>
      </c>
      <c r="L150" s="12" t="str">
        <f>VLOOKUP($C150,[1]OtherData!$H:$I,2,0)</f>
        <v>Wind</v>
      </c>
      <c r="M150" s="13">
        <f t="shared" si="10"/>
        <v>-1.9166325377542103E-2</v>
      </c>
      <c r="N150" s="12">
        <v>7562113.0198786557</v>
      </c>
      <c r="O150" s="14">
        <f t="shared" si="11"/>
        <v>-2.226428496214758E-3</v>
      </c>
      <c r="P150">
        <v>3</v>
      </c>
      <c r="Q150">
        <v>1</v>
      </c>
    </row>
    <row r="151" spans="1:17">
      <c r="A151" s="2" t="str">
        <f t="shared" si="8"/>
        <v>6_19953</v>
      </c>
      <c r="B151" s="2">
        <v>6</v>
      </c>
      <c r="C151" s="11" t="s">
        <v>17</v>
      </c>
      <c r="D151" s="2">
        <v>3</v>
      </c>
      <c r="E151" s="2">
        <v>1995</v>
      </c>
      <c r="F151" s="2" t="str">
        <f t="shared" si="9"/>
        <v>1995Q3</v>
      </c>
      <c r="G151" s="2">
        <v>6</v>
      </c>
      <c r="H151" s="2">
        <v>0</v>
      </c>
      <c r="I151" s="2">
        <v>0</v>
      </c>
      <c r="J151" s="12">
        <v>3486739</v>
      </c>
      <c r="K151" s="12">
        <f>J151*[1]OtherData!$C$3</f>
        <v>2639469.3414080245</v>
      </c>
      <c r="L151" s="12" t="str">
        <f>VLOOKUP($C151,[1]OtherData!$H:$I,2,0)</f>
        <v>Wind</v>
      </c>
      <c r="M151" s="15">
        <f t="shared" si="10"/>
        <v>-1.9347223946565482E-2</v>
      </c>
      <c r="N151" s="12">
        <v>4084311.9093946479</v>
      </c>
      <c r="O151" s="14">
        <f t="shared" si="11"/>
        <v>-1.8904232607254129E-2</v>
      </c>
      <c r="P151">
        <v>3</v>
      </c>
      <c r="Q151">
        <v>1</v>
      </c>
    </row>
    <row r="152" spans="1:17">
      <c r="A152" s="2" t="str">
        <f t="shared" si="8"/>
        <v>2_20201</v>
      </c>
      <c r="B152" s="2">
        <v>2</v>
      </c>
      <c r="C152" s="11" t="s">
        <v>21</v>
      </c>
      <c r="D152" s="2">
        <v>1</v>
      </c>
      <c r="E152" s="2">
        <v>2020</v>
      </c>
      <c r="F152" s="2" t="str">
        <f t="shared" si="9"/>
        <v>2020Q1</v>
      </c>
      <c r="G152" s="2">
        <v>1</v>
      </c>
      <c r="H152" s="2">
        <v>0</v>
      </c>
      <c r="I152" s="2">
        <v>0</v>
      </c>
      <c r="J152" s="12">
        <v>3452565</v>
      </c>
      <c r="K152" s="12">
        <f>J152*[1]OtherData!$C$3</f>
        <v>2613599.5457986374</v>
      </c>
      <c r="L152" s="12" t="str">
        <f>VLOOKUP($C152,[1]OtherData!$H:$I,2,0)</f>
        <v>Wind</v>
      </c>
      <c r="M152" s="13">
        <f t="shared" si="10"/>
        <v>-1.9563356089970192E-2</v>
      </c>
      <c r="N152" s="12">
        <v>3315356.8050946724</v>
      </c>
      <c r="O152" s="14">
        <f t="shared" si="11"/>
        <v>-2.2591758774589802E-2</v>
      </c>
      <c r="P152">
        <v>3</v>
      </c>
      <c r="Q152">
        <v>1</v>
      </c>
    </row>
    <row r="153" spans="1:17">
      <c r="A153" s="2" t="str">
        <f t="shared" si="8"/>
        <v>2_19953</v>
      </c>
      <c r="B153" s="2">
        <v>2</v>
      </c>
      <c r="C153" s="11" t="s">
        <v>17</v>
      </c>
      <c r="D153" s="2">
        <v>3</v>
      </c>
      <c r="E153" s="2">
        <v>1995</v>
      </c>
      <c r="F153" s="2" t="str">
        <f t="shared" si="9"/>
        <v>1995Q3</v>
      </c>
      <c r="G153" s="2">
        <v>6</v>
      </c>
      <c r="H153" s="2">
        <v>0</v>
      </c>
      <c r="I153" s="2">
        <v>0</v>
      </c>
      <c r="J153" s="12">
        <v>3423676</v>
      </c>
      <c r="K153" s="12">
        <f>J153*[1]OtherData!$C$3</f>
        <v>2591730.5071915216</v>
      </c>
      <c r="L153" s="12" t="str">
        <f>VLOOKUP($C153,[1]OtherData!$H:$I,2,0)</f>
        <v>Wind</v>
      </c>
      <c r="M153" s="15">
        <f t="shared" si="10"/>
        <v>-1.9746063454949961E-2</v>
      </c>
      <c r="N153" s="12">
        <v>4010440.890674246</v>
      </c>
      <c r="O153" s="14">
        <f t="shared" si="11"/>
        <v>-1.9258481266266815E-2</v>
      </c>
      <c r="P153">
        <v>3</v>
      </c>
      <c r="Q153">
        <v>1</v>
      </c>
    </row>
    <row r="154" spans="1:17">
      <c r="A154" s="2" t="str">
        <f t="shared" si="8"/>
        <v>4_19981</v>
      </c>
      <c r="B154" s="2">
        <v>4</v>
      </c>
      <c r="C154" s="11" t="s">
        <v>21</v>
      </c>
      <c r="D154" s="2">
        <v>1</v>
      </c>
      <c r="E154" s="2">
        <v>1998</v>
      </c>
      <c r="F154" s="2" t="str">
        <f t="shared" si="9"/>
        <v>1998Q1</v>
      </c>
      <c r="G154" s="2">
        <v>1</v>
      </c>
      <c r="H154" s="2">
        <v>0</v>
      </c>
      <c r="I154" s="2">
        <v>0</v>
      </c>
      <c r="J154" s="12">
        <v>3393627</v>
      </c>
      <c r="K154" s="12">
        <f>J154*[1]OtherData!$C$3</f>
        <v>2568983.3459500382</v>
      </c>
      <c r="L154" s="12" t="str">
        <f>VLOOKUP($C154,[1]OtherData!$H:$I,2,0)</f>
        <v>Wind</v>
      </c>
      <c r="M154" s="13">
        <f t="shared" si="10"/>
        <v>-1.9936107195137474E-2</v>
      </c>
      <c r="N154" s="12">
        <v>3580781.1532760719</v>
      </c>
      <c r="O154" s="14">
        <f t="shared" si="11"/>
        <v>-2.1318915634731921E-2</v>
      </c>
      <c r="P154">
        <v>3</v>
      </c>
      <c r="Q154">
        <v>1</v>
      </c>
    </row>
    <row r="155" spans="1:17">
      <c r="A155" s="2" t="str">
        <f t="shared" si="8"/>
        <v>4_19953</v>
      </c>
      <c r="B155" s="2">
        <v>4</v>
      </c>
      <c r="C155" s="11" t="s">
        <v>17</v>
      </c>
      <c r="D155" s="2">
        <v>3</v>
      </c>
      <c r="E155" s="2">
        <v>1995</v>
      </c>
      <c r="F155" s="2" t="str">
        <f t="shared" si="9"/>
        <v>1995Q3</v>
      </c>
      <c r="G155" s="2">
        <v>6</v>
      </c>
      <c r="H155" s="2">
        <v>0</v>
      </c>
      <c r="I155" s="2">
        <v>0</v>
      </c>
      <c r="J155" s="12">
        <v>3392317</v>
      </c>
      <c r="K155" s="12">
        <f>J155*[1]OtherData!$C$3</f>
        <v>2567991.6729750191</v>
      </c>
      <c r="L155" s="12" t="str">
        <f>VLOOKUP($C155,[1]OtherData!$H:$I,2,0)</f>
        <v>Wind</v>
      </c>
      <c r="M155" s="15">
        <f t="shared" si="10"/>
        <v>-1.9944392239553115E-2</v>
      </c>
      <c r="N155" s="12">
        <v>3973707.4451348158</v>
      </c>
      <c r="O155" s="14">
        <f t="shared" si="11"/>
        <v>-1.943463659820438E-2</v>
      </c>
      <c r="P155">
        <v>3</v>
      </c>
      <c r="Q155">
        <v>1</v>
      </c>
    </row>
    <row r="156" spans="1:17">
      <c r="A156" s="2" t="str">
        <f t="shared" si="8"/>
        <v>1_20201</v>
      </c>
      <c r="B156" s="2">
        <v>1</v>
      </c>
      <c r="C156" s="11" t="s">
        <v>19</v>
      </c>
      <c r="D156" s="2">
        <v>1</v>
      </c>
      <c r="E156" s="2">
        <v>2020</v>
      </c>
      <c r="F156" s="2" t="str">
        <f t="shared" si="9"/>
        <v>2020Q1</v>
      </c>
      <c r="G156" s="2">
        <v>1</v>
      </c>
      <c r="H156" s="2">
        <v>0</v>
      </c>
      <c r="I156" s="2">
        <v>0</v>
      </c>
      <c r="J156" s="12">
        <v>3386304</v>
      </c>
      <c r="K156" s="12">
        <f>J156*[1]OtherData!$C$3</f>
        <v>2563439.8183194553</v>
      </c>
      <c r="L156" s="12" t="str">
        <f>VLOOKUP($C156,[1]OtherData!$H:$I,2,0)</f>
        <v>Water</v>
      </c>
      <c r="M156" s="13">
        <f t="shared" si="10"/>
        <v>-1.9982421225867054E-2</v>
      </c>
      <c r="N156" s="12">
        <v>3251729.0798346475</v>
      </c>
      <c r="O156" s="14">
        <f t="shared" si="11"/>
        <v>-2.2896885693641837E-2</v>
      </c>
      <c r="P156">
        <v>3</v>
      </c>
      <c r="Q156">
        <v>1</v>
      </c>
    </row>
    <row r="157" spans="1:17">
      <c r="A157" s="2" t="str">
        <f t="shared" si="8"/>
        <v>2_20154</v>
      </c>
      <c r="B157" s="2">
        <v>2</v>
      </c>
      <c r="C157" s="11" t="s">
        <v>19</v>
      </c>
      <c r="D157" s="2">
        <v>4</v>
      </c>
      <c r="E157" s="2">
        <v>2015</v>
      </c>
      <c r="F157" s="2" t="str">
        <f t="shared" si="9"/>
        <v>2015Q4</v>
      </c>
      <c r="G157" s="2">
        <v>1</v>
      </c>
      <c r="H157" s="2">
        <v>0</v>
      </c>
      <c r="I157" s="2">
        <v>0</v>
      </c>
      <c r="J157" s="12">
        <v>3374573</v>
      </c>
      <c r="K157" s="12">
        <f>J157*[1]OtherData!$C$3</f>
        <v>2554559.424678274</v>
      </c>
      <c r="L157" s="12" t="str">
        <f>VLOOKUP($C157,[1]OtherData!$H:$I,2,0)</f>
        <v>Water</v>
      </c>
      <c r="M157" s="15">
        <f t="shared" si="10"/>
        <v>-2.0056613482386063E-2</v>
      </c>
      <c r="N157" s="12">
        <v>3242567.4868773688</v>
      </c>
      <c r="O157" s="14">
        <f t="shared" si="11"/>
        <v>-2.2940820136076154E-2</v>
      </c>
      <c r="P157">
        <v>3</v>
      </c>
      <c r="Q157">
        <v>1</v>
      </c>
    </row>
    <row r="158" spans="1:17">
      <c r="A158" s="2" t="str">
        <f t="shared" si="8"/>
        <v>5_19973</v>
      </c>
      <c r="B158" s="2">
        <v>5</v>
      </c>
      <c r="C158" s="11" t="s">
        <v>25</v>
      </c>
      <c r="D158" s="2">
        <v>3</v>
      </c>
      <c r="E158" s="2">
        <v>1997</v>
      </c>
      <c r="F158" s="2" t="str">
        <f t="shared" si="9"/>
        <v>1997Q3</v>
      </c>
      <c r="G158" s="2">
        <v>1</v>
      </c>
      <c r="H158" s="2">
        <v>0</v>
      </c>
      <c r="I158" s="2">
        <v>0</v>
      </c>
      <c r="J158" s="12">
        <v>3360901</v>
      </c>
      <c r="K158" s="12">
        <f>J158*[1]OtherData!$C$3</f>
        <v>2544209.6896290691</v>
      </c>
      <c r="L158" s="12" t="str">
        <f>VLOOKUP($C158,[1]OtherData!$H:$I,2,0)</f>
        <v>Storm</v>
      </c>
      <c r="M158" s="13">
        <f t="shared" si="10"/>
        <v>-2.0143081518455275E-2</v>
      </c>
      <c r="N158" s="12">
        <v>3680528.2074906626</v>
      </c>
      <c r="O158" s="14">
        <f t="shared" si="11"/>
        <v>-2.0840578381394092E-2</v>
      </c>
      <c r="P158">
        <v>3</v>
      </c>
      <c r="Q158">
        <v>1</v>
      </c>
    </row>
    <row r="159" spans="1:17">
      <c r="A159" s="2" t="str">
        <f t="shared" si="8"/>
        <v>2_20193</v>
      </c>
      <c r="B159" s="2">
        <v>2</v>
      </c>
      <c r="C159" s="11" t="s">
        <v>21</v>
      </c>
      <c r="D159" s="2">
        <v>3</v>
      </c>
      <c r="E159" s="2">
        <v>2019</v>
      </c>
      <c r="F159" s="2" t="str">
        <f t="shared" si="9"/>
        <v>2019Q3</v>
      </c>
      <c r="G159" s="2">
        <v>1</v>
      </c>
      <c r="H159" s="2">
        <v>0</v>
      </c>
      <c r="I159" s="2">
        <v>0</v>
      </c>
      <c r="J159" s="12">
        <v>3353649</v>
      </c>
      <c r="K159" s="12">
        <f>J159*[1]OtherData!$C$3</f>
        <v>2538719.9091597274</v>
      </c>
      <c r="L159" s="12" t="str">
        <f>VLOOKUP($C159,[1]OtherData!$H:$I,2,0)</f>
        <v>Wind</v>
      </c>
      <c r="M159" s="15">
        <f t="shared" si="10"/>
        <v>-2.0188946512426448E-2</v>
      </c>
      <c r="N159" s="12">
        <v>3240637.6804153644</v>
      </c>
      <c r="O159" s="14">
        <f t="shared" si="11"/>
        <v>-2.2950074527895312E-2</v>
      </c>
      <c r="P159">
        <v>3</v>
      </c>
      <c r="Q159">
        <v>1</v>
      </c>
    </row>
    <row r="160" spans="1:17">
      <c r="A160" s="2" t="str">
        <f t="shared" si="8"/>
        <v>3_20153</v>
      </c>
      <c r="B160" s="2">
        <v>3</v>
      </c>
      <c r="C160" s="11" t="s">
        <v>24</v>
      </c>
      <c r="D160" s="2">
        <v>3</v>
      </c>
      <c r="E160" s="2">
        <v>2015</v>
      </c>
      <c r="F160" s="2" t="str">
        <f t="shared" si="9"/>
        <v>2015Q3</v>
      </c>
      <c r="G160" s="2">
        <v>1</v>
      </c>
      <c r="H160" s="2">
        <v>0</v>
      </c>
      <c r="I160" s="2">
        <v>0</v>
      </c>
      <c r="J160" s="12">
        <v>3316602</v>
      </c>
      <c r="K160" s="12">
        <f>J160*[1]OtherData!$C$3</f>
        <v>2510675.2460257383</v>
      </c>
      <c r="L160" s="12" t="str">
        <f>VLOOKUP($C160,[1]OtherData!$H:$I,2,0)</f>
        <v>Storm</v>
      </c>
      <c r="M160" s="13">
        <f t="shared" si="10"/>
        <v>-2.0423248833393099E-2</v>
      </c>
      <c r="N160" s="12">
        <v>3186864.1787012625</v>
      </c>
      <c r="O160" s="14">
        <f t="shared" si="11"/>
        <v>-2.3207945492755531E-2</v>
      </c>
      <c r="P160">
        <v>3</v>
      </c>
      <c r="Q160">
        <v>1</v>
      </c>
    </row>
    <row r="161" spans="1:17">
      <c r="A161" s="2" t="str">
        <f t="shared" si="8"/>
        <v>1_20202</v>
      </c>
      <c r="B161" s="2">
        <v>1</v>
      </c>
      <c r="C161" s="11" t="s">
        <v>19</v>
      </c>
      <c r="D161" s="2">
        <v>2</v>
      </c>
      <c r="E161" s="2">
        <v>2020</v>
      </c>
      <c r="F161" s="2" t="str">
        <f t="shared" si="9"/>
        <v>2020Q2</v>
      </c>
      <c r="G161" s="2">
        <v>1</v>
      </c>
      <c r="H161" s="2">
        <v>0</v>
      </c>
      <c r="I161" s="2">
        <v>0</v>
      </c>
      <c r="J161" s="12">
        <v>3302605</v>
      </c>
      <c r="K161" s="12">
        <f>J161*[1]OtherData!$C$3</f>
        <v>2500079.4852384557</v>
      </c>
      <c r="L161" s="12" t="str">
        <f>VLOOKUP($C161,[1]OtherData!$H:$I,2,0)</f>
        <v>Water</v>
      </c>
      <c r="M161" s="15">
        <f t="shared" si="10"/>
        <v>-2.0511772319412754E-2</v>
      </c>
      <c r="N161" s="12">
        <v>3171356.3571691453</v>
      </c>
      <c r="O161" s="14">
        <f t="shared" si="11"/>
        <v>-2.3282313290534977E-2</v>
      </c>
      <c r="P161">
        <v>3</v>
      </c>
      <c r="Q161">
        <v>1</v>
      </c>
    </row>
    <row r="162" spans="1:17">
      <c r="A162" s="2" t="str">
        <f t="shared" si="8"/>
        <v>1_20093</v>
      </c>
      <c r="B162" s="2">
        <v>1</v>
      </c>
      <c r="C162" s="11" t="s">
        <v>25</v>
      </c>
      <c r="D162" s="2">
        <v>3</v>
      </c>
      <c r="E162" s="2">
        <v>2009</v>
      </c>
      <c r="F162" s="2" t="str">
        <f t="shared" si="9"/>
        <v>2009Q3</v>
      </c>
      <c r="G162" s="2">
        <v>1</v>
      </c>
      <c r="H162" s="2">
        <v>0</v>
      </c>
      <c r="I162" s="2">
        <v>0</v>
      </c>
      <c r="J162" s="12">
        <v>3265512</v>
      </c>
      <c r="K162" s="12">
        <f>J162*[1]OtherData!$C$3</f>
        <v>2472000</v>
      </c>
      <c r="L162" s="12" t="str">
        <f>VLOOKUP($C162,[1]OtherData!$H:$I,2,0)</f>
        <v>Storm</v>
      </c>
      <c r="M162" s="13">
        <f t="shared" si="10"/>
        <v>-2.0746365565603157E-2</v>
      </c>
      <c r="N162" s="12">
        <v>2913733.8010126394</v>
      </c>
      <c r="O162" s="14">
        <f t="shared" si="11"/>
        <v>-2.4517742916804051E-2</v>
      </c>
      <c r="P162">
        <v>3</v>
      </c>
      <c r="Q162">
        <v>1</v>
      </c>
    </row>
    <row r="163" spans="1:17">
      <c r="A163" s="2" t="str">
        <f t="shared" si="8"/>
        <v>2_20193</v>
      </c>
      <c r="B163" s="2">
        <v>2</v>
      </c>
      <c r="C163" s="11" t="s">
        <v>21</v>
      </c>
      <c r="D163" s="2">
        <v>3</v>
      </c>
      <c r="E163" s="2">
        <v>2019</v>
      </c>
      <c r="F163" s="2" t="str">
        <f t="shared" si="9"/>
        <v>2019Q3</v>
      </c>
      <c r="G163" s="2">
        <v>1</v>
      </c>
      <c r="H163" s="2">
        <v>0</v>
      </c>
      <c r="I163" s="2">
        <v>0</v>
      </c>
      <c r="J163" s="12">
        <v>3178326</v>
      </c>
      <c r="K163" s="12">
        <f>J163*[1]OtherData!$C$3</f>
        <v>2406000</v>
      </c>
      <c r="L163" s="12" t="str">
        <f>VLOOKUP($C163,[1]OtherData!$H:$I,2,0)</f>
        <v>Wind</v>
      </c>
      <c r="M163" s="15">
        <f t="shared" si="10"/>
        <v>-2.1297770056001794E-2</v>
      </c>
      <c r="N163" s="12">
        <v>3071222.7177751288</v>
      </c>
      <c r="O163" s="14">
        <f t="shared" si="11"/>
        <v>-2.3762504414088458E-2</v>
      </c>
      <c r="P163">
        <v>3</v>
      </c>
      <c r="Q163">
        <v>1</v>
      </c>
    </row>
    <row r="164" spans="1:17">
      <c r="A164" s="2" t="str">
        <f t="shared" si="8"/>
        <v>4_19954</v>
      </c>
      <c r="B164" s="2">
        <v>4</v>
      </c>
      <c r="C164" s="11" t="s">
        <v>21</v>
      </c>
      <c r="D164" s="2">
        <v>4</v>
      </c>
      <c r="E164" s="2">
        <v>1995</v>
      </c>
      <c r="F164" s="2" t="str">
        <f t="shared" si="9"/>
        <v>1995Q4</v>
      </c>
      <c r="G164" s="2">
        <v>1</v>
      </c>
      <c r="H164" s="2">
        <v>0</v>
      </c>
      <c r="I164" s="2">
        <v>36</v>
      </c>
      <c r="J164" s="12">
        <v>3170717</v>
      </c>
      <c r="K164" s="12">
        <f>J164*[1]OtherData!$C$3</f>
        <v>2400239.9697199091</v>
      </c>
      <c r="L164" s="12" t="str">
        <f>VLOOKUP($C164,[1]OtherData!$H:$I,2,0)</f>
        <v>Wind</v>
      </c>
      <c r="M164" s="13">
        <f t="shared" si="10"/>
        <v>-2.1345892882687765E-2</v>
      </c>
      <c r="N164" s="12">
        <v>3714128.646973596</v>
      </c>
      <c r="O164" s="14">
        <f t="shared" si="11"/>
        <v>-2.0679447388005225E-2</v>
      </c>
      <c r="P164">
        <v>3</v>
      </c>
      <c r="Q164">
        <v>1</v>
      </c>
    </row>
    <row r="165" spans="1:17">
      <c r="A165" s="2" t="str">
        <f t="shared" si="8"/>
        <v>1_20143</v>
      </c>
      <c r="B165" s="2">
        <v>1</v>
      </c>
      <c r="C165" s="11" t="s">
        <v>19</v>
      </c>
      <c r="D165" s="2">
        <v>3</v>
      </c>
      <c r="E165" s="2">
        <v>2014</v>
      </c>
      <c r="F165" s="2" t="str">
        <f t="shared" si="9"/>
        <v>2014Q3</v>
      </c>
      <c r="G165" s="2">
        <v>2</v>
      </c>
      <c r="H165" s="2">
        <v>0</v>
      </c>
      <c r="I165" s="2">
        <v>0</v>
      </c>
      <c r="J165" s="12">
        <v>3169448</v>
      </c>
      <c r="K165" s="12">
        <f>J165*[1]OtherData!$C$3</f>
        <v>2399279.3338380018</v>
      </c>
      <c r="L165" s="12" t="str">
        <f>VLOOKUP($C165,[1]OtherData!$H:$I,2,0)</f>
        <v>Water</v>
      </c>
      <c r="M165" s="15">
        <f t="shared" si="10"/>
        <v>-2.1353918624186584E-2</v>
      </c>
      <c r="N165" s="12">
        <v>3017454.5974809243</v>
      </c>
      <c r="O165" s="14">
        <f t="shared" si="11"/>
        <v>-2.4020349572335804E-2</v>
      </c>
      <c r="P165">
        <v>3</v>
      </c>
      <c r="Q165">
        <v>1</v>
      </c>
    </row>
    <row r="166" spans="1:17">
      <c r="A166" s="2" t="str">
        <f t="shared" si="8"/>
        <v>1_19953</v>
      </c>
      <c r="B166" s="2">
        <v>1</v>
      </c>
      <c r="C166" s="11" t="s">
        <v>17</v>
      </c>
      <c r="D166" s="2">
        <v>3</v>
      </c>
      <c r="E166" s="2">
        <v>1995</v>
      </c>
      <c r="F166" s="2" t="str">
        <f t="shared" si="9"/>
        <v>1995Q3</v>
      </c>
      <c r="G166" s="2">
        <v>6</v>
      </c>
      <c r="H166" s="2">
        <v>0</v>
      </c>
      <c r="I166" s="2">
        <v>0</v>
      </c>
      <c r="J166" s="12">
        <v>3163153</v>
      </c>
      <c r="K166" s="12">
        <f>J166*[1]OtherData!$C$3</f>
        <v>2394514.0045420136</v>
      </c>
      <c r="L166" s="12" t="str">
        <f>VLOOKUP($C166,[1]OtherData!$H:$I,2,0)</f>
        <v>Wind</v>
      </c>
      <c r="M166" s="13">
        <f t="shared" si="10"/>
        <v>-2.1393731108611369E-2</v>
      </c>
      <c r="N166" s="12">
        <v>3705268.2948558549</v>
      </c>
      <c r="O166" s="14">
        <f t="shared" si="11"/>
        <v>-2.0721937229223879E-2</v>
      </c>
      <c r="P166">
        <v>3</v>
      </c>
      <c r="Q166">
        <v>1</v>
      </c>
    </row>
    <row r="167" spans="1:17">
      <c r="A167" s="2" t="str">
        <f t="shared" si="8"/>
        <v>3_19793</v>
      </c>
      <c r="B167" s="2">
        <v>3</v>
      </c>
      <c r="C167" s="11" t="s">
        <v>17</v>
      </c>
      <c r="D167" s="2">
        <v>3</v>
      </c>
      <c r="E167" s="2">
        <v>1979</v>
      </c>
      <c r="F167" s="2" t="str">
        <f t="shared" si="9"/>
        <v>1979Q3</v>
      </c>
      <c r="G167" s="2">
        <v>2</v>
      </c>
      <c r="H167" s="2">
        <v>0</v>
      </c>
      <c r="I167" s="2">
        <v>0</v>
      </c>
      <c r="J167" s="12">
        <v>3119732</v>
      </c>
      <c r="K167" s="12">
        <f>J167*[1]OtherData!$C$3</f>
        <v>2361644.208932627</v>
      </c>
      <c r="L167" s="12" t="str">
        <f>VLOOKUP($C167,[1]OtherData!$H:$I,2,0)</f>
        <v>Wind</v>
      </c>
      <c r="M167" s="15">
        <f t="shared" si="10"/>
        <v>-2.1668345546452299E-2</v>
      </c>
      <c r="N167" s="12">
        <v>6711086.9940199498</v>
      </c>
      <c r="O167" s="14">
        <f t="shared" si="11"/>
        <v>-6.3075259775749095E-3</v>
      </c>
      <c r="P167">
        <v>3</v>
      </c>
      <c r="Q167">
        <v>1</v>
      </c>
    </row>
    <row r="168" spans="1:17">
      <c r="A168" s="2" t="str">
        <f t="shared" si="8"/>
        <v>3_19973</v>
      </c>
      <c r="B168" s="2">
        <v>3</v>
      </c>
      <c r="C168" s="11" t="s">
        <v>21</v>
      </c>
      <c r="D168" s="2">
        <v>3</v>
      </c>
      <c r="E168" s="2">
        <v>1997</v>
      </c>
      <c r="F168" s="2" t="str">
        <f t="shared" si="9"/>
        <v>1997Q3</v>
      </c>
      <c r="G168" s="2">
        <v>1</v>
      </c>
      <c r="H168" s="2">
        <v>0</v>
      </c>
      <c r="I168" s="2">
        <v>11</v>
      </c>
      <c r="J168" s="12">
        <v>3107974</v>
      </c>
      <c r="K168" s="12">
        <f>J168*[1]OtherData!$C$3</f>
        <v>2352743.3762301286</v>
      </c>
      <c r="L168" s="12" t="str">
        <f>VLOOKUP($C168,[1]OtherData!$H:$I,2,0)</f>
        <v>Wind</v>
      </c>
      <c r="M168" s="13">
        <f t="shared" si="10"/>
        <v>-2.174270856342873E-2</v>
      </c>
      <c r="N168" s="12">
        <v>3403547.4341992172</v>
      </c>
      <c r="O168" s="14">
        <f t="shared" si="11"/>
        <v>-2.216884038739364E-2</v>
      </c>
      <c r="P168">
        <v>3</v>
      </c>
      <c r="Q168">
        <v>1</v>
      </c>
    </row>
    <row r="169" spans="1:17">
      <c r="A169" s="2" t="str">
        <f t="shared" si="8"/>
        <v>4_19963</v>
      </c>
      <c r="B169" s="2">
        <v>4</v>
      </c>
      <c r="C169" s="11" t="s">
        <v>25</v>
      </c>
      <c r="D169" s="2">
        <v>3</v>
      </c>
      <c r="E169" s="2">
        <v>1996</v>
      </c>
      <c r="F169" s="2" t="str">
        <f t="shared" si="9"/>
        <v>1996Q3</v>
      </c>
      <c r="G169" s="2">
        <v>1</v>
      </c>
      <c r="H169" s="2">
        <v>0</v>
      </c>
      <c r="I169" s="2">
        <v>0</v>
      </c>
      <c r="J169" s="12">
        <v>3064508</v>
      </c>
      <c r="K169" s="12">
        <f>J169*[1]OtherData!$C$3</f>
        <v>2319839.5155185466</v>
      </c>
      <c r="L169" s="12" t="str">
        <f>VLOOKUP($C169,[1]OtherData!$H:$I,2,0)</f>
        <v>Storm</v>
      </c>
      <c r="M169" s="15">
        <f t="shared" si="10"/>
        <v>-2.2017607602032026E-2</v>
      </c>
      <c r="N169" s="12">
        <v>3466583.3861629372</v>
      </c>
      <c r="O169" s="14">
        <f t="shared" si="11"/>
        <v>-2.1866551318696002E-2</v>
      </c>
      <c r="P169">
        <v>3</v>
      </c>
      <c r="Q169">
        <v>1</v>
      </c>
    </row>
    <row r="170" spans="1:17">
      <c r="A170" s="2" t="str">
        <f t="shared" si="8"/>
        <v>1_19933</v>
      </c>
      <c r="B170" s="2">
        <v>1</v>
      </c>
      <c r="C170" s="11" t="s">
        <v>32</v>
      </c>
      <c r="D170" s="2">
        <v>3</v>
      </c>
      <c r="E170" s="2">
        <v>1993</v>
      </c>
      <c r="F170" s="2" t="str">
        <f t="shared" si="9"/>
        <v>1993Q3</v>
      </c>
      <c r="G170" s="2">
        <v>1</v>
      </c>
      <c r="H170" s="2">
        <v>0</v>
      </c>
      <c r="I170" s="2">
        <v>0</v>
      </c>
      <c r="J170" s="12">
        <v>2919938</v>
      </c>
      <c r="K170" s="12">
        <f>J170*[1]OtherData!$C$3</f>
        <v>2210399.6971990918</v>
      </c>
      <c r="L170" s="12" t="str">
        <f>VLOOKUP($C170,[1]OtherData!$H:$I,2,0)</f>
        <v>Storm</v>
      </c>
      <c r="M170" s="13">
        <f t="shared" si="10"/>
        <v>-2.2931934984604121E-2</v>
      </c>
      <c r="N170" s="12">
        <v>3518591.4798564846</v>
      </c>
      <c r="O170" s="14">
        <f t="shared" si="11"/>
        <v>-2.1617146372508944E-2</v>
      </c>
      <c r="P170">
        <v>3</v>
      </c>
      <c r="Q170">
        <v>1</v>
      </c>
    </row>
    <row r="171" spans="1:17">
      <c r="A171" s="2" t="str">
        <f t="shared" si="8"/>
        <v>2_19963</v>
      </c>
      <c r="B171" s="2">
        <v>2</v>
      </c>
      <c r="C171" s="11" t="s">
        <v>19</v>
      </c>
      <c r="D171" s="2">
        <v>3</v>
      </c>
      <c r="E171" s="2">
        <v>1996</v>
      </c>
      <c r="F171" s="2" t="str">
        <f t="shared" si="9"/>
        <v>1996Q3</v>
      </c>
      <c r="G171" s="2">
        <v>1</v>
      </c>
      <c r="H171" s="2">
        <v>0</v>
      </c>
      <c r="I171" s="2">
        <v>0</v>
      </c>
      <c r="J171" s="12">
        <v>2882844</v>
      </c>
      <c r="K171" s="12">
        <f>J171*[1]OtherData!$C$3</f>
        <v>2182319.4549583648</v>
      </c>
      <c r="L171" s="12" t="str">
        <f>VLOOKUP($C171,[1]OtherData!$H:$I,2,0)</f>
        <v>Water</v>
      </c>
      <c r="M171" s="15">
        <f t="shared" si="10"/>
        <v>-2.3166534555255913E-2</v>
      </c>
      <c r="N171" s="12">
        <v>3261084.3617636194</v>
      </c>
      <c r="O171" s="14">
        <f t="shared" si="11"/>
        <v>-2.2852022415248887E-2</v>
      </c>
      <c r="P171">
        <v>3</v>
      </c>
      <c r="Q171">
        <v>1</v>
      </c>
    </row>
    <row r="172" spans="1:17">
      <c r="A172" s="2" t="str">
        <f t="shared" si="8"/>
        <v>2_20012</v>
      </c>
      <c r="B172" s="2">
        <v>2</v>
      </c>
      <c r="C172" s="11" t="s">
        <v>25</v>
      </c>
      <c r="D172" s="2">
        <v>2</v>
      </c>
      <c r="E172" s="2">
        <v>2001</v>
      </c>
      <c r="F172" s="2" t="str">
        <f t="shared" si="9"/>
        <v>2001Q2</v>
      </c>
      <c r="G172" s="2">
        <v>1</v>
      </c>
      <c r="H172" s="2">
        <v>0</v>
      </c>
      <c r="I172" s="2">
        <v>0</v>
      </c>
      <c r="J172" s="12">
        <v>2863822</v>
      </c>
      <c r="K172" s="12">
        <f>J172*[1]OtherData!$C$3</f>
        <v>2167919.7577592735</v>
      </c>
      <c r="L172" s="12" t="str">
        <f>VLOOKUP($C172,[1]OtherData!$H:$I,2,0)</f>
        <v>Storm</v>
      </c>
      <c r="M172" s="13">
        <f t="shared" si="10"/>
        <v>-2.3286838459740149E-2</v>
      </c>
      <c r="N172" s="12">
        <v>2697736.9384810044</v>
      </c>
      <c r="O172" s="14">
        <f t="shared" si="11"/>
        <v>-2.5553556422942238E-2</v>
      </c>
      <c r="P172">
        <v>3</v>
      </c>
      <c r="Q172">
        <v>1</v>
      </c>
    </row>
    <row r="173" spans="1:17">
      <c r="A173" s="2" t="str">
        <f t="shared" si="8"/>
        <v>2_19932</v>
      </c>
      <c r="B173" s="2">
        <v>2</v>
      </c>
      <c r="C173" s="11" t="s">
        <v>19</v>
      </c>
      <c r="D173" s="2">
        <v>2</v>
      </c>
      <c r="E173" s="2">
        <v>1993</v>
      </c>
      <c r="F173" s="2" t="str">
        <f t="shared" si="9"/>
        <v>1993Q2</v>
      </c>
      <c r="G173" s="2">
        <v>1</v>
      </c>
      <c r="H173" s="2">
        <v>0</v>
      </c>
      <c r="I173" s="2">
        <v>0</v>
      </c>
      <c r="J173" s="12">
        <v>2831951</v>
      </c>
      <c r="K173" s="12">
        <f>J173*[1]OtherData!$C$3</f>
        <v>2143793.3383800155</v>
      </c>
      <c r="L173" s="12" t="str">
        <f>VLOOKUP($C173,[1]OtherData!$H:$I,2,0)</f>
        <v>Water</v>
      </c>
      <c r="M173" s="15">
        <f t="shared" si="10"/>
        <v>-2.3488405368572933E-2</v>
      </c>
      <c r="N173" s="12">
        <v>3412565.1503460179</v>
      </c>
      <c r="O173" s="14">
        <f t="shared" si="11"/>
        <v>-2.2125595906571569E-2</v>
      </c>
      <c r="P173">
        <v>3</v>
      </c>
      <c r="Q173">
        <v>1</v>
      </c>
    </row>
    <row r="174" spans="1:17">
      <c r="A174" s="2" t="str">
        <f t="shared" si="8"/>
        <v>2_19991</v>
      </c>
      <c r="B174" s="2">
        <v>2</v>
      </c>
      <c r="C174" s="11" t="s">
        <v>24</v>
      </c>
      <c r="D174" s="2">
        <v>1</v>
      </c>
      <c r="E174" s="2">
        <v>1999</v>
      </c>
      <c r="F174" s="2" t="str">
        <f t="shared" si="9"/>
        <v>1999Q1</v>
      </c>
      <c r="G174" s="2">
        <v>1</v>
      </c>
      <c r="H174" s="2">
        <v>0</v>
      </c>
      <c r="I174" s="2">
        <v>21</v>
      </c>
      <c r="J174" s="12">
        <v>2828393</v>
      </c>
      <c r="K174" s="12">
        <f>J174*[1]OtherData!$C$3</f>
        <v>2141099.9242997728</v>
      </c>
      <c r="L174" s="12" t="str">
        <f>VLOOKUP($C174,[1]OtherData!$H:$I,2,0)</f>
        <v>Storm</v>
      </c>
      <c r="M174" s="13">
        <f t="shared" si="10"/>
        <v>-2.3510907802184271E-2</v>
      </c>
      <c r="N174" s="12">
        <v>2870308.2835970684</v>
      </c>
      <c r="O174" s="14">
        <f t="shared" si="11"/>
        <v>-2.472599009652177E-2</v>
      </c>
      <c r="P174">
        <v>3</v>
      </c>
      <c r="Q174">
        <v>1</v>
      </c>
    </row>
    <row r="175" spans="1:17">
      <c r="A175" s="2" t="str">
        <f t="shared" si="8"/>
        <v>5_19791</v>
      </c>
      <c r="B175" s="2">
        <v>5</v>
      </c>
      <c r="C175" s="11" t="s">
        <v>20</v>
      </c>
      <c r="D175" s="2">
        <v>1</v>
      </c>
      <c r="E175" s="2">
        <v>1979</v>
      </c>
      <c r="F175" s="2" t="str">
        <f t="shared" si="9"/>
        <v>1979Q1</v>
      </c>
      <c r="G175" s="2">
        <v>1</v>
      </c>
      <c r="H175" s="2">
        <v>0</v>
      </c>
      <c r="I175" s="2">
        <v>0</v>
      </c>
      <c r="J175" s="12">
        <v>2790471</v>
      </c>
      <c r="K175" s="12">
        <f>J175*[1]OtherData!$C$3</f>
        <v>2112392.8841786524</v>
      </c>
      <c r="L175" s="12" t="str">
        <f>VLOOKUP($C175,[1]OtherData!$H:$I,2,0)</f>
        <v>Winter</v>
      </c>
      <c r="M175" s="15">
        <f t="shared" si="10"/>
        <v>-2.3750744026863661E-2</v>
      </c>
      <c r="N175" s="12">
        <v>6002789.2252571192</v>
      </c>
      <c r="O175" s="14">
        <f t="shared" si="11"/>
        <v>-9.7041697373639081E-3</v>
      </c>
      <c r="P175">
        <v>3</v>
      </c>
      <c r="Q175">
        <v>1</v>
      </c>
    </row>
    <row r="176" spans="1:17">
      <c r="A176" s="2" t="str">
        <f t="shared" si="8"/>
        <v>3_19791</v>
      </c>
      <c r="B176" s="2">
        <v>3</v>
      </c>
      <c r="C176" s="11" t="s">
        <v>20</v>
      </c>
      <c r="D176" s="2">
        <v>1</v>
      </c>
      <c r="E176" s="2">
        <v>1979</v>
      </c>
      <c r="F176" s="2" t="str">
        <f t="shared" si="9"/>
        <v>1979Q1</v>
      </c>
      <c r="G176" s="2">
        <v>1</v>
      </c>
      <c r="H176" s="2">
        <v>0</v>
      </c>
      <c r="I176" s="2">
        <v>0</v>
      </c>
      <c r="J176" s="12">
        <v>2666034</v>
      </c>
      <c r="K176" s="12">
        <f>J176*[1]OtherData!$C$3</f>
        <v>2018193.7925813778</v>
      </c>
      <c r="L176" s="12" t="str">
        <f>VLOOKUP($C176,[1]OtherData!$H:$I,2,0)</f>
        <v>Winter</v>
      </c>
      <c r="M176" s="13">
        <f t="shared" si="10"/>
        <v>-2.4537741028351687E-2</v>
      </c>
      <c r="N176" s="12">
        <v>5735103.5611440288</v>
      </c>
      <c r="O176" s="14">
        <f t="shared" si="11"/>
        <v>-1.0987857023549829E-2</v>
      </c>
      <c r="P176">
        <v>3</v>
      </c>
      <c r="Q176">
        <v>1</v>
      </c>
    </row>
    <row r="177" spans="1:17">
      <c r="A177" s="2" t="str">
        <f t="shared" si="8"/>
        <v>6_19791</v>
      </c>
      <c r="B177" s="2">
        <v>6</v>
      </c>
      <c r="C177" s="11" t="s">
        <v>20</v>
      </c>
      <c r="D177" s="2">
        <v>1</v>
      </c>
      <c r="E177" s="2">
        <v>1979</v>
      </c>
      <c r="F177" s="2" t="str">
        <f t="shared" si="9"/>
        <v>1979Q1</v>
      </c>
      <c r="G177" s="2">
        <v>1</v>
      </c>
      <c r="H177" s="2">
        <v>0</v>
      </c>
      <c r="I177" s="2">
        <v>0</v>
      </c>
      <c r="J177" s="12">
        <v>2648861</v>
      </c>
      <c r="K177" s="12">
        <f>J177*[1]OtherData!$C$3</f>
        <v>2005193.7925813778</v>
      </c>
      <c r="L177" s="12" t="str">
        <f>VLOOKUP($C177,[1]OtherData!$H:$I,2,0)</f>
        <v>Winter</v>
      </c>
      <c r="M177" s="15">
        <f t="shared" si="10"/>
        <v>-2.4646351003733236E-2</v>
      </c>
      <c r="N177" s="12">
        <v>5698161.4465815267</v>
      </c>
      <c r="O177" s="14">
        <f t="shared" si="11"/>
        <v>-1.1165013028320684E-2</v>
      </c>
      <c r="P177">
        <v>3</v>
      </c>
      <c r="Q177">
        <v>1</v>
      </c>
    </row>
    <row r="178" spans="1:17">
      <c r="A178" s="2" t="str">
        <f t="shared" si="8"/>
        <v>1_19762</v>
      </c>
      <c r="B178" s="2">
        <v>1</v>
      </c>
      <c r="C178" s="11" t="s">
        <v>19</v>
      </c>
      <c r="D178" s="2">
        <v>2</v>
      </c>
      <c r="E178" s="2">
        <v>1976</v>
      </c>
      <c r="F178" s="2" t="str">
        <f t="shared" si="9"/>
        <v>1976Q2</v>
      </c>
      <c r="G178" s="2">
        <v>2</v>
      </c>
      <c r="H178" s="2">
        <v>7</v>
      </c>
      <c r="I178" s="2">
        <v>27</v>
      </c>
      <c r="J178" s="12">
        <v>2620856</v>
      </c>
      <c r="K178" s="12">
        <f>J178*[1]OtherData!$C$3</f>
        <v>1983993.9439818321</v>
      </c>
      <c r="L178" s="12" t="str">
        <f>VLOOKUP($C178,[1]OtherData!$H:$I,2,0)</f>
        <v>Water</v>
      </c>
      <c r="M178" s="13">
        <f t="shared" si="10"/>
        <v>-2.4823467544847794E-2</v>
      </c>
      <c r="N178" s="12">
        <v>5786591.1470872071</v>
      </c>
      <c r="O178" s="14">
        <f t="shared" si="11"/>
        <v>-1.0740948173609551E-2</v>
      </c>
      <c r="P178">
        <v>3</v>
      </c>
      <c r="Q178">
        <v>1</v>
      </c>
    </row>
    <row r="179" spans="1:17">
      <c r="A179" s="2" t="str">
        <f t="shared" si="8"/>
        <v>3_20033</v>
      </c>
      <c r="B179" s="2">
        <v>3</v>
      </c>
      <c r="C179" s="11" t="s">
        <v>25</v>
      </c>
      <c r="D179" s="2">
        <v>3</v>
      </c>
      <c r="E179" s="2">
        <v>2003</v>
      </c>
      <c r="F179" s="2" t="str">
        <f t="shared" si="9"/>
        <v>2003Q3</v>
      </c>
      <c r="G179" s="2">
        <v>1</v>
      </c>
      <c r="H179" s="2">
        <v>0</v>
      </c>
      <c r="I179" s="2">
        <v>0</v>
      </c>
      <c r="J179" s="12">
        <v>2551339</v>
      </c>
      <c r="K179" s="12">
        <f>J179*[1]OtherData!$C$3</f>
        <v>1931369.4171082515</v>
      </c>
      <c r="L179" s="12" t="str">
        <f>VLOOKUP($C179,[1]OtherData!$H:$I,2,0)</f>
        <v>Storm</v>
      </c>
      <c r="M179" s="15">
        <f t="shared" si="10"/>
        <v>-2.5263125127017429E-2</v>
      </c>
      <c r="N179" s="12">
        <v>2365628.6882437826</v>
      </c>
      <c r="O179" s="14">
        <f t="shared" si="11"/>
        <v>-2.7146182385484868E-2</v>
      </c>
      <c r="P179">
        <v>3</v>
      </c>
      <c r="Q179">
        <v>1</v>
      </c>
    </row>
    <row r="180" spans="1:17">
      <c r="A180" s="2" t="str">
        <f t="shared" si="8"/>
        <v>1_19791</v>
      </c>
      <c r="B180" s="2">
        <v>1</v>
      </c>
      <c r="C180" s="11" t="s">
        <v>20</v>
      </c>
      <c r="D180" s="2">
        <v>1</v>
      </c>
      <c r="E180" s="2">
        <v>1979</v>
      </c>
      <c r="F180" s="2" t="str">
        <f t="shared" si="9"/>
        <v>1979Q1</v>
      </c>
      <c r="G180" s="2">
        <v>1</v>
      </c>
      <c r="H180" s="2">
        <v>0</v>
      </c>
      <c r="I180" s="2">
        <v>0</v>
      </c>
      <c r="J180" s="12">
        <v>2527329</v>
      </c>
      <c r="K180" s="12">
        <f>J180*[1]OtherData!$C$3</f>
        <v>1913193.7925813778</v>
      </c>
      <c r="L180" s="12" t="str">
        <f>VLOOKUP($C180,[1]OtherData!$H:$I,2,0)</f>
        <v>Winter</v>
      </c>
      <c r="M180" s="13">
        <f t="shared" si="10"/>
        <v>-2.5414975444894971E-2</v>
      </c>
      <c r="N180" s="12">
        <v>5436724.9435238177</v>
      </c>
      <c r="O180" s="14">
        <f t="shared" si="11"/>
        <v>-1.2418732446699041E-2</v>
      </c>
      <c r="P180">
        <v>3</v>
      </c>
      <c r="Q180">
        <v>1</v>
      </c>
    </row>
    <row r="181" spans="1:17">
      <c r="A181" s="2" t="str">
        <f t="shared" si="8"/>
        <v>4_19791</v>
      </c>
      <c r="B181" s="2">
        <v>4</v>
      </c>
      <c r="C181" s="11" t="s">
        <v>20</v>
      </c>
      <c r="D181" s="2">
        <v>1</v>
      </c>
      <c r="E181" s="2">
        <v>1979</v>
      </c>
      <c r="F181" s="2" t="str">
        <f t="shared" si="9"/>
        <v>1979Q1</v>
      </c>
      <c r="G181" s="2">
        <v>1</v>
      </c>
      <c r="H181" s="2">
        <v>0</v>
      </c>
      <c r="I181" s="2">
        <v>0</v>
      </c>
      <c r="J181" s="12">
        <v>2423499</v>
      </c>
      <c r="K181" s="12">
        <f>J181*[1]OtherData!$C$3</f>
        <v>1834594.2467827403</v>
      </c>
      <c r="L181" s="12" t="str">
        <f>VLOOKUP($C181,[1]OtherData!$H:$I,2,0)</f>
        <v>Winter</v>
      </c>
      <c r="M181" s="15">
        <f t="shared" si="10"/>
        <v>-2.6071644270601966E-2</v>
      </c>
      <c r="N181" s="12">
        <v>5213368.5261812089</v>
      </c>
      <c r="O181" s="14">
        <f t="shared" si="11"/>
        <v>-1.3489838716736766E-2</v>
      </c>
      <c r="P181">
        <v>3</v>
      </c>
      <c r="Q181">
        <v>1</v>
      </c>
    </row>
    <row r="182" spans="1:17">
      <c r="A182" s="2" t="str">
        <f t="shared" si="8"/>
        <v>4_20043</v>
      </c>
      <c r="B182" s="2">
        <v>4</v>
      </c>
      <c r="C182" s="11" t="s">
        <v>25</v>
      </c>
      <c r="D182" s="2">
        <v>3</v>
      </c>
      <c r="E182" s="2">
        <v>2004</v>
      </c>
      <c r="F182" s="2" t="str">
        <f t="shared" si="9"/>
        <v>2004Q3</v>
      </c>
      <c r="G182" s="2">
        <v>1</v>
      </c>
      <c r="H182" s="2">
        <v>0</v>
      </c>
      <c r="I182" s="2">
        <v>0</v>
      </c>
      <c r="J182" s="12">
        <v>2407522</v>
      </c>
      <c r="K182" s="12">
        <f>J182*[1]OtherData!$C$3</f>
        <v>1822499.6214988646</v>
      </c>
      <c r="L182" s="12" t="str">
        <f>VLOOKUP($C182,[1]OtherData!$H:$I,2,0)</f>
        <v>Storm</v>
      </c>
      <c r="M182" s="13">
        <f t="shared" si="10"/>
        <v>-2.6172690190165878E-2</v>
      </c>
      <c r="N182" s="12">
        <v>2246695.3299359614</v>
      </c>
      <c r="O182" s="14">
        <f t="shared" si="11"/>
        <v>-2.7716527609122413E-2</v>
      </c>
      <c r="P182">
        <v>3</v>
      </c>
      <c r="Q182">
        <v>1</v>
      </c>
    </row>
    <row r="183" spans="1:17">
      <c r="A183" s="2" t="str">
        <f t="shared" si="8"/>
        <v>2_19813</v>
      </c>
      <c r="B183" s="2">
        <v>2</v>
      </c>
      <c r="C183" s="11" t="s">
        <v>35</v>
      </c>
      <c r="D183" s="2">
        <v>3</v>
      </c>
      <c r="E183" s="2">
        <v>1981</v>
      </c>
      <c r="F183" s="2" t="str">
        <f t="shared" si="9"/>
        <v>1981Q3</v>
      </c>
      <c r="G183" s="2">
        <v>1</v>
      </c>
      <c r="H183" s="2">
        <v>0</v>
      </c>
      <c r="I183" s="2">
        <v>0</v>
      </c>
      <c r="J183" s="12">
        <v>2381419</v>
      </c>
      <c r="K183" s="12">
        <f>J183*[1]OtherData!$C$3</f>
        <v>1802739.5912187737</v>
      </c>
      <c r="L183" s="12" t="str">
        <f>VLOOKUP($C183,[1]OtherData!$H:$I,2,0)</f>
        <v>Wind</v>
      </c>
      <c r="M183" s="15">
        <f t="shared" si="10"/>
        <v>-2.6337777605724286E-2</v>
      </c>
      <c r="N183" s="12">
        <v>4921612.3468222087</v>
      </c>
      <c r="O183" s="14">
        <f t="shared" si="11"/>
        <v>-1.4888956220284142E-2</v>
      </c>
      <c r="P183">
        <v>3</v>
      </c>
      <c r="Q183">
        <v>1</v>
      </c>
    </row>
    <row r="184" spans="1:17">
      <c r="A184" s="2" t="str">
        <f t="shared" si="8"/>
        <v>1_19732</v>
      </c>
      <c r="B184" s="2">
        <v>1</v>
      </c>
      <c r="C184" s="11" t="s">
        <v>21</v>
      </c>
      <c r="D184" s="2">
        <v>2</v>
      </c>
      <c r="E184" s="2">
        <v>1973</v>
      </c>
      <c r="F184" s="2" t="str">
        <f t="shared" si="9"/>
        <v>1973Q2</v>
      </c>
      <c r="G184" s="2">
        <v>1</v>
      </c>
      <c r="H184" s="2">
        <v>0</v>
      </c>
      <c r="I184" s="2">
        <v>165</v>
      </c>
      <c r="J184" s="12">
        <v>2378056</v>
      </c>
      <c r="K184" s="12">
        <f>J184*[1]OtherData!$C$3</f>
        <v>1800193.7925813778</v>
      </c>
      <c r="L184" s="12" t="str">
        <f>VLOOKUP($C184,[1]OtherData!$H:$I,2,0)</f>
        <v>Wind</v>
      </c>
      <c r="M184" s="13">
        <f t="shared" si="10"/>
        <v>-2.635904676936536E-2</v>
      </c>
      <c r="N184" s="12">
        <v>5183862.2710382631</v>
      </c>
      <c r="O184" s="14">
        <f t="shared" si="11"/>
        <v>-1.3631336038662664E-2</v>
      </c>
      <c r="P184">
        <v>3</v>
      </c>
      <c r="Q184">
        <v>1</v>
      </c>
    </row>
    <row r="185" spans="1:17">
      <c r="A185" s="2" t="str">
        <f t="shared" si="8"/>
        <v>1_20192</v>
      </c>
      <c r="B185" s="2">
        <v>1</v>
      </c>
      <c r="C185" s="11" t="s">
        <v>21</v>
      </c>
      <c r="D185" s="2">
        <v>2</v>
      </c>
      <c r="E185" s="2">
        <v>2019</v>
      </c>
      <c r="F185" s="2" t="str">
        <f t="shared" si="9"/>
        <v>2019Q2</v>
      </c>
      <c r="G185" s="2">
        <v>1</v>
      </c>
      <c r="H185" s="2">
        <v>0</v>
      </c>
      <c r="I185" s="2">
        <v>0</v>
      </c>
      <c r="J185" s="12">
        <v>2289583</v>
      </c>
      <c r="K185" s="12">
        <f>J185*[1]OtherData!$C$3</f>
        <v>1733219.530658592</v>
      </c>
      <c r="L185" s="12" t="str">
        <f>VLOOKUP($C185,[1]OtherData!$H:$I,2,0)</f>
        <v>Wind</v>
      </c>
      <c r="M185" s="15">
        <f t="shared" si="10"/>
        <v>-2.6918590841567759E-2</v>
      </c>
      <c r="N185" s="12">
        <v>2212428.5941189588</v>
      </c>
      <c r="O185" s="14">
        <f t="shared" si="11"/>
        <v>-2.7880853828283682E-2</v>
      </c>
      <c r="P185">
        <v>3</v>
      </c>
      <c r="Q185">
        <v>1</v>
      </c>
    </row>
    <row r="186" spans="1:17">
      <c r="A186" s="2" t="str">
        <f t="shared" si="8"/>
        <v>2_20204</v>
      </c>
      <c r="B186" s="2">
        <v>2</v>
      </c>
      <c r="C186" s="11" t="s">
        <v>21</v>
      </c>
      <c r="D186" s="2">
        <v>4</v>
      </c>
      <c r="E186" s="2">
        <v>2020</v>
      </c>
      <c r="F186" s="2" t="str">
        <f t="shared" si="9"/>
        <v>2020Q4</v>
      </c>
      <c r="G186" s="2">
        <v>1</v>
      </c>
      <c r="H186" s="2">
        <v>0</v>
      </c>
      <c r="I186" s="2">
        <v>11</v>
      </c>
      <c r="J186" s="12">
        <v>2285303</v>
      </c>
      <c r="K186" s="12">
        <f>J186*[1]OtherData!$C$3</f>
        <v>1729979.5609386829</v>
      </c>
      <c r="L186" s="12" t="str">
        <f>VLOOKUP($C186,[1]OtherData!$H:$I,2,0)</f>
        <v>Wind</v>
      </c>
      <c r="M186" s="13">
        <f t="shared" si="10"/>
        <v>-2.6945659536299783E-2</v>
      </c>
      <c r="N186" s="12">
        <v>2194482.8997436021</v>
      </c>
      <c r="O186" s="14">
        <f t="shared" si="11"/>
        <v>-2.7966912451511599E-2</v>
      </c>
      <c r="P186">
        <v>3</v>
      </c>
      <c r="Q186">
        <v>1</v>
      </c>
    </row>
    <row r="187" spans="1:17">
      <c r="A187" s="2" t="str">
        <f t="shared" si="8"/>
        <v>2_20193</v>
      </c>
      <c r="B187" s="2">
        <v>2</v>
      </c>
      <c r="C187" s="11" t="s">
        <v>25</v>
      </c>
      <c r="D187" s="2">
        <v>3</v>
      </c>
      <c r="E187" s="2">
        <v>2019</v>
      </c>
      <c r="F187" s="2" t="str">
        <f t="shared" si="9"/>
        <v>2019Q3</v>
      </c>
      <c r="G187" s="2">
        <v>1</v>
      </c>
      <c r="H187" s="2">
        <v>0</v>
      </c>
      <c r="I187" s="2">
        <v>0</v>
      </c>
      <c r="J187" s="12">
        <v>2266281</v>
      </c>
      <c r="K187" s="12">
        <f>J187*[1]OtherData!$C$3</f>
        <v>1715579.8637395913</v>
      </c>
      <c r="L187" s="12" t="str">
        <f>VLOOKUP($C187,[1]OtherData!$H:$I,2,0)</f>
        <v>Storm</v>
      </c>
      <c r="M187" s="15">
        <f t="shared" si="10"/>
        <v>-2.7065963440784022E-2</v>
      </c>
      <c r="N187" s="12">
        <v>2189911.8253011606</v>
      </c>
      <c r="O187" s="14">
        <f t="shared" si="11"/>
        <v>-2.7988833050679337E-2</v>
      </c>
      <c r="P187">
        <v>3</v>
      </c>
      <c r="Q187">
        <v>1</v>
      </c>
    </row>
    <row r="188" spans="1:17">
      <c r="A188" s="2" t="str">
        <f t="shared" si="8"/>
        <v>1_20043</v>
      </c>
      <c r="B188" s="2">
        <v>1</v>
      </c>
      <c r="C188" s="11" t="s">
        <v>24</v>
      </c>
      <c r="D188" s="2">
        <v>3</v>
      </c>
      <c r="E188" s="2">
        <v>2004</v>
      </c>
      <c r="F188" s="2" t="str">
        <f t="shared" si="9"/>
        <v>2004Q3</v>
      </c>
      <c r="G188" s="2">
        <v>1</v>
      </c>
      <c r="H188" s="2">
        <v>0</v>
      </c>
      <c r="I188" s="2">
        <v>0</v>
      </c>
      <c r="J188" s="12">
        <v>2158091</v>
      </c>
      <c r="K188" s="12">
        <f>J188*[1]OtherData!$C$3</f>
        <v>1633679.7880393642</v>
      </c>
      <c r="L188" s="12" t="str">
        <f>VLOOKUP($C188,[1]OtherData!$H:$I,2,0)</f>
        <v>Storm</v>
      </c>
      <c r="M188" s="13">
        <f t="shared" si="10"/>
        <v>-2.7750206918133923E-2</v>
      </c>
      <c r="N188" s="12">
        <v>2013926.7559244854</v>
      </c>
      <c r="O188" s="14">
        <f t="shared" si="11"/>
        <v>-2.8832769900513564E-2</v>
      </c>
      <c r="P188">
        <v>3</v>
      </c>
      <c r="Q188">
        <v>1</v>
      </c>
    </row>
    <row r="189" spans="1:17">
      <c r="A189" s="2" t="str">
        <f t="shared" si="8"/>
        <v>1_20204</v>
      </c>
      <c r="B189" s="2">
        <v>1</v>
      </c>
      <c r="C189" s="11" t="s">
        <v>17</v>
      </c>
      <c r="D189" s="2">
        <v>4</v>
      </c>
      <c r="E189" s="2">
        <v>2020</v>
      </c>
      <c r="F189" s="2" t="str">
        <f t="shared" si="9"/>
        <v>2020Q4</v>
      </c>
      <c r="G189" s="2">
        <v>1</v>
      </c>
      <c r="H189" s="2">
        <v>0</v>
      </c>
      <c r="I189" s="2">
        <v>0</v>
      </c>
      <c r="J189" s="12">
        <v>2145964</v>
      </c>
      <c r="K189" s="12">
        <f>J189*[1]OtherData!$C$3</f>
        <v>1624499.6214988646</v>
      </c>
      <c r="L189" s="12" t="str">
        <f>VLOOKUP($C189,[1]OtherData!$H:$I,2,0)</f>
        <v>Wind</v>
      </c>
      <c r="M189" s="15">
        <f t="shared" si="10"/>
        <v>-2.7826903661361781E-2</v>
      </c>
      <c r="N189" s="12">
        <v>2060681.3632439023</v>
      </c>
      <c r="O189" s="14">
        <f t="shared" si="11"/>
        <v>-2.8608558061656204E-2</v>
      </c>
      <c r="P189">
        <v>3</v>
      </c>
      <c r="Q189">
        <v>1</v>
      </c>
    </row>
    <row r="190" spans="1:17">
      <c r="A190" s="2" t="str">
        <f t="shared" si="8"/>
        <v>6_19822</v>
      </c>
      <c r="B190" s="2">
        <v>6</v>
      </c>
      <c r="C190" s="11" t="s">
        <v>36</v>
      </c>
      <c r="D190" s="2">
        <v>2</v>
      </c>
      <c r="E190" s="2">
        <v>1982</v>
      </c>
      <c r="F190" s="2" t="str">
        <f t="shared" si="9"/>
        <v>1982Q2</v>
      </c>
      <c r="G190" s="2">
        <v>1</v>
      </c>
      <c r="H190" s="2">
        <v>0</v>
      </c>
      <c r="I190" s="2">
        <v>2</v>
      </c>
      <c r="J190" s="12">
        <v>2111595</v>
      </c>
      <c r="K190" s="12">
        <f>J190*[1]OtherData!$C$3</f>
        <v>1598482.2104466313</v>
      </c>
      <c r="L190" s="12" t="str">
        <f>VLOOKUP($C190,[1]OtherData!$H:$I,2,0)</f>
        <v>Storm</v>
      </c>
      <c r="M190" s="13">
        <f t="shared" si="10"/>
        <v>-2.8044269074736759E-2</v>
      </c>
      <c r="N190" s="12">
        <v>4115855.6410393086</v>
      </c>
      <c r="O190" s="14">
        <f t="shared" si="11"/>
        <v>-1.8752964561558547E-2</v>
      </c>
      <c r="P190">
        <v>3</v>
      </c>
      <c r="Q190">
        <v>1</v>
      </c>
    </row>
    <row r="191" spans="1:17">
      <c r="A191" s="2" t="str">
        <f t="shared" si="8"/>
        <v>6_19924</v>
      </c>
      <c r="B191" s="2">
        <v>6</v>
      </c>
      <c r="C191" s="11" t="s">
        <v>21</v>
      </c>
      <c r="D191" s="2">
        <v>4</v>
      </c>
      <c r="E191" s="2">
        <v>1992</v>
      </c>
      <c r="F191" s="2" t="str">
        <f t="shared" si="9"/>
        <v>1992Q4</v>
      </c>
      <c r="G191" s="2">
        <v>1</v>
      </c>
      <c r="H191" s="2">
        <v>0</v>
      </c>
      <c r="I191" s="2">
        <v>28</v>
      </c>
      <c r="J191" s="12">
        <v>2099993</v>
      </c>
      <c r="K191" s="12">
        <f>J191*[1]OtherData!$C$3</f>
        <v>1589699.4700984103</v>
      </c>
      <c r="L191" s="12" t="str">
        <f>VLOOKUP($C191,[1]OtherData!$H:$I,2,0)</f>
        <v>Wind</v>
      </c>
      <c r="M191" s="15">
        <f t="shared" si="10"/>
        <v>-2.8117645475736978E-2</v>
      </c>
      <c r="N191" s="12">
        <v>2533937.1681800825</v>
      </c>
      <c r="O191" s="14">
        <f t="shared" si="11"/>
        <v>-2.6339058639925493E-2</v>
      </c>
      <c r="P191">
        <v>3</v>
      </c>
      <c r="Q191">
        <v>1</v>
      </c>
    </row>
    <row r="192" spans="1:17">
      <c r="A192" s="2" t="str">
        <f t="shared" si="8"/>
        <v>5_19822</v>
      </c>
      <c r="B192" s="2">
        <v>5</v>
      </c>
      <c r="C192" s="11" t="s">
        <v>36</v>
      </c>
      <c r="D192" s="2">
        <v>2</v>
      </c>
      <c r="E192" s="2">
        <v>1982</v>
      </c>
      <c r="F192" s="2" t="str">
        <f t="shared" si="9"/>
        <v>1982Q2</v>
      </c>
      <c r="G192" s="2">
        <v>1</v>
      </c>
      <c r="H192" s="2">
        <v>0</v>
      </c>
      <c r="I192" s="2">
        <v>2</v>
      </c>
      <c r="J192" s="12">
        <v>2086077</v>
      </c>
      <c r="K192" s="12">
        <f>J192*[1]OtherData!$C$3</f>
        <v>1579165.0264950795</v>
      </c>
      <c r="L192" s="12" t="str">
        <f>VLOOKUP($C192,[1]OtherData!$H:$I,2,0)</f>
        <v>Storm</v>
      </c>
      <c r="M192" s="13">
        <f t="shared" si="10"/>
        <v>-2.8205656680384366E-2</v>
      </c>
      <c r="N192" s="12">
        <v>4066116.7449687831</v>
      </c>
      <c r="O192" s="14">
        <f t="shared" si="11"/>
        <v>-1.899148756474665E-2</v>
      </c>
      <c r="P192">
        <v>3</v>
      </c>
      <c r="Q192">
        <v>1</v>
      </c>
    </row>
    <row r="193" spans="1:17">
      <c r="A193" s="2" t="str">
        <f t="shared" si="8"/>
        <v>2_19822</v>
      </c>
      <c r="B193" s="2">
        <v>2</v>
      </c>
      <c r="C193" s="11" t="s">
        <v>36</v>
      </c>
      <c r="D193" s="2">
        <v>2</v>
      </c>
      <c r="E193" s="2">
        <v>1982</v>
      </c>
      <c r="F193" s="2" t="str">
        <f t="shared" si="9"/>
        <v>1982Q2</v>
      </c>
      <c r="G193" s="2">
        <v>1</v>
      </c>
      <c r="H193" s="2">
        <v>0</v>
      </c>
      <c r="I193" s="2">
        <v>2</v>
      </c>
      <c r="J193" s="12">
        <v>2072545</v>
      </c>
      <c r="K193" s="12">
        <f>J193*[1]OtherData!$C$3</f>
        <v>1568921.2717638153</v>
      </c>
      <c r="L193" s="12" t="str">
        <f>VLOOKUP($C193,[1]OtherData!$H:$I,2,0)</f>
        <v>Storm</v>
      </c>
      <c r="M193" s="15">
        <f t="shared" si="10"/>
        <v>-2.8291239291859539E-2</v>
      </c>
      <c r="N193" s="12">
        <v>4039740.5892502177</v>
      </c>
      <c r="O193" s="14">
        <f t="shared" si="11"/>
        <v>-1.911797448688559E-2</v>
      </c>
      <c r="P193">
        <v>3</v>
      </c>
      <c r="Q193">
        <v>1</v>
      </c>
    </row>
    <row r="194" spans="1:17">
      <c r="A194" s="2" t="str">
        <f t="shared" ref="A194:A257" si="12">B194&amp;"_"&amp;E194&amp;D194</f>
        <v>4_19822</v>
      </c>
      <c r="B194" s="2">
        <v>4</v>
      </c>
      <c r="C194" s="11" t="s">
        <v>36</v>
      </c>
      <c r="D194" s="2">
        <v>2</v>
      </c>
      <c r="E194" s="2">
        <v>1982</v>
      </c>
      <c r="F194" s="2" t="str">
        <f t="shared" ref="F194:F257" si="13">E194&amp;"Q"&amp;D194</f>
        <v>1982Q2</v>
      </c>
      <c r="G194" s="2">
        <v>1</v>
      </c>
      <c r="H194" s="2">
        <v>0</v>
      </c>
      <c r="I194" s="2">
        <v>3</v>
      </c>
      <c r="J194" s="12">
        <v>2040841</v>
      </c>
      <c r="K194" s="12">
        <f>J194*[1]OtherData!$C$3</f>
        <v>1544921.2717638153</v>
      </c>
      <c r="L194" s="12" t="str">
        <f>VLOOKUP($C194,[1]OtherData!$H:$I,2,0)</f>
        <v>Storm</v>
      </c>
      <c r="M194" s="13">
        <f t="shared" ref="M194:M257" si="14">STANDARDIZE(J194,AVERAGE($J$2:$J$3367),_xlfn.STDEV.S($J$2:$J$3367))</f>
        <v>-2.849175001564086E-2</v>
      </c>
      <c r="N194" s="12">
        <v>3977944.1333751515</v>
      </c>
      <c r="O194" s="14">
        <f t="shared" ref="O194:O257" si="15">STANDARDIZE(N194,AVERAGE($N$2:$N$3367),_xlfn.STDEV.S($N$2:$N$3367))</f>
        <v>-1.9414319548923194E-2</v>
      </c>
      <c r="P194">
        <v>3</v>
      </c>
      <c r="Q194">
        <v>1</v>
      </c>
    </row>
    <row r="195" spans="1:17">
      <c r="A195" s="2" t="str">
        <f t="shared" si="12"/>
        <v>3_20113</v>
      </c>
      <c r="B195" s="2">
        <v>3</v>
      </c>
      <c r="C195" s="11" t="s">
        <v>27</v>
      </c>
      <c r="D195" s="2">
        <v>3</v>
      </c>
      <c r="E195" s="2">
        <v>2011</v>
      </c>
      <c r="F195" s="2" t="str">
        <f t="shared" si="13"/>
        <v>2011Q3</v>
      </c>
      <c r="G195" s="2">
        <v>1</v>
      </c>
      <c r="H195" s="2">
        <v>0</v>
      </c>
      <c r="I195" s="2">
        <v>0</v>
      </c>
      <c r="J195" s="12">
        <v>2037108</v>
      </c>
      <c r="K195" s="12">
        <f>J195*[1]OtherData!$C$3</f>
        <v>1542095.382286147</v>
      </c>
      <c r="L195" s="12" t="str">
        <f>VLOOKUP($C195,[1]OtherData!$H:$I,2,0)</f>
        <v>Storm</v>
      </c>
      <c r="M195" s="15">
        <f t="shared" si="14"/>
        <v>-2.8515359229994749E-2</v>
      </c>
      <c r="N195" s="12">
        <v>1828801.6457127978</v>
      </c>
      <c r="O195" s="14">
        <f t="shared" si="15"/>
        <v>-2.9720537839524726E-2</v>
      </c>
      <c r="P195">
        <v>3</v>
      </c>
      <c r="Q195">
        <v>1</v>
      </c>
    </row>
    <row r="196" spans="1:17">
      <c r="A196" s="2" t="str">
        <f t="shared" si="12"/>
        <v>1_19783</v>
      </c>
      <c r="B196" s="2">
        <v>1</v>
      </c>
      <c r="C196" s="11" t="s">
        <v>37</v>
      </c>
      <c r="D196" s="2">
        <v>3</v>
      </c>
      <c r="E196" s="2">
        <v>1978</v>
      </c>
      <c r="F196" s="2" t="str">
        <f t="shared" si="13"/>
        <v>1978Q3</v>
      </c>
      <c r="G196" s="2">
        <v>2</v>
      </c>
      <c r="H196" s="2">
        <v>0</v>
      </c>
      <c r="I196" s="2">
        <v>0</v>
      </c>
      <c r="J196" s="12">
        <v>2036585</v>
      </c>
      <c r="K196" s="12">
        <f>J196*[1]OtherData!$C$3</f>
        <v>1541699.4700984103</v>
      </c>
      <c r="L196" s="12" t="str">
        <f>VLOOKUP($C196,[1]OtherData!$H:$I,2,0)</f>
        <v>Water</v>
      </c>
      <c r="M196" s="13">
        <f t="shared" si="14"/>
        <v>-2.8518666923299619E-2</v>
      </c>
      <c r="N196" s="12">
        <v>4488564.5539597142</v>
      </c>
      <c r="O196" s="14">
        <f t="shared" si="15"/>
        <v>-1.6965638017384811E-2</v>
      </c>
      <c r="P196">
        <v>3</v>
      </c>
      <c r="Q196">
        <v>1</v>
      </c>
    </row>
    <row r="197" spans="1:17">
      <c r="A197" s="2" t="str">
        <f t="shared" si="12"/>
        <v>1_20003</v>
      </c>
      <c r="B197" s="2">
        <v>1</v>
      </c>
      <c r="C197" s="11" t="s">
        <v>24</v>
      </c>
      <c r="D197" s="2">
        <v>3</v>
      </c>
      <c r="E197" s="2">
        <v>2000</v>
      </c>
      <c r="F197" s="2" t="str">
        <f t="shared" si="13"/>
        <v>2000Q3</v>
      </c>
      <c r="G197" s="2">
        <v>1</v>
      </c>
      <c r="H197" s="2">
        <v>0</v>
      </c>
      <c r="I197" s="2">
        <v>0</v>
      </c>
      <c r="J197" s="12">
        <v>1968850</v>
      </c>
      <c r="K197" s="12">
        <f>J197*[1]OtherData!$C$3</f>
        <v>1490423.921271764</v>
      </c>
      <c r="L197" s="12" t="str">
        <f>VLOOKUP($C197,[1]OtherData!$H:$I,2,0)</f>
        <v>Storm</v>
      </c>
      <c r="M197" s="15">
        <f t="shared" si="14"/>
        <v>-2.8947054315279427E-2</v>
      </c>
      <c r="N197" s="12">
        <v>1925461.1071499407</v>
      </c>
      <c r="O197" s="14">
        <f t="shared" si="15"/>
        <v>-2.9257007145239884E-2</v>
      </c>
      <c r="P197">
        <v>3</v>
      </c>
      <c r="Q197">
        <v>1</v>
      </c>
    </row>
    <row r="198" spans="1:17">
      <c r="A198" s="2" t="str">
        <f t="shared" si="12"/>
        <v>3_20152</v>
      </c>
      <c r="B198" s="2">
        <v>3</v>
      </c>
      <c r="C198" s="11" t="s">
        <v>19</v>
      </c>
      <c r="D198" s="2">
        <v>2</v>
      </c>
      <c r="E198" s="2">
        <v>2015</v>
      </c>
      <c r="F198" s="2" t="str">
        <f t="shared" si="13"/>
        <v>2015Q2</v>
      </c>
      <c r="G198" s="2">
        <v>1</v>
      </c>
      <c r="H198" s="2">
        <v>0</v>
      </c>
      <c r="I198" s="2">
        <v>0</v>
      </c>
      <c r="J198" s="12">
        <v>1942567</v>
      </c>
      <c r="K198" s="12">
        <f>J198*[1]OtherData!$C$3</f>
        <v>1470527.6305828919</v>
      </c>
      <c r="L198" s="12" t="str">
        <f>VLOOKUP($C198,[1]OtherData!$H:$I,2,0)</f>
        <v>Water</v>
      </c>
      <c r="M198" s="13">
        <f t="shared" si="14"/>
        <v>-2.9113280133887316E-2</v>
      </c>
      <c r="N198" s="12">
        <v>1866578.259021485</v>
      </c>
      <c r="O198" s="14">
        <f t="shared" si="15"/>
        <v>-2.953937999388441E-2</v>
      </c>
      <c r="P198">
        <v>3</v>
      </c>
      <c r="Q198">
        <v>1</v>
      </c>
    </row>
    <row r="199" spans="1:17">
      <c r="A199" s="2" t="str">
        <f t="shared" si="12"/>
        <v>4_19832</v>
      </c>
      <c r="B199" s="2">
        <v>4</v>
      </c>
      <c r="C199" s="11" t="s">
        <v>21</v>
      </c>
      <c r="D199" s="2">
        <v>2</v>
      </c>
      <c r="E199" s="2">
        <v>1983</v>
      </c>
      <c r="F199" s="2" t="str">
        <f t="shared" si="13"/>
        <v>1983Q2</v>
      </c>
      <c r="G199" s="2">
        <v>1</v>
      </c>
      <c r="H199" s="2">
        <v>0</v>
      </c>
      <c r="I199" s="2">
        <v>0</v>
      </c>
      <c r="J199" s="12">
        <v>1937312</v>
      </c>
      <c r="K199" s="12">
        <f>J199*[1]OtherData!$C$3</f>
        <v>1466549.583648751</v>
      </c>
      <c r="L199" s="12" t="str">
        <f>VLOOKUP($C199,[1]OtherData!$H:$I,2,0)</f>
        <v>Wind</v>
      </c>
      <c r="M199" s="15">
        <f t="shared" si="14"/>
        <v>-2.9146515178470677E-2</v>
      </c>
      <c r="N199" s="12">
        <v>3547170.4446665966</v>
      </c>
      <c r="O199" s="14">
        <f t="shared" si="15"/>
        <v>-2.1480095873743357E-2</v>
      </c>
      <c r="P199">
        <v>3</v>
      </c>
      <c r="Q199">
        <v>1</v>
      </c>
    </row>
    <row r="200" spans="1:17">
      <c r="A200" s="2" t="str">
        <f t="shared" si="12"/>
        <v>2_20042</v>
      </c>
      <c r="B200" s="2">
        <v>2</v>
      </c>
      <c r="C200" s="11" t="s">
        <v>24</v>
      </c>
      <c r="D200" s="2">
        <v>2</v>
      </c>
      <c r="E200" s="2">
        <v>2004</v>
      </c>
      <c r="F200" s="2" t="str">
        <f t="shared" si="13"/>
        <v>2004Q2</v>
      </c>
      <c r="G200" s="2">
        <v>1</v>
      </c>
      <c r="H200" s="2">
        <v>0</v>
      </c>
      <c r="I200" s="2">
        <v>0</v>
      </c>
      <c r="J200" s="12">
        <v>1934538</v>
      </c>
      <c r="K200" s="12">
        <f>J200*[1]OtherData!$C$3</f>
        <v>1464449.6593489782</v>
      </c>
      <c r="L200" s="12" t="str">
        <f>VLOOKUP($C200,[1]OtherData!$H:$I,2,0)</f>
        <v>Storm</v>
      </c>
      <c r="M200" s="13">
        <f t="shared" si="14"/>
        <v>-2.9164059234355406E-2</v>
      </c>
      <c r="N200" s="12">
        <v>1805307.4863630135</v>
      </c>
      <c r="O200" s="14">
        <f t="shared" si="15"/>
        <v>-2.9833204140713731E-2</v>
      </c>
      <c r="P200">
        <v>3</v>
      </c>
      <c r="Q200">
        <v>1</v>
      </c>
    </row>
    <row r="201" spans="1:17">
      <c r="A201" s="2" t="str">
        <f t="shared" si="12"/>
        <v>3_19863</v>
      </c>
      <c r="B201" s="2">
        <v>3</v>
      </c>
      <c r="C201" s="11" t="s">
        <v>38</v>
      </c>
      <c r="D201" s="2">
        <v>3</v>
      </c>
      <c r="E201" s="2">
        <v>1986</v>
      </c>
      <c r="F201" s="2" t="str">
        <f t="shared" si="13"/>
        <v>1986Q3</v>
      </c>
      <c r="G201" s="2">
        <v>31</v>
      </c>
      <c r="H201" s="2">
        <v>0</v>
      </c>
      <c r="I201" s="2">
        <v>0</v>
      </c>
      <c r="J201" s="12">
        <v>1885686</v>
      </c>
      <c r="K201" s="12">
        <f>J201*[1]OtherData!$C$3</f>
        <v>1427468.5844057533</v>
      </c>
      <c r="L201" s="12" t="str">
        <f>VLOOKUP($C201,[1]OtherData!$H:$I,2,0)</f>
        <v>Heat</v>
      </c>
      <c r="M201" s="15">
        <f t="shared" si="14"/>
        <v>-2.9473021821983626E-2</v>
      </c>
      <c r="N201" s="12">
        <v>2889049.6468096571</v>
      </c>
      <c r="O201" s="14">
        <f t="shared" si="15"/>
        <v>-2.4636115841351981E-2</v>
      </c>
      <c r="P201">
        <v>2</v>
      </c>
      <c r="Q201">
        <v>3</v>
      </c>
    </row>
    <row r="202" spans="1:17">
      <c r="A202" s="2" t="str">
        <f t="shared" si="12"/>
        <v>6_19731</v>
      </c>
      <c r="B202" s="2">
        <v>6</v>
      </c>
      <c r="C202" s="11" t="s">
        <v>20</v>
      </c>
      <c r="D202" s="2">
        <v>1</v>
      </c>
      <c r="E202" s="2">
        <v>1973</v>
      </c>
      <c r="F202" s="2" t="str">
        <f t="shared" si="13"/>
        <v>1973Q1</v>
      </c>
      <c r="G202" s="2">
        <v>2</v>
      </c>
      <c r="H202" s="2">
        <v>3</v>
      </c>
      <c r="I202" s="2">
        <v>0</v>
      </c>
      <c r="J202" s="12">
        <v>1882757</v>
      </c>
      <c r="K202" s="12">
        <f>J202*[1]OtherData!$C$3</f>
        <v>1425251.3247539743</v>
      </c>
      <c r="L202" s="12" t="str">
        <f>VLOOKUP($C202,[1]OtherData!$H:$I,2,0)</f>
        <v>Winter</v>
      </c>
      <c r="M202" s="13">
        <f t="shared" si="14"/>
        <v>-2.9491546169383182E-2</v>
      </c>
      <c r="N202" s="12">
        <v>4104172.8949331669</v>
      </c>
      <c r="O202" s="14">
        <f t="shared" si="15"/>
        <v>-1.8808989200359734E-2</v>
      </c>
      <c r="P202">
        <v>3</v>
      </c>
      <c r="Q202">
        <v>1</v>
      </c>
    </row>
    <row r="203" spans="1:17">
      <c r="A203" s="2" t="str">
        <f t="shared" si="12"/>
        <v>2_19863</v>
      </c>
      <c r="B203" s="2">
        <v>2</v>
      </c>
      <c r="C203" s="11" t="s">
        <v>38</v>
      </c>
      <c r="D203" s="2">
        <v>3</v>
      </c>
      <c r="E203" s="2">
        <v>1986</v>
      </c>
      <c r="F203" s="2" t="str">
        <f t="shared" si="13"/>
        <v>1986Q3</v>
      </c>
      <c r="G203" s="2">
        <v>31</v>
      </c>
      <c r="H203" s="2">
        <v>0</v>
      </c>
      <c r="I203" s="2">
        <v>0</v>
      </c>
      <c r="J203" s="12">
        <v>1854327</v>
      </c>
      <c r="K203" s="12">
        <f>J203*[1]OtherData!$C$3</f>
        <v>1403729.7501892506</v>
      </c>
      <c r="L203" s="12" t="str">
        <f>VLOOKUP($C203,[1]OtherData!$H:$I,2,0)</f>
        <v>Heat</v>
      </c>
      <c r="M203" s="15">
        <f t="shared" si="14"/>
        <v>-2.9671350606586783E-2</v>
      </c>
      <c r="N203" s="12">
        <v>2841004.6871110098</v>
      </c>
      <c r="O203" s="14">
        <f t="shared" si="15"/>
        <v>-2.4866515568340773E-2</v>
      </c>
      <c r="P203">
        <v>2</v>
      </c>
      <c r="Q203">
        <v>3</v>
      </c>
    </row>
    <row r="204" spans="1:17">
      <c r="A204" s="2" t="str">
        <f t="shared" si="12"/>
        <v>3_19822</v>
      </c>
      <c r="B204" s="2">
        <v>3</v>
      </c>
      <c r="C204" s="11" t="s">
        <v>36</v>
      </c>
      <c r="D204" s="2">
        <v>2</v>
      </c>
      <c r="E204" s="2">
        <v>1982</v>
      </c>
      <c r="F204" s="2" t="str">
        <f t="shared" si="13"/>
        <v>1982Q2</v>
      </c>
      <c r="G204" s="2">
        <v>1</v>
      </c>
      <c r="H204" s="2">
        <v>0</v>
      </c>
      <c r="I204" s="2">
        <v>2</v>
      </c>
      <c r="J204" s="12">
        <v>1802288</v>
      </c>
      <c r="K204" s="12">
        <f>J204*[1]OtherData!$C$3</f>
        <v>1364336.1090083271</v>
      </c>
      <c r="L204" s="12" t="str">
        <f>VLOOKUP($C204,[1]OtherData!$H:$I,2,0)</f>
        <v>Storm</v>
      </c>
      <c r="M204" s="13">
        <f t="shared" si="14"/>
        <v>-3.0000469252652144E-2</v>
      </c>
      <c r="N204" s="12">
        <v>3512964.0066288533</v>
      </c>
      <c r="O204" s="14">
        <f t="shared" si="15"/>
        <v>-2.1644132934750131E-2</v>
      </c>
      <c r="P204">
        <v>3</v>
      </c>
      <c r="Q204">
        <v>1</v>
      </c>
    </row>
    <row r="205" spans="1:17">
      <c r="A205" s="2" t="str">
        <f t="shared" si="12"/>
        <v>2_19731</v>
      </c>
      <c r="B205" s="2">
        <v>2</v>
      </c>
      <c r="C205" s="11" t="s">
        <v>20</v>
      </c>
      <c r="D205" s="2">
        <v>1</v>
      </c>
      <c r="E205" s="2">
        <v>1973</v>
      </c>
      <c r="F205" s="2" t="str">
        <f t="shared" si="13"/>
        <v>1973Q1</v>
      </c>
      <c r="G205" s="2">
        <v>2</v>
      </c>
      <c r="H205" s="2">
        <v>2</v>
      </c>
      <c r="I205" s="2">
        <v>0</v>
      </c>
      <c r="J205" s="12">
        <v>1778513</v>
      </c>
      <c r="K205" s="12">
        <f>J205*[1]OtherData!$C$3</f>
        <v>1346338.3800151402</v>
      </c>
      <c r="L205" s="12" t="str">
        <f>VLOOKUP($C205,[1]OtherData!$H:$I,2,0)</f>
        <v>Winter</v>
      </c>
      <c r="M205" s="15">
        <f t="shared" si="14"/>
        <v>-3.0150833322103977E-2</v>
      </c>
      <c r="N205" s="12">
        <v>3876934.1173004652</v>
      </c>
      <c r="O205" s="14">
        <f t="shared" si="15"/>
        <v>-1.9898713339087954E-2</v>
      </c>
      <c r="P205">
        <v>3</v>
      </c>
      <c r="Q205">
        <v>1</v>
      </c>
    </row>
    <row r="206" spans="1:17">
      <c r="A206" s="2" t="str">
        <f t="shared" si="12"/>
        <v>4_19731</v>
      </c>
      <c r="B206" s="2">
        <v>4</v>
      </c>
      <c r="C206" s="11" t="s">
        <v>20</v>
      </c>
      <c r="D206" s="2">
        <v>1</v>
      </c>
      <c r="E206" s="2">
        <v>1973</v>
      </c>
      <c r="F206" s="2" t="str">
        <f t="shared" si="13"/>
        <v>1973Q1</v>
      </c>
      <c r="G206" s="2">
        <v>2</v>
      </c>
      <c r="H206" s="2">
        <v>2</v>
      </c>
      <c r="I206" s="2">
        <v>0</v>
      </c>
      <c r="J206" s="12">
        <v>1769898</v>
      </c>
      <c r="K206" s="12">
        <f>J206*[1]OtherData!$C$3</f>
        <v>1339816.8054504164</v>
      </c>
      <c r="L206" s="12" t="str">
        <f>VLOOKUP($C206,[1]OtherData!$H:$I,2,0)</f>
        <v>Winter</v>
      </c>
      <c r="M206" s="13">
        <f t="shared" si="14"/>
        <v>-3.0205318556944253E-2</v>
      </c>
      <c r="N206" s="12">
        <v>3858154.5034204745</v>
      </c>
      <c r="O206" s="14">
        <f t="shared" si="15"/>
        <v>-1.9988771025430993E-2</v>
      </c>
      <c r="P206">
        <v>3</v>
      </c>
      <c r="Q206">
        <v>1</v>
      </c>
    </row>
    <row r="207" spans="1:17">
      <c r="A207" s="2" t="str">
        <f t="shared" si="12"/>
        <v>1_19822</v>
      </c>
      <c r="B207" s="2">
        <v>1</v>
      </c>
      <c r="C207" s="11" t="s">
        <v>36</v>
      </c>
      <c r="D207" s="2">
        <v>2</v>
      </c>
      <c r="E207" s="2">
        <v>1982</v>
      </c>
      <c r="F207" s="2" t="str">
        <f t="shared" si="13"/>
        <v>1982Q2</v>
      </c>
      <c r="G207" s="2">
        <v>1</v>
      </c>
      <c r="H207" s="2">
        <v>0</v>
      </c>
      <c r="I207" s="2">
        <v>2</v>
      </c>
      <c r="J207" s="12">
        <v>1749513</v>
      </c>
      <c r="K207" s="12">
        <f>J207*[1]OtherData!$C$3</f>
        <v>1324385.3141559425</v>
      </c>
      <c r="L207" s="12" t="str">
        <f>VLOOKUP($C207,[1]OtherData!$H:$I,2,0)</f>
        <v>Storm</v>
      </c>
      <c r="M207" s="15">
        <f t="shared" si="14"/>
        <v>-3.0334242702297592E-2</v>
      </c>
      <c r="N207" s="12">
        <v>3410096.6094926363</v>
      </c>
      <c r="O207" s="14">
        <f t="shared" si="15"/>
        <v>-2.2137433800541034E-2</v>
      </c>
      <c r="P207">
        <v>3</v>
      </c>
      <c r="Q207">
        <v>1</v>
      </c>
    </row>
    <row r="208" spans="1:17">
      <c r="A208" s="2" t="str">
        <f t="shared" si="12"/>
        <v>3_20154</v>
      </c>
      <c r="B208" s="2">
        <v>3</v>
      </c>
      <c r="C208" s="11" t="s">
        <v>19</v>
      </c>
      <c r="D208" s="2">
        <v>4</v>
      </c>
      <c r="E208" s="2">
        <v>2015</v>
      </c>
      <c r="F208" s="2" t="str">
        <f t="shared" si="13"/>
        <v>2015Q4</v>
      </c>
      <c r="G208" s="2">
        <v>1</v>
      </c>
      <c r="H208" s="2">
        <v>26</v>
      </c>
      <c r="I208" s="2">
        <v>65</v>
      </c>
      <c r="J208" s="12">
        <v>1743561</v>
      </c>
      <c r="K208" s="12">
        <f>J208*[1]OtherData!$C$3</f>
        <v>1319879.63663891</v>
      </c>
      <c r="L208" s="12" t="str">
        <f>VLOOKUP($C208,[1]OtherData!$H:$I,2,0)</f>
        <v>Water</v>
      </c>
      <c r="M208" s="13">
        <f t="shared" si="14"/>
        <v>-3.0371885896466985E-2</v>
      </c>
      <c r="N208" s="12">
        <v>1675356.9147822235</v>
      </c>
      <c r="O208" s="14">
        <f t="shared" si="15"/>
        <v>-3.0456382438750557E-2</v>
      </c>
      <c r="P208">
        <v>3</v>
      </c>
      <c r="Q208">
        <v>1</v>
      </c>
    </row>
    <row r="209" spans="1:17">
      <c r="A209" s="2" t="str">
        <f t="shared" si="12"/>
        <v>3_19963</v>
      </c>
      <c r="B209" s="2">
        <v>3</v>
      </c>
      <c r="C209" s="11" t="s">
        <v>25</v>
      </c>
      <c r="D209" s="2">
        <v>3</v>
      </c>
      <c r="E209" s="2">
        <v>1996</v>
      </c>
      <c r="F209" s="2" t="str">
        <f t="shared" si="13"/>
        <v>1996Q3</v>
      </c>
      <c r="G209" s="2">
        <v>1</v>
      </c>
      <c r="H209" s="2">
        <v>0</v>
      </c>
      <c r="I209" s="2">
        <v>0</v>
      </c>
      <c r="J209" s="12">
        <v>1733016</v>
      </c>
      <c r="K209" s="12">
        <f>J209*[1]OtherData!$C$3</f>
        <v>1311897.0476911431</v>
      </c>
      <c r="L209" s="12" t="str">
        <f>VLOOKUP($C209,[1]OtherData!$H:$I,2,0)</f>
        <v>Storm</v>
      </c>
      <c r="M209" s="15">
        <f t="shared" si="14"/>
        <v>-3.0438577341782215E-2</v>
      </c>
      <c r="N209" s="12">
        <v>1960394.4494693922</v>
      </c>
      <c r="O209" s="14">
        <f t="shared" si="15"/>
        <v>-2.9089484212892956E-2</v>
      </c>
      <c r="P209">
        <v>3</v>
      </c>
      <c r="Q209">
        <v>1</v>
      </c>
    </row>
    <row r="210" spans="1:17">
      <c r="A210" s="2" t="str">
        <f t="shared" si="12"/>
        <v>4_20154</v>
      </c>
      <c r="B210" s="2">
        <v>4</v>
      </c>
      <c r="C210" s="11" t="s">
        <v>19</v>
      </c>
      <c r="D210" s="2">
        <v>4</v>
      </c>
      <c r="E210" s="2">
        <v>2015</v>
      </c>
      <c r="F210" s="2" t="str">
        <f t="shared" si="13"/>
        <v>2015Q4</v>
      </c>
      <c r="G210" s="2">
        <v>2</v>
      </c>
      <c r="H210" s="2">
        <v>0</v>
      </c>
      <c r="I210" s="2">
        <v>0</v>
      </c>
      <c r="J210" s="12">
        <v>1722795</v>
      </c>
      <c r="K210" s="12">
        <f>J210*[1]OtherData!$C$3</f>
        <v>1304159.7274791824</v>
      </c>
      <c r="L210" s="12" t="str">
        <f>VLOOKUP($C210,[1]OtherData!$H:$I,2,0)</f>
        <v>Water</v>
      </c>
      <c r="M210" s="13">
        <f t="shared" si="14"/>
        <v>-3.0503219661608384E-2</v>
      </c>
      <c r="N210" s="12">
        <v>1655403.2328104612</v>
      </c>
      <c r="O210" s="14">
        <f t="shared" si="15"/>
        <v>-3.055207037162741E-2</v>
      </c>
      <c r="P210">
        <v>3</v>
      </c>
      <c r="Q210">
        <v>1</v>
      </c>
    </row>
    <row r="211" spans="1:17">
      <c r="A211" s="2" t="str">
        <f t="shared" si="12"/>
        <v>2_20033</v>
      </c>
      <c r="B211" s="2">
        <v>2</v>
      </c>
      <c r="C211" s="11" t="s">
        <v>24</v>
      </c>
      <c r="D211" s="2">
        <v>3</v>
      </c>
      <c r="E211" s="2">
        <v>2003</v>
      </c>
      <c r="F211" s="2" t="str">
        <f t="shared" si="13"/>
        <v>2003Q3</v>
      </c>
      <c r="G211" s="2">
        <v>1</v>
      </c>
      <c r="H211" s="2">
        <v>0</v>
      </c>
      <c r="I211" s="2">
        <v>0</v>
      </c>
      <c r="J211" s="12">
        <v>1713125</v>
      </c>
      <c r="K211" s="12">
        <f>J211*[1]OtherData!$C$3</f>
        <v>1296839.5155185466</v>
      </c>
      <c r="L211" s="12" t="str">
        <f>VLOOKUP($C211,[1]OtherData!$H:$I,2,0)</f>
        <v>Storm</v>
      </c>
      <c r="M211" s="15">
        <f t="shared" si="14"/>
        <v>-3.0564377203210875E-2</v>
      </c>
      <c r="N211" s="12">
        <v>1588427.7418828427</v>
      </c>
      <c r="O211" s="14">
        <f t="shared" si="15"/>
        <v>-3.0873251509491859E-2</v>
      </c>
      <c r="P211">
        <v>3</v>
      </c>
      <c r="Q211">
        <v>1</v>
      </c>
    </row>
    <row r="212" spans="1:17">
      <c r="A212" s="2" t="str">
        <f t="shared" si="12"/>
        <v>1_19863</v>
      </c>
      <c r="B212" s="2">
        <v>1</v>
      </c>
      <c r="C212" s="11" t="s">
        <v>38</v>
      </c>
      <c r="D212" s="2">
        <v>3</v>
      </c>
      <c r="E212" s="2">
        <v>1986</v>
      </c>
      <c r="F212" s="2" t="str">
        <f t="shared" si="13"/>
        <v>1986Q3</v>
      </c>
      <c r="G212" s="2">
        <v>31</v>
      </c>
      <c r="H212" s="2">
        <v>0</v>
      </c>
      <c r="I212" s="2">
        <v>0</v>
      </c>
      <c r="J212" s="12">
        <v>1709592</v>
      </c>
      <c r="K212" s="12">
        <f>J212*[1]OtherData!$C$3</f>
        <v>1294165.0264950795</v>
      </c>
      <c r="L212" s="12" t="str">
        <f>VLOOKUP($C212,[1]OtherData!$H:$I,2,0)</f>
        <v>Heat</v>
      </c>
      <c r="M212" s="13">
        <f t="shared" si="14"/>
        <v>-3.0586721525287564E-2</v>
      </c>
      <c r="N212" s="12">
        <v>2619256.951469447</v>
      </c>
      <c r="O212" s="14">
        <f t="shared" si="15"/>
        <v>-2.5929907401170984E-2</v>
      </c>
      <c r="P212">
        <v>2</v>
      </c>
      <c r="Q212">
        <v>3</v>
      </c>
    </row>
    <row r="213" spans="1:17">
      <c r="A213" s="2" t="str">
        <f t="shared" si="12"/>
        <v>3_19731</v>
      </c>
      <c r="B213" s="2">
        <v>3</v>
      </c>
      <c r="C213" s="11" t="s">
        <v>20</v>
      </c>
      <c r="D213" s="2">
        <v>1</v>
      </c>
      <c r="E213" s="2">
        <v>1973</v>
      </c>
      <c r="F213" s="2" t="str">
        <f t="shared" si="13"/>
        <v>1973Q1</v>
      </c>
      <c r="G213" s="2">
        <v>2</v>
      </c>
      <c r="H213" s="2">
        <v>3</v>
      </c>
      <c r="I213" s="2">
        <v>0</v>
      </c>
      <c r="J213" s="12">
        <v>1700977</v>
      </c>
      <c r="K213" s="12">
        <f>J213*[1]OtherData!$C$3</f>
        <v>1287643.4519303557</v>
      </c>
      <c r="L213" s="12" t="str">
        <f>VLOOKUP($C213,[1]OtherData!$H:$I,2,0)</f>
        <v>Winter</v>
      </c>
      <c r="M213" s="15">
        <f t="shared" si="14"/>
        <v>-3.064120676012784E-2</v>
      </c>
      <c r="N213" s="12">
        <v>3707915.4125066241</v>
      </c>
      <c r="O213" s="14">
        <f t="shared" si="15"/>
        <v>-2.070924296976628E-2</v>
      </c>
      <c r="P213">
        <v>3</v>
      </c>
      <c r="Q213">
        <v>1</v>
      </c>
    </row>
    <row r="214" spans="1:17">
      <c r="A214" s="2" t="str">
        <f t="shared" si="12"/>
        <v>1_20202</v>
      </c>
      <c r="B214" s="2">
        <v>1</v>
      </c>
      <c r="C214" s="11" t="s">
        <v>21</v>
      </c>
      <c r="D214" s="2">
        <v>2</v>
      </c>
      <c r="E214" s="2">
        <v>2020</v>
      </c>
      <c r="F214" s="2" t="str">
        <f t="shared" si="13"/>
        <v>2020Q2</v>
      </c>
      <c r="G214" s="2">
        <v>1</v>
      </c>
      <c r="H214" s="2">
        <v>0</v>
      </c>
      <c r="I214" s="2">
        <v>0</v>
      </c>
      <c r="J214" s="12">
        <v>1694261</v>
      </c>
      <c r="K214" s="12">
        <f>J214*[1]OtherData!$C$3</f>
        <v>1282559.4246782742</v>
      </c>
      <c r="L214" s="12" t="str">
        <f>VLOOKUP($C214,[1]OtherData!$H:$I,2,0)</f>
        <v>Wind</v>
      </c>
      <c r="M214" s="13">
        <f t="shared" si="14"/>
        <v>-3.0683681842796129E-2</v>
      </c>
      <c r="N214" s="12">
        <v>1626929.4672095976</v>
      </c>
      <c r="O214" s="14">
        <f t="shared" si="15"/>
        <v>-3.0688616387316261E-2</v>
      </c>
      <c r="P214">
        <v>3</v>
      </c>
      <c r="Q214">
        <v>1</v>
      </c>
    </row>
    <row r="215" spans="1:17">
      <c r="A215" s="2" t="str">
        <f t="shared" si="12"/>
        <v>1_19731</v>
      </c>
      <c r="B215" s="2">
        <v>1</v>
      </c>
      <c r="C215" s="11" t="s">
        <v>20</v>
      </c>
      <c r="D215" s="2">
        <v>1</v>
      </c>
      <c r="E215" s="2">
        <v>1973</v>
      </c>
      <c r="F215" s="2" t="str">
        <f t="shared" si="13"/>
        <v>1973Q1</v>
      </c>
      <c r="G215" s="2">
        <v>2</v>
      </c>
      <c r="H215" s="2">
        <v>2</v>
      </c>
      <c r="I215" s="2">
        <v>0</v>
      </c>
      <c r="J215" s="12">
        <v>1692878</v>
      </c>
      <c r="K215" s="12">
        <f>J215*[1]OtherData!$C$3</f>
        <v>1281512.4905374716</v>
      </c>
      <c r="L215" s="12" t="str">
        <f>VLOOKUP($C215,[1]OtherData!$H:$I,2,0)</f>
        <v>Winter</v>
      </c>
      <c r="M215" s="15">
        <f t="shared" si="14"/>
        <v>-3.0692428572892946E-2</v>
      </c>
      <c r="N215" s="12">
        <v>3690260.6135728988</v>
      </c>
      <c r="O215" s="14">
        <f t="shared" si="15"/>
        <v>-2.0793906603160627E-2</v>
      </c>
      <c r="P215">
        <v>3</v>
      </c>
      <c r="Q215">
        <v>1</v>
      </c>
    </row>
    <row r="216" spans="1:17">
      <c r="A216" s="2" t="str">
        <f t="shared" si="12"/>
        <v>3_20154</v>
      </c>
      <c r="B216" s="2">
        <v>3</v>
      </c>
      <c r="C216" s="11" t="s">
        <v>19</v>
      </c>
      <c r="D216" s="2">
        <v>4</v>
      </c>
      <c r="E216" s="2">
        <v>2015</v>
      </c>
      <c r="F216" s="2" t="str">
        <f t="shared" si="13"/>
        <v>2015Q4</v>
      </c>
      <c r="G216" s="2">
        <v>1</v>
      </c>
      <c r="H216" s="2">
        <v>12</v>
      </c>
      <c r="I216" s="2">
        <v>12</v>
      </c>
      <c r="J216" s="12">
        <v>1689664</v>
      </c>
      <c r="K216" s="12">
        <f>J216*[1]OtherData!$C$3</f>
        <v>1279079.4852384557</v>
      </c>
      <c r="L216" s="12" t="str">
        <f>VLOOKUP($C216,[1]OtherData!$H:$I,2,0)</f>
        <v>Water</v>
      </c>
      <c r="M216" s="13">
        <f t="shared" si="14"/>
        <v>-3.0712755391787507E-2</v>
      </c>
      <c r="N216" s="12">
        <v>1623568.2411218139</v>
      </c>
      <c r="O216" s="14">
        <f t="shared" si="15"/>
        <v>-3.0704735155608093E-2</v>
      </c>
      <c r="P216">
        <v>3</v>
      </c>
      <c r="Q216">
        <v>1</v>
      </c>
    </row>
    <row r="217" spans="1:17">
      <c r="A217" s="2" t="str">
        <f t="shared" si="12"/>
        <v>5_19863</v>
      </c>
      <c r="B217" s="2">
        <v>5</v>
      </c>
      <c r="C217" s="11" t="s">
        <v>38</v>
      </c>
      <c r="D217" s="2">
        <v>3</v>
      </c>
      <c r="E217" s="2">
        <v>1986</v>
      </c>
      <c r="F217" s="2" t="str">
        <f t="shared" si="13"/>
        <v>1986Q3</v>
      </c>
      <c r="G217" s="2">
        <v>31</v>
      </c>
      <c r="H217" s="2">
        <v>0</v>
      </c>
      <c r="I217" s="2">
        <v>0</v>
      </c>
      <c r="J217" s="12">
        <v>1689260</v>
      </c>
      <c r="K217" s="12">
        <f>J217*[1]OtherData!$C$3</f>
        <v>1278773.6563209691</v>
      </c>
      <c r="L217" s="12" t="str">
        <f>VLOOKUP($C217,[1]OtherData!$H:$I,2,0)</f>
        <v>Heat</v>
      </c>
      <c r="M217" s="15">
        <f t="shared" si="14"/>
        <v>-3.0715310474187445E-2</v>
      </c>
      <c r="N217" s="12">
        <v>2588106.4007314481</v>
      </c>
      <c r="O217" s="14">
        <f t="shared" si="15"/>
        <v>-2.6079289946824097E-2</v>
      </c>
      <c r="P217">
        <v>2</v>
      </c>
      <c r="Q217">
        <v>3</v>
      </c>
    </row>
    <row r="218" spans="1:17">
      <c r="A218" s="2" t="str">
        <f t="shared" si="12"/>
        <v>1_19973</v>
      </c>
      <c r="B218" s="2">
        <v>1</v>
      </c>
      <c r="C218" s="11" t="s">
        <v>19</v>
      </c>
      <c r="D218" s="2">
        <v>3</v>
      </c>
      <c r="E218" s="2">
        <v>1997</v>
      </c>
      <c r="F218" s="2" t="str">
        <f t="shared" si="13"/>
        <v>1997Q3</v>
      </c>
      <c r="G218" s="2">
        <v>1</v>
      </c>
      <c r="H218" s="2">
        <v>0</v>
      </c>
      <c r="I218" s="2">
        <v>0</v>
      </c>
      <c r="J218" s="12">
        <v>1678568</v>
      </c>
      <c r="K218" s="12">
        <f>J218*[1]OtherData!$C$3</f>
        <v>1270679.7880393642</v>
      </c>
      <c r="L218" s="12" t="str">
        <f>VLOOKUP($C218,[1]OtherData!$H:$I,2,0)</f>
        <v>Water</v>
      </c>
      <c r="M218" s="13">
        <f t="shared" si="14"/>
        <v>-3.0782931615326418E-2</v>
      </c>
      <c r="N218" s="12">
        <v>1838202.5749021426</v>
      </c>
      <c r="O218" s="14">
        <f t="shared" si="15"/>
        <v>-2.9675455659578034E-2</v>
      </c>
      <c r="P218">
        <v>3</v>
      </c>
      <c r="Q218">
        <v>1</v>
      </c>
    </row>
    <row r="219" spans="1:17">
      <c r="A219" s="2" t="str">
        <f t="shared" si="12"/>
        <v>5_19731</v>
      </c>
      <c r="B219" s="2">
        <v>5</v>
      </c>
      <c r="C219" s="11" t="s">
        <v>20</v>
      </c>
      <c r="D219" s="2">
        <v>1</v>
      </c>
      <c r="E219" s="2">
        <v>1973</v>
      </c>
      <c r="F219" s="2" t="str">
        <f t="shared" si="13"/>
        <v>1973Q1</v>
      </c>
      <c r="G219" s="2">
        <v>2</v>
      </c>
      <c r="H219" s="2">
        <v>3</v>
      </c>
      <c r="I219" s="2">
        <v>0</v>
      </c>
      <c r="J219" s="12">
        <v>1655144</v>
      </c>
      <c r="K219" s="12">
        <f>J219*[1]OtherData!$C$3</f>
        <v>1252947.7668433005</v>
      </c>
      <c r="L219" s="12" t="str">
        <f>VLOOKUP($C219,[1]OtherData!$H:$I,2,0)</f>
        <v>Winter</v>
      </c>
      <c r="M219" s="15">
        <f t="shared" si="14"/>
        <v>-3.093107579883177E-2</v>
      </c>
      <c r="N219" s="12">
        <v>3608005.2508163624</v>
      </c>
      <c r="O219" s="14">
        <f t="shared" si="15"/>
        <v>-2.1188362405420422E-2</v>
      </c>
      <c r="P219">
        <v>3</v>
      </c>
      <c r="Q219">
        <v>1</v>
      </c>
    </row>
    <row r="220" spans="1:17">
      <c r="A220" s="2" t="str">
        <f t="shared" si="12"/>
        <v>2_20103</v>
      </c>
      <c r="B220" s="2">
        <v>2</v>
      </c>
      <c r="C220" s="11" t="s">
        <v>25</v>
      </c>
      <c r="D220" s="2">
        <v>3</v>
      </c>
      <c r="E220" s="2">
        <v>2010</v>
      </c>
      <c r="F220" s="2" t="str">
        <f t="shared" si="13"/>
        <v>2010Q3</v>
      </c>
      <c r="G220" s="2">
        <v>1</v>
      </c>
      <c r="H220" s="2">
        <v>0</v>
      </c>
      <c r="I220" s="2">
        <v>0</v>
      </c>
      <c r="J220" s="12">
        <v>1630853</v>
      </c>
      <c r="K220" s="12">
        <f>J220*[1]OtherData!$C$3</f>
        <v>1234559.4246782742</v>
      </c>
      <c r="L220" s="12" t="str">
        <f>VLOOKUP($C220,[1]OtherData!$H:$I,2,0)</f>
        <v>Storm</v>
      </c>
      <c r="M220" s="13">
        <f t="shared" si="14"/>
        <v>-3.108470329035877E-2</v>
      </c>
      <c r="N220" s="12">
        <v>1448078.9866144201</v>
      </c>
      <c r="O220" s="14">
        <f t="shared" si="15"/>
        <v>-3.1546294323969888E-2</v>
      </c>
      <c r="P220">
        <v>3</v>
      </c>
      <c r="Q220">
        <v>1</v>
      </c>
    </row>
    <row r="221" spans="1:17">
      <c r="A221" s="2" t="str">
        <f t="shared" si="12"/>
        <v>1_20033</v>
      </c>
      <c r="B221" s="2">
        <v>1</v>
      </c>
      <c r="C221" s="11" t="s">
        <v>25</v>
      </c>
      <c r="D221" s="2">
        <v>3</v>
      </c>
      <c r="E221" s="2">
        <v>2003</v>
      </c>
      <c r="F221" s="2" t="str">
        <f t="shared" si="13"/>
        <v>2003Q3</v>
      </c>
      <c r="G221" s="2">
        <v>1</v>
      </c>
      <c r="H221" s="2">
        <v>0</v>
      </c>
      <c r="I221" s="2">
        <v>0</v>
      </c>
      <c r="J221" s="12">
        <v>1627366</v>
      </c>
      <c r="K221" s="12">
        <f>J221*[1]OtherData!$C$3</f>
        <v>1231919.7577592733</v>
      </c>
      <c r="L221" s="12" t="str">
        <f>VLOOKUP($C221,[1]OtherData!$H:$I,2,0)</f>
        <v>Storm</v>
      </c>
      <c r="M221" s="15">
        <f t="shared" si="14"/>
        <v>-3.1106756687211707E-2</v>
      </c>
      <c r="N221" s="12">
        <v>1508911.0838945871</v>
      </c>
      <c r="O221" s="14">
        <f t="shared" si="15"/>
        <v>-3.1254573846038032E-2</v>
      </c>
      <c r="P221">
        <v>3</v>
      </c>
      <c r="Q221">
        <v>1</v>
      </c>
    </row>
    <row r="222" spans="1:17">
      <c r="A222" s="2" t="str">
        <f t="shared" si="12"/>
        <v>3_20043</v>
      </c>
      <c r="B222" s="2">
        <v>3</v>
      </c>
      <c r="C222" s="11" t="s">
        <v>21</v>
      </c>
      <c r="D222" s="2">
        <v>3</v>
      </c>
      <c r="E222" s="2">
        <v>2004</v>
      </c>
      <c r="F222" s="2" t="str">
        <f t="shared" si="13"/>
        <v>2004Q3</v>
      </c>
      <c r="G222" s="2">
        <v>1</v>
      </c>
      <c r="H222" s="2">
        <v>0</v>
      </c>
      <c r="I222" s="2">
        <v>36</v>
      </c>
      <c r="J222" s="12">
        <v>1622927</v>
      </c>
      <c r="K222" s="12">
        <f>J222*[1]OtherData!$C$3</f>
        <v>1228559.4246782742</v>
      </c>
      <c r="L222" s="12" t="str">
        <f>VLOOKUP($C222,[1]OtherData!$H:$I,2,0)</f>
        <v>Wind</v>
      </c>
      <c r="M222" s="13">
        <f t="shared" si="14"/>
        <v>-3.1134830971304102E-2</v>
      </c>
      <c r="N222" s="12">
        <v>1514512.6448385436</v>
      </c>
      <c r="O222" s="14">
        <f t="shared" si="15"/>
        <v>-3.1227711546219415E-2</v>
      </c>
      <c r="P222">
        <v>3</v>
      </c>
      <c r="Q222">
        <v>1</v>
      </c>
    </row>
    <row r="223" spans="1:17">
      <c r="A223" s="2" t="str">
        <f t="shared" si="12"/>
        <v>6_19863</v>
      </c>
      <c r="B223" s="2">
        <v>6</v>
      </c>
      <c r="C223" s="11" t="s">
        <v>38</v>
      </c>
      <c r="D223" s="2">
        <v>3</v>
      </c>
      <c r="E223" s="2">
        <v>1986</v>
      </c>
      <c r="F223" s="2" t="str">
        <f t="shared" si="13"/>
        <v>1986Q3</v>
      </c>
      <c r="G223" s="2">
        <v>31</v>
      </c>
      <c r="H223" s="2">
        <v>0</v>
      </c>
      <c r="I223" s="2">
        <v>0</v>
      </c>
      <c r="J223" s="12">
        <v>1618616</v>
      </c>
      <c r="K223" s="12">
        <f>J223*[1]OtherData!$C$3</f>
        <v>1225295.9878879637</v>
      </c>
      <c r="L223" s="12" t="str">
        <f>VLOOKUP($C223,[1]OtherData!$H:$I,2,0)</f>
        <v>Heat</v>
      </c>
      <c r="M223" s="15">
        <f t="shared" si="14"/>
        <v>-3.1162095724339089E-2</v>
      </c>
      <c r="N223" s="12">
        <v>2479873.0982361115</v>
      </c>
      <c r="O223" s="14">
        <f t="shared" si="15"/>
        <v>-2.6598323025474442E-2</v>
      </c>
      <c r="P223">
        <v>2</v>
      </c>
      <c r="Q223">
        <v>3</v>
      </c>
    </row>
    <row r="224" spans="1:17">
      <c r="A224" s="2" t="str">
        <f t="shared" si="12"/>
        <v>1_19961</v>
      </c>
      <c r="B224" s="2">
        <v>1</v>
      </c>
      <c r="C224" s="11" t="s">
        <v>24</v>
      </c>
      <c r="D224" s="2">
        <v>1</v>
      </c>
      <c r="E224" s="2">
        <v>1996</v>
      </c>
      <c r="F224" s="2" t="str">
        <f t="shared" si="13"/>
        <v>1996Q1</v>
      </c>
      <c r="G224" s="2">
        <v>1</v>
      </c>
      <c r="H224" s="2">
        <v>12</v>
      </c>
      <c r="I224" s="2">
        <v>36</v>
      </c>
      <c r="J224" s="12">
        <v>1618489</v>
      </c>
      <c r="K224" s="12">
        <f>J224*[1]OtherData!$C$3</f>
        <v>1225199.8485995459</v>
      </c>
      <c r="L224" s="12" t="str">
        <f>VLOOKUP($C224,[1]OtherData!$H:$I,2,0)</f>
        <v>Storm</v>
      </c>
      <c r="M224" s="13">
        <f t="shared" si="14"/>
        <v>-3.1162898930935112E-2</v>
      </c>
      <c r="N224" s="12">
        <v>1830841.0609753558</v>
      </c>
      <c r="O224" s="14">
        <f t="shared" si="15"/>
        <v>-2.9710757818422459E-2</v>
      </c>
      <c r="P224">
        <v>3</v>
      </c>
      <c r="Q224">
        <v>1</v>
      </c>
    </row>
    <row r="225" spans="1:17">
      <c r="A225" s="2" t="str">
        <f t="shared" si="12"/>
        <v>1_19912</v>
      </c>
      <c r="B225" s="2">
        <v>1</v>
      </c>
      <c r="C225" s="11" t="s">
        <v>32</v>
      </c>
      <c r="D225" s="2">
        <v>2</v>
      </c>
      <c r="E225" s="2">
        <v>1991</v>
      </c>
      <c r="F225" s="2" t="str">
        <f t="shared" si="13"/>
        <v>1991Q2</v>
      </c>
      <c r="G225" s="2">
        <v>1</v>
      </c>
      <c r="H225" s="2">
        <v>12</v>
      </c>
      <c r="I225" s="2">
        <v>0</v>
      </c>
      <c r="J225" s="12">
        <v>1617696</v>
      </c>
      <c r="K225" s="12">
        <f>J225*[1]OtherData!$C$3</f>
        <v>1224599.5457986374</v>
      </c>
      <c r="L225" s="12" t="str">
        <f>VLOOKUP($C225,[1]OtherData!$H:$I,2,0)</f>
        <v>Storm</v>
      </c>
      <c r="M225" s="15">
        <f t="shared" si="14"/>
        <v>-3.1167914228814198E-2</v>
      </c>
      <c r="N225" s="12">
        <v>1990632.8227831365</v>
      </c>
      <c r="O225" s="14">
        <f t="shared" si="15"/>
        <v>-2.8944476016408444E-2</v>
      </c>
      <c r="P225">
        <v>3</v>
      </c>
      <c r="Q225">
        <v>1</v>
      </c>
    </row>
    <row r="226" spans="1:17">
      <c r="A226" s="2" t="str">
        <f t="shared" si="12"/>
        <v>1_20153</v>
      </c>
      <c r="B226" s="2">
        <v>1</v>
      </c>
      <c r="C226" s="11" t="s">
        <v>24</v>
      </c>
      <c r="D226" s="2">
        <v>3</v>
      </c>
      <c r="E226" s="2">
        <v>2015</v>
      </c>
      <c r="F226" s="2" t="str">
        <f t="shared" si="13"/>
        <v>2015Q3</v>
      </c>
      <c r="G226" s="2">
        <v>1</v>
      </c>
      <c r="H226" s="2">
        <v>0</v>
      </c>
      <c r="I226" s="2">
        <v>0</v>
      </c>
      <c r="J226" s="12">
        <v>1593601</v>
      </c>
      <c r="K226" s="12">
        <f>J226*[1]OtherData!$C$3</f>
        <v>1206359.5760787283</v>
      </c>
      <c r="L226" s="12" t="str">
        <f>VLOOKUP($C226,[1]OtherData!$H:$I,2,0)</f>
        <v>Storm</v>
      </c>
      <c r="M226" s="13">
        <f t="shared" si="14"/>
        <v>-3.1320302125909548E-2</v>
      </c>
      <c r="N226" s="12">
        <v>1531263.004135712</v>
      </c>
      <c r="O226" s="14">
        <f t="shared" si="15"/>
        <v>-3.1147385155413005E-2</v>
      </c>
      <c r="P226">
        <v>3</v>
      </c>
      <c r="Q226">
        <v>1</v>
      </c>
    </row>
    <row r="227" spans="1:17">
      <c r="A227" s="2" t="str">
        <f t="shared" si="12"/>
        <v>5_19951</v>
      </c>
      <c r="B227" s="2">
        <v>5</v>
      </c>
      <c r="C227" s="11" t="s">
        <v>27</v>
      </c>
      <c r="D227" s="2">
        <v>1</v>
      </c>
      <c r="E227" s="2">
        <v>1995</v>
      </c>
      <c r="F227" s="2" t="str">
        <f t="shared" si="13"/>
        <v>1995Q1</v>
      </c>
      <c r="G227" s="2">
        <v>1</v>
      </c>
      <c r="H227" s="2">
        <v>0</v>
      </c>
      <c r="I227" s="2">
        <v>0</v>
      </c>
      <c r="J227" s="12">
        <v>1589638</v>
      </c>
      <c r="K227" s="12">
        <f>J227*[1]OtherData!$C$3</f>
        <v>1203359.5760787283</v>
      </c>
      <c r="L227" s="12" t="str">
        <f>VLOOKUP($C227,[1]OtherData!$H:$I,2,0)</f>
        <v>Storm</v>
      </c>
      <c r="M227" s="15">
        <f t="shared" si="14"/>
        <v>-3.134536596638221E-2</v>
      </c>
      <c r="N227" s="12">
        <v>1862077.2633186164</v>
      </c>
      <c r="O227" s="14">
        <f t="shared" si="15"/>
        <v>-2.9560964530277477E-2</v>
      </c>
      <c r="P227">
        <v>3</v>
      </c>
      <c r="Q227">
        <v>1</v>
      </c>
    </row>
    <row r="228" spans="1:17">
      <c r="A228" s="2" t="str">
        <f t="shared" si="12"/>
        <v>4_19863</v>
      </c>
      <c r="B228" s="2">
        <v>4</v>
      </c>
      <c r="C228" s="11" t="s">
        <v>38</v>
      </c>
      <c r="D228" s="2">
        <v>3</v>
      </c>
      <c r="E228" s="2">
        <v>1986</v>
      </c>
      <c r="F228" s="2" t="str">
        <f t="shared" si="13"/>
        <v>1986Q3</v>
      </c>
      <c r="G228" s="2">
        <v>31</v>
      </c>
      <c r="H228" s="2">
        <v>0</v>
      </c>
      <c r="I228" s="2">
        <v>0</v>
      </c>
      <c r="J228" s="12">
        <v>1566236</v>
      </c>
      <c r="K228" s="12">
        <f>J228*[1]OtherData!$C$3</f>
        <v>1185644.2089326268</v>
      </c>
      <c r="L228" s="12" t="str">
        <f>VLOOKUP($C228,[1]OtherData!$H:$I,2,0)</f>
        <v>Heat</v>
      </c>
      <c r="M228" s="13">
        <f t="shared" si="14"/>
        <v>-3.1493371011737076E-2</v>
      </c>
      <c r="N228" s="12">
        <v>2399621.9745071931</v>
      </c>
      <c r="O228" s="14">
        <f t="shared" si="15"/>
        <v>-2.6983167494356509E-2</v>
      </c>
      <c r="P228">
        <v>2</v>
      </c>
      <c r="Q228">
        <v>3</v>
      </c>
    </row>
    <row r="229" spans="1:17">
      <c r="A229" s="2" t="str">
        <f t="shared" si="12"/>
        <v>5_20112</v>
      </c>
      <c r="B229" s="2">
        <v>5</v>
      </c>
      <c r="C229" s="11" t="s">
        <v>39</v>
      </c>
      <c r="D229" s="2">
        <v>2</v>
      </c>
      <c r="E229" s="2">
        <v>2011</v>
      </c>
      <c r="F229" s="2" t="str">
        <f t="shared" si="13"/>
        <v>2011Q2</v>
      </c>
      <c r="G229" s="2">
        <v>1</v>
      </c>
      <c r="H229" s="2">
        <v>0</v>
      </c>
      <c r="I229" s="2">
        <v>0</v>
      </c>
      <c r="J229" s="12">
        <v>1561580</v>
      </c>
      <c r="K229" s="12">
        <f>J229*[1]OtherData!$C$3</f>
        <v>1182119.6063588192</v>
      </c>
      <c r="L229" s="12" t="str">
        <f>VLOOKUP($C229,[1]OtherData!$H:$I,2,0)</f>
        <v>Storm</v>
      </c>
      <c r="M229" s="15">
        <f t="shared" si="14"/>
        <v>-3.1522817703950226E-2</v>
      </c>
      <c r="N229" s="12">
        <v>1401899.199213881</v>
      </c>
      <c r="O229" s="14">
        <f t="shared" si="15"/>
        <v>-3.1767749612437619E-2</v>
      </c>
      <c r="P229">
        <v>3</v>
      </c>
      <c r="Q229">
        <v>1</v>
      </c>
    </row>
    <row r="230" spans="1:17">
      <c r="A230" s="2" t="str">
        <f t="shared" si="12"/>
        <v>1_20054</v>
      </c>
      <c r="B230" s="2">
        <v>1</v>
      </c>
      <c r="C230" s="11" t="s">
        <v>20</v>
      </c>
      <c r="D230" s="2">
        <v>4</v>
      </c>
      <c r="E230" s="2">
        <v>2005</v>
      </c>
      <c r="F230" s="2" t="str">
        <f t="shared" si="13"/>
        <v>2005Q4</v>
      </c>
      <c r="G230" s="2">
        <v>1</v>
      </c>
      <c r="H230" s="2">
        <v>0</v>
      </c>
      <c r="I230" s="2">
        <v>0</v>
      </c>
      <c r="J230" s="12">
        <v>1486600</v>
      </c>
      <c r="K230" s="12">
        <f>J230*[1]OtherData!$C$3</f>
        <v>1125359.5760787283</v>
      </c>
      <c r="L230" s="12" t="str">
        <f>VLOOKUP($C230,[1]OtherData!$H:$I,2,0)</f>
        <v>Winter</v>
      </c>
      <c r="M230" s="13">
        <f t="shared" si="14"/>
        <v>-3.1997025818671511E-2</v>
      </c>
      <c r="N230" s="12">
        <v>1390551.9507293706</v>
      </c>
      <c r="O230" s="14">
        <f t="shared" si="15"/>
        <v>-3.1822165371537085E-2</v>
      </c>
      <c r="P230">
        <v>3</v>
      </c>
      <c r="Q230">
        <v>1</v>
      </c>
    </row>
    <row r="231" spans="1:17">
      <c r="A231" s="2" t="str">
        <f t="shared" si="12"/>
        <v>3_20154</v>
      </c>
      <c r="B231" s="2">
        <v>3</v>
      </c>
      <c r="C231" s="11" t="s">
        <v>19</v>
      </c>
      <c r="D231" s="2">
        <v>4</v>
      </c>
      <c r="E231" s="2">
        <v>2015</v>
      </c>
      <c r="F231" s="2" t="str">
        <f t="shared" si="13"/>
        <v>2015Q4</v>
      </c>
      <c r="G231" s="2">
        <v>1</v>
      </c>
      <c r="H231" s="2">
        <v>0</v>
      </c>
      <c r="I231" s="2">
        <v>0</v>
      </c>
      <c r="J231" s="12">
        <v>1478516</v>
      </c>
      <c r="K231" s="12">
        <f>J231*[1]OtherData!$C$3</f>
        <v>1119239.9697199091</v>
      </c>
      <c r="L231" s="12" t="str">
        <f>VLOOKUP($C231,[1]OtherData!$H:$I,2,0)</f>
        <v>Water</v>
      </c>
      <c r="M231" s="15">
        <f t="shared" si="14"/>
        <v>-3.2048152764515822E-2</v>
      </c>
      <c r="N231" s="12">
        <v>1420679.8639199627</v>
      </c>
      <c r="O231" s="14">
        <f t="shared" si="15"/>
        <v>-3.167768688685537E-2</v>
      </c>
      <c r="P231">
        <v>3</v>
      </c>
      <c r="Q231">
        <v>1</v>
      </c>
    </row>
    <row r="232" spans="1:17">
      <c r="A232" s="2" t="str">
        <f t="shared" si="12"/>
        <v>3_20084</v>
      </c>
      <c r="B232" s="2">
        <v>3</v>
      </c>
      <c r="C232" s="11" t="s">
        <v>26</v>
      </c>
      <c r="D232" s="2">
        <v>4</v>
      </c>
      <c r="E232" s="2">
        <v>2008</v>
      </c>
      <c r="F232" s="2" t="str">
        <f t="shared" si="13"/>
        <v>2008Q4</v>
      </c>
      <c r="G232" s="2">
        <v>1</v>
      </c>
      <c r="H232" s="2">
        <v>0</v>
      </c>
      <c r="I232" s="2">
        <v>0</v>
      </c>
      <c r="J232" s="12">
        <v>1473284</v>
      </c>
      <c r="K232" s="12">
        <f>J232*[1]OtherData!$C$3</f>
        <v>1115279.3338380016</v>
      </c>
      <c r="L232" s="12" t="str">
        <f>VLOOKUP($C232,[1]OtherData!$H:$I,2,0)</f>
        <v>Wind</v>
      </c>
      <c r="M232" s="13">
        <f t="shared" si="14"/>
        <v>-3.2081242346487307E-2</v>
      </c>
      <c r="N232" s="12">
        <v>1294164.5752815153</v>
      </c>
      <c r="O232" s="14">
        <f t="shared" si="15"/>
        <v>-3.228439127676512E-2</v>
      </c>
      <c r="P232">
        <v>3</v>
      </c>
      <c r="Q232">
        <v>1</v>
      </c>
    </row>
    <row r="233" spans="1:17">
      <c r="A233" s="2" t="str">
        <f t="shared" si="12"/>
        <v>5_20113</v>
      </c>
      <c r="B233" s="2">
        <v>5</v>
      </c>
      <c r="C233" s="11" t="s">
        <v>25</v>
      </c>
      <c r="D233" s="2">
        <v>3</v>
      </c>
      <c r="E233" s="2">
        <v>2011</v>
      </c>
      <c r="F233" s="2" t="str">
        <f t="shared" si="13"/>
        <v>2011Q3</v>
      </c>
      <c r="G233" s="2">
        <v>1</v>
      </c>
      <c r="H233" s="2">
        <v>0</v>
      </c>
      <c r="I233" s="2">
        <v>0</v>
      </c>
      <c r="J233" s="12">
        <v>1422980</v>
      </c>
      <c r="K233" s="12">
        <f>J233*[1]OtherData!$C$3</f>
        <v>1077199.0915972749</v>
      </c>
      <c r="L233" s="12" t="str">
        <f>VLOOKUP($C233,[1]OtherData!$H:$I,2,0)</f>
        <v>Storm</v>
      </c>
      <c r="M233" s="15">
        <f t="shared" si="14"/>
        <v>-3.2399388052047985E-2</v>
      </c>
      <c r="N233" s="12">
        <v>1277471.8698352748</v>
      </c>
      <c r="O233" s="14">
        <f t="shared" si="15"/>
        <v>-3.2364441188382095E-2</v>
      </c>
      <c r="P233">
        <v>3</v>
      </c>
      <c r="Q233">
        <v>1</v>
      </c>
    </row>
    <row r="234" spans="1:17">
      <c r="A234" s="2" t="str">
        <f t="shared" si="12"/>
        <v>3_20113</v>
      </c>
      <c r="B234" s="2">
        <v>3</v>
      </c>
      <c r="C234" s="11" t="s">
        <v>19</v>
      </c>
      <c r="D234" s="2">
        <v>3</v>
      </c>
      <c r="E234" s="2">
        <v>2011</v>
      </c>
      <c r="F234" s="2" t="str">
        <f t="shared" si="13"/>
        <v>2011Q3</v>
      </c>
      <c r="G234" s="2">
        <v>1</v>
      </c>
      <c r="H234" s="2">
        <v>0</v>
      </c>
      <c r="I234" s="2">
        <v>0</v>
      </c>
      <c r="J234" s="12">
        <v>1393707</v>
      </c>
      <c r="K234" s="12">
        <f>J234*[1]OtherData!$C$3</f>
        <v>1055039.3641180925</v>
      </c>
      <c r="L234" s="12" t="str">
        <f>VLOOKUP($C234,[1]OtherData!$H:$I,2,0)</f>
        <v>Water</v>
      </c>
      <c r="M234" s="13">
        <f t="shared" si="14"/>
        <v>-3.2584524010199969E-2</v>
      </c>
      <c r="N234" s="12">
        <v>1251192.2074045392</v>
      </c>
      <c r="O234" s="14">
        <f t="shared" si="15"/>
        <v>-3.2490465376712713E-2</v>
      </c>
      <c r="P234">
        <v>3</v>
      </c>
      <c r="Q234">
        <v>1</v>
      </c>
    </row>
    <row r="235" spans="1:17">
      <c r="A235" s="2" t="str">
        <f t="shared" si="12"/>
        <v>1_19883</v>
      </c>
      <c r="B235" s="2">
        <v>1</v>
      </c>
      <c r="C235" s="11" t="s">
        <v>25</v>
      </c>
      <c r="D235" s="2">
        <v>3</v>
      </c>
      <c r="E235" s="2">
        <v>1988</v>
      </c>
      <c r="F235" s="2" t="str">
        <f t="shared" si="13"/>
        <v>1988Q3</v>
      </c>
      <c r="G235" s="2">
        <v>1</v>
      </c>
      <c r="H235" s="2">
        <v>0</v>
      </c>
      <c r="I235" s="2">
        <v>0</v>
      </c>
      <c r="J235" s="12">
        <v>1383055</v>
      </c>
      <c r="K235" s="12">
        <f>J235*[1]OtherData!$C$3</f>
        <v>1046975.7759273278</v>
      </c>
      <c r="L235" s="12" t="str">
        <f>VLOOKUP($C235,[1]OtherData!$H:$I,2,0)</f>
        <v>Storm</v>
      </c>
      <c r="M235" s="15">
        <f t="shared" si="14"/>
        <v>-3.2651892172883501E-2</v>
      </c>
      <c r="N235" s="12">
        <v>1930807.6041489891</v>
      </c>
      <c r="O235" s="14">
        <f t="shared" si="15"/>
        <v>-2.9231368005220755E-2</v>
      </c>
      <c r="P235">
        <v>3</v>
      </c>
      <c r="Q235">
        <v>1</v>
      </c>
    </row>
    <row r="236" spans="1:17">
      <c r="A236" s="2" t="str">
        <f t="shared" si="12"/>
        <v>5_20103</v>
      </c>
      <c r="B236" s="2">
        <v>5</v>
      </c>
      <c r="C236" s="11" t="s">
        <v>21</v>
      </c>
      <c r="D236" s="2">
        <v>3</v>
      </c>
      <c r="E236" s="2">
        <v>2010</v>
      </c>
      <c r="F236" s="2" t="str">
        <f t="shared" si="13"/>
        <v>2010Q3</v>
      </c>
      <c r="G236" s="2">
        <v>1</v>
      </c>
      <c r="H236" s="2">
        <v>0</v>
      </c>
      <c r="I236" s="2">
        <v>0</v>
      </c>
      <c r="J236" s="12">
        <v>1378997</v>
      </c>
      <c r="K236" s="12">
        <f>J236*[1]OtherData!$C$3</f>
        <v>1043903.8607115822</v>
      </c>
      <c r="L236" s="12" t="str">
        <f>VLOOKUP($C236,[1]OtherData!$H:$I,2,0)</f>
        <v>Wind</v>
      </c>
      <c r="M236" s="13">
        <f t="shared" si="14"/>
        <v>-3.2677556837187836E-2</v>
      </c>
      <c r="N236" s="12">
        <v>1224449.1553219853</v>
      </c>
      <c r="O236" s="14">
        <f t="shared" si="15"/>
        <v>-3.261871175130257E-2</v>
      </c>
      <c r="P236">
        <v>3</v>
      </c>
      <c r="Q236">
        <v>1</v>
      </c>
    </row>
    <row r="237" spans="1:17">
      <c r="A237" s="2" t="str">
        <f t="shared" si="12"/>
        <v>1_19764</v>
      </c>
      <c r="B237" s="2">
        <v>1</v>
      </c>
      <c r="C237" s="11" t="s">
        <v>37</v>
      </c>
      <c r="D237" s="2">
        <v>4</v>
      </c>
      <c r="E237" s="2">
        <v>1976</v>
      </c>
      <c r="F237" s="2" t="str">
        <f t="shared" si="13"/>
        <v>1976Q4</v>
      </c>
      <c r="G237" s="2">
        <v>2</v>
      </c>
      <c r="H237" s="2">
        <v>0</v>
      </c>
      <c r="I237" s="2">
        <v>4</v>
      </c>
      <c r="J237" s="12">
        <v>1375553</v>
      </c>
      <c r="K237" s="12">
        <f>J237*[1]OtherData!$C$3</f>
        <v>1041296.7448902347</v>
      </c>
      <c r="L237" s="12" t="str">
        <f>VLOOKUP($C237,[1]OtherData!$H:$I,2,0)</f>
        <v>Water</v>
      </c>
      <c r="M237" s="15">
        <f t="shared" si="14"/>
        <v>-3.2699338282201174E-2</v>
      </c>
      <c r="N237" s="12">
        <v>3037085.1401791051</v>
      </c>
      <c r="O237" s="14">
        <f t="shared" si="15"/>
        <v>-2.3926211254671027E-2</v>
      </c>
      <c r="P237">
        <v>3</v>
      </c>
      <c r="Q237">
        <v>1</v>
      </c>
    </row>
    <row r="238" spans="1:17">
      <c r="A238" s="2" t="str">
        <f t="shared" si="12"/>
        <v>4_19712</v>
      </c>
      <c r="B238" s="2">
        <v>4</v>
      </c>
      <c r="C238" s="11" t="s">
        <v>32</v>
      </c>
      <c r="D238" s="2">
        <v>2</v>
      </c>
      <c r="E238" s="2">
        <v>1971</v>
      </c>
      <c r="F238" s="2" t="str">
        <f t="shared" si="13"/>
        <v>1971Q2</v>
      </c>
      <c r="G238" s="2">
        <v>1</v>
      </c>
      <c r="H238" s="2">
        <v>0</v>
      </c>
      <c r="I238" s="2">
        <v>0</v>
      </c>
      <c r="J238" s="12">
        <v>1348604</v>
      </c>
      <c r="K238" s="12">
        <f>J238*[1]OtherData!$C$3</f>
        <v>1020896.2906888721</v>
      </c>
      <c r="L238" s="12" t="str">
        <f>VLOOKUP($C238,[1]OtherData!$H:$I,2,0)</f>
        <v>Storm</v>
      </c>
      <c r="M238" s="13">
        <f t="shared" si="14"/>
        <v>-3.286977619209213E-2</v>
      </c>
      <c r="N238" s="12">
        <v>2995723.0668729092</v>
      </c>
      <c r="O238" s="14">
        <f t="shared" si="15"/>
        <v>-2.4124563182890173E-2</v>
      </c>
      <c r="P238">
        <v>3</v>
      </c>
      <c r="Q238">
        <v>1</v>
      </c>
    </row>
    <row r="239" spans="1:17">
      <c r="A239" s="2" t="str">
        <f t="shared" si="12"/>
        <v>2_19843</v>
      </c>
      <c r="B239" s="2">
        <v>2</v>
      </c>
      <c r="C239" s="11" t="s">
        <v>17</v>
      </c>
      <c r="D239" s="2">
        <v>3</v>
      </c>
      <c r="E239" s="2">
        <v>1984</v>
      </c>
      <c r="F239" s="2" t="str">
        <f t="shared" si="13"/>
        <v>1984Q3</v>
      </c>
      <c r="G239" s="2">
        <v>5</v>
      </c>
      <c r="H239" s="2">
        <v>0</v>
      </c>
      <c r="I239" s="2">
        <v>0</v>
      </c>
      <c r="J239" s="12">
        <v>1335526</v>
      </c>
      <c r="K239" s="12">
        <f>J239*[1]OtherData!$C$3</f>
        <v>1010996.214988645</v>
      </c>
      <c r="L239" s="12" t="str">
        <f>VLOOKUP($C239,[1]OtherData!$H:$I,2,0)</f>
        <v>Wind</v>
      </c>
      <c r="M239" s="15">
        <f t="shared" si="14"/>
        <v>-3.2952487498098065E-2</v>
      </c>
      <c r="N239" s="12">
        <v>2311095.4365655766</v>
      </c>
      <c r="O239" s="14">
        <f t="shared" si="15"/>
        <v>-2.740769673323909E-2</v>
      </c>
      <c r="P239">
        <v>3</v>
      </c>
      <c r="Q239">
        <v>1</v>
      </c>
    </row>
    <row r="240" spans="1:17">
      <c r="A240" s="2" t="str">
        <f t="shared" si="12"/>
        <v>5_20102</v>
      </c>
      <c r="B240" s="2">
        <v>5</v>
      </c>
      <c r="C240" s="11" t="s">
        <v>24</v>
      </c>
      <c r="D240" s="2">
        <v>2</v>
      </c>
      <c r="E240" s="2">
        <v>2010</v>
      </c>
      <c r="F240" s="2" t="str">
        <f t="shared" si="13"/>
        <v>2010Q2</v>
      </c>
      <c r="G240" s="2">
        <v>1</v>
      </c>
      <c r="H240" s="2">
        <v>0</v>
      </c>
      <c r="I240" s="2">
        <v>0</v>
      </c>
      <c r="J240" s="12">
        <v>1313648</v>
      </c>
      <c r="K240" s="12">
        <f>J240*[1]OtherData!$C$3</f>
        <v>994434.51930355793</v>
      </c>
      <c r="L240" s="12" t="str">
        <f>VLOOKUP($C240,[1]OtherData!$H:$I,2,0)</f>
        <v>Storm</v>
      </c>
      <c r="M240" s="13">
        <f t="shared" si="14"/>
        <v>-3.3090854064300679E-2</v>
      </c>
      <c r="N240" s="12">
        <v>1166423.9907631527</v>
      </c>
      <c r="O240" s="14">
        <f t="shared" si="15"/>
        <v>-3.2896971576197601E-2</v>
      </c>
      <c r="P240">
        <v>3</v>
      </c>
      <c r="Q240">
        <v>1</v>
      </c>
    </row>
    <row r="241" spans="1:17">
      <c r="A241" s="2" t="str">
        <f t="shared" si="12"/>
        <v>5_20122</v>
      </c>
      <c r="B241" s="2">
        <v>5</v>
      </c>
      <c r="C241" s="11" t="s">
        <v>39</v>
      </c>
      <c r="D241" s="2">
        <v>2</v>
      </c>
      <c r="E241" s="2">
        <v>2012</v>
      </c>
      <c r="F241" s="2" t="str">
        <f t="shared" si="13"/>
        <v>2012Q2</v>
      </c>
      <c r="G241" s="2">
        <v>1</v>
      </c>
      <c r="H241" s="2">
        <v>0</v>
      </c>
      <c r="I241" s="2">
        <v>0</v>
      </c>
      <c r="J241" s="12">
        <v>1307980</v>
      </c>
      <c r="K241" s="12">
        <f>J241*[1]OtherData!$C$3</f>
        <v>990143.83043149137</v>
      </c>
      <c r="L241" s="12" t="str">
        <f>VLOOKUP($C241,[1]OtherData!$H:$I,2,0)</f>
        <v>Storm</v>
      </c>
      <c r="M241" s="15">
        <f t="shared" si="14"/>
        <v>-3.3126701111436452E-2</v>
      </c>
      <c r="N241" s="12">
        <v>1206562.4897723696</v>
      </c>
      <c r="O241" s="14">
        <f t="shared" si="15"/>
        <v>-3.2704487301645831E-2</v>
      </c>
      <c r="P241">
        <v>3</v>
      </c>
      <c r="Q241">
        <v>1</v>
      </c>
    </row>
    <row r="242" spans="1:17">
      <c r="A242" s="2" t="str">
        <f t="shared" si="12"/>
        <v>2_20154</v>
      </c>
      <c r="B242" s="2">
        <v>2</v>
      </c>
      <c r="C242" s="11" t="s">
        <v>19</v>
      </c>
      <c r="D242" s="2">
        <v>4</v>
      </c>
      <c r="E242" s="2">
        <v>2015</v>
      </c>
      <c r="F242" s="2" t="str">
        <f t="shared" si="13"/>
        <v>2015Q4</v>
      </c>
      <c r="G242" s="2">
        <v>1</v>
      </c>
      <c r="H242" s="2">
        <v>0</v>
      </c>
      <c r="I242" s="2">
        <v>0</v>
      </c>
      <c r="J242" s="12">
        <v>1306006</v>
      </c>
      <c r="K242" s="12">
        <f>J242*[1]OtherData!$C$3</f>
        <v>988649.50794852385</v>
      </c>
      <c r="L242" s="12" t="str">
        <f>VLOOKUP($C242,[1]OtherData!$H:$I,2,0)</f>
        <v>Water</v>
      </c>
      <c r="M242" s="13">
        <f t="shared" si="14"/>
        <v>-3.3139185598212391E-2</v>
      </c>
      <c r="N242" s="12">
        <v>1254918.0572673238</v>
      </c>
      <c r="O242" s="14">
        <f t="shared" si="15"/>
        <v>-3.2472598054176252E-2</v>
      </c>
      <c r="P242">
        <v>3</v>
      </c>
      <c r="Q242">
        <v>1</v>
      </c>
    </row>
    <row r="243" spans="1:17">
      <c r="A243" s="2" t="str">
        <f t="shared" si="12"/>
        <v>1_19954</v>
      </c>
      <c r="B243" s="2">
        <v>1</v>
      </c>
      <c r="C243" s="11" t="s">
        <v>21</v>
      </c>
      <c r="D243" s="2">
        <v>4</v>
      </c>
      <c r="E243" s="2">
        <v>1995</v>
      </c>
      <c r="F243" s="2" t="str">
        <f t="shared" si="13"/>
        <v>1995Q4</v>
      </c>
      <c r="G243" s="2">
        <v>1</v>
      </c>
      <c r="H243" s="2">
        <v>0</v>
      </c>
      <c r="I243" s="2">
        <v>0</v>
      </c>
      <c r="J243" s="12">
        <v>1285676</v>
      </c>
      <c r="K243" s="12">
        <f>J243*[1]OtherData!$C$3</f>
        <v>973259.65177895536</v>
      </c>
      <c r="L243" s="12" t="str">
        <f>VLOOKUP($C243,[1]OtherData!$H:$I,2,0)</f>
        <v>Wind</v>
      </c>
      <c r="M243" s="15">
        <f t="shared" si="14"/>
        <v>-3.3267761898189495E-2</v>
      </c>
      <c r="N243" s="12">
        <v>1506020.8975844975</v>
      </c>
      <c r="O243" s="14">
        <f t="shared" si="15"/>
        <v>-3.1268433741872444E-2</v>
      </c>
      <c r="P243">
        <v>3</v>
      </c>
      <c r="Q243">
        <v>1</v>
      </c>
    </row>
    <row r="244" spans="1:17">
      <c r="A244" s="2" t="str">
        <f t="shared" si="12"/>
        <v>2_20154</v>
      </c>
      <c r="B244" s="2">
        <v>2</v>
      </c>
      <c r="C244" s="11" t="s">
        <v>19</v>
      </c>
      <c r="D244" s="2">
        <v>4</v>
      </c>
      <c r="E244" s="2">
        <v>2015</v>
      </c>
      <c r="F244" s="2" t="str">
        <f t="shared" si="13"/>
        <v>2015Q4</v>
      </c>
      <c r="G244" s="2">
        <v>1</v>
      </c>
      <c r="H244" s="2">
        <v>0</v>
      </c>
      <c r="I244" s="2">
        <v>0</v>
      </c>
      <c r="J244" s="12">
        <v>1281871</v>
      </c>
      <c r="K244" s="12">
        <f>J244*[1]OtherData!$C$3</f>
        <v>970379.25813777442</v>
      </c>
      <c r="L244" s="12" t="str">
        <f>VLOOKUP($C244,[1]OtherData!$H:$I,2,0)</f>
        <v>Water</v>
      </c>
      <c r="M244" s="13">
        <f t="shared" si="14"/>
        <v>-3.3291826473763178E-2</v>
      </c>
      <c r="N244" s="12">
        <v>1231727.162805777</v>
      </c>
      <c r="O244" s="14">
        <f t="shared" si="15"/>
        <v>-3.2583810047818879E-2</v>
      </c>
      <c r="P244">
        <v>3</v>
      </c>
      <c r="Q244">
        <v>1</v>
      </c>
    </row>
    <row r="245" spans="1:17">
      <c r="A245" s="2" t="str">
        <f t="shared" si="12"/>
        <v>2_20092</v>
      </c>
      <c r="B245" s="2">
        <v>2</v>
      </c>
      <c r="C245" s="11" t="s">
        <v>25</v>
      </c>
      <c r="D245" s="2">
        <v>2</v>
      </c>
      <c r="E245" s="2">
        <v>2009</v>
      </c>
      <c r="F245" s="2" t="str">
        <f t="shared" si="13"/>
        <v>2009Q2</v>
      </c>
      <c r="G245" s="2">
        <v>1</v>
      </c>
      <c r="H245" s="2">
        <v>0</v>
      </c>
      <c r="I245" s="2">
        <v>0</v>
      </c>
      <c r="J245" s="12">
        <v>1277235</v>
      </c>
      <c r="K245" s="12">
        <f>J245*[1]OtherData!$C$3</f>
        <v>966869.79560938687</v>
      </c>
      <c r="L245" s="12" t="str">
        <f>VLOOKUP($C245,[1]OtherData!$H:$I,2,0)</f>
        <v>Storm</v>
      </c>
      <c r="M245" s="15">
        <f t="shared" si="14"/>
        <v>-3.3321146676748611E-2</v>
      </c>
      <c r="N245" s="12">
        <v>1139644.5002610243</v>
      </c>
      <c r="O245" s="14">
        <f t="shared" si="15"/>
        <v>-3.3025392691321633E-2</v>
      </c>
      <c r="P245">
        <v>3</v>
      </c>
      <c r="Q245">
        <v>1</v>
      </c>
    </row>
    <row r="246" spans="1:17">
      <c r="A246" s="2" t="str">
        <f t="shared" si="12"/>
        <v>4_19981</v>
      </c>
      <c r="B246" s="2">
        <v>4</v>
      </c>
      <c r="C246" s="11" t="s">
        <v>21</v>
      </c>
      <c r="D246" s="2">
        <v>1</v>
      </c>
      <c r="E246" s="2">
        <v>1998</v>
      </c>
      <c r="F246" s="2" t="str">
        <f t="shared" si="13"/>
        <v>1998Q1</v>
      </c>
      <c r="G246" s="2">
        <v>1</v>
      </c>
      <c r="H246" s="2">
        <v>0</v>
      </c>
      <c r="I246" s="2">
        <v>0</v>
      </c>
      <c r="J246" s="12">
        <v>1275642</v>
      </c>
      <c r="K246" s="12">
        <f>J246*[1]OtherData!$C$3</f>
        <v>965663.89099167299</v>
      </c>
      <c r="L246" s="12" t="str">
        <f>VLOOKUP($C246,[1]OtherData!$H:$I,2,0)</f>
        <v>Wind</v>
      </c>
      <c r="M246" s="13">
        <f t="shared" si="14"/>
        <v>-3.3331221543736488E-2</v>
      </c>
      <c r="N246" s="12">
        <v>1345992.0114754494</v>
      </c>
      <c r="O246" s="14">
        <f t="shared" si="15"/>
        <v>-3.2035852674079032E-2</v>
      </c>
      <c r="P246">
        <v>3</v>
      </c>
      <c r="Q246">
        <v>1</v>
      </c>
    </row>
    <row r="247" spans="1:17">
      <c r="A247" s="2" t="str">
        <f t="shared" si="12"/>
        <v>2_19983</v>
      </c>
      <c r="B247" s="2">
        <v>2</v>
      </c>
      <c r="C247" s="11" t="s">
        <v>25</v>
      </c>
      <c r="D247" s="2">
        <v>3</v>
      </c>
      <c r="E247" s="2">
        <v>1998</v>
      </c>
      <c r="F247" s="2" t="str">
        <f t="shared" si="13"/>
        <v>1998Q3</v>
      </c>
      <c r="G247" s="2">
        <v>1</v>
      </c>
      <c r="H247" s="2">
        <v>0</v>
      </c>
      <c r="I247" s="2">
        <v>0</v>
      </c>
      <c r="J247" s="12">
        <v>1223972</v>
      </c>
      <c r="K247" s="12">
        <f>J247*[1]OtherData!$C$3</f>
        <v>926549.58364875102</v>
      </c>
      <c r="L247" s="12" t="str">
        <f>VLOOKUP($C247,[1]OtherData!$H:$I,2,0)</f>
        <v>Storm</v>
      </c>
      <c r="M247" s="15">
        <f t="shared" si="14"/>
        <v>-3.3658006463550418E-2</v>
      </c>
      <c r="N247" s="12">
        <v>1291472.4775992236</v>
      </c>
      <c r="O247" s="14">
        <f t="shared" si="15"/>
        <v>-3.2297301238078807E-2</v>
      </c>
      <c r="P247">
        <v>3</v>
      </c>
      <c r="Q247">
        <v>1</v>
      </c>
    </row>
    <row r="248" spans="1:17">
      <c r="A248" s="2" t="str">
        <f t="shared" si="12"/>
        <v>2_19831</v>
      </c>
      <c r="B248" s="2">
        <v>2</v>
      </c>
      <c r="C248" s="11" t="s">
        <v>40</v>
      </c>
      <c r="D248" s="2">
        <v>1</v>
      </c>
      <c r="E248" s="2">
        <v>1983</v>
      </c>
      <c r="F248" s="2" t="str">
        <f t="shared" si="13"/>
        <v>1983Q1</v>
      </c>
      <c r="G248" s="2">
        <v>2</v>
      </c>
      <c r="H248" s="2">
        <v>0</v>
      </c>
      <c r="I248" s="2">
        <v>0</v>
      </c>
      <c r="J248" s="12">
        <v>1203391</v>
      </c>
      <c r="K248" s="12">
        <f>J248*[1]OtherData!$C$3</f>
        <v>910969.71990915982</v>
      </c>
      <c r="L248" s="12" t="str">
        <f>VLOOKUP($C248,[1]OtherData!$H:$I,2,0)</f>
        <v>Water</v>
      </c>
      <c r="M248" s="13">
        <f t="shared" si="14"/>
        <v>-3.378817020333541E-2</v>
      </c>
      <c r="N248" s="12">
        <v>2203379.2123198435</v>
      </c>
      <c r="O248" s="14">
        <f t="shared" si="15"/>
        <v>-2.7924250161822334E-2</v>
      </c>
      <c r="P248">
        <v>3</v>
      </c>
      <c r="Q248">
        <v>1</v>
      </c>
    </row>
    <row r="249" spans="1:17">
      <c r="A249" s="2" t="str">
        <f t="shared" si="12"/>
        <v>2_19831</v>
      </c>
      <c r="B249" s="2">
        <v>2</v>
      </c>
      <c r="C249" s="11" t="s">
        <v>29</v>
      </c>
      <c r="D249" s="2">
        <v>1</v>
      </c>
      <c r="E249" s="2">
        <v>1983</v>
      </c>
      <c r="F249" s="2" t="str">
        <f t="shared" si="13"/>
        <v>1983Q1</v>
      </c>
      <c r="G249" s="2">
        <v>2</v>
      </c>
      <c r="H249" s="2">
        <v>0</v>
      </c>
      <c r="I249" s="2">
        <v>0</v>
      </c>
      <c r="J249" s="12">
        <v>1201693</v>
      </c>
      <c r="K249" s="12">
        <f>J249*[1]OtherData!$C$3</f>
        <v>909684.33005299023</v>
      </c>
      <c r="L249" s="12" t="str">
        <f>VLOOKUP($C249,[1]OtherData!$H:$I,2,0)</f>
        <v>Water</v>
      </c>
      <c r="M249" s="15">
        <f t="shared" si="14"/>
        <v>-3.3798909138768818E-2</v>
      </c>
      <c r="N249" s="12">
        <v>2200270.2162391688</v>
      </c>
      <c r="O249" s="14">
        <f t="shared" si="15"/>
        <v>-2.7939159360470634E-2</v>
      </c>
      <c r="P249">
        <v>3</v>
      </c>
      <c r="Q249">
        <v>1</v>
      </c>
    </row>
    <row r="250" spans="1:17">
      <c r="A250" s="2" t="str">
        <f t="shared" si="12"/>
        <v>2_19943</v>
      </c>
      <c r="B250" s="2">
        <v>2</v>
      </c>
      <c r="C250" s="11" t="s">
        <v>27</v>
      </c>
      <c r="D250" s="2">
        <v>3</v>
      </c>
      <c r="E250" s="2">
        <v>1994</v>
      </c>
      <c r="F250" s="2" t="str">
        <f t="shared" si="13"/>
        <v>1994Q3</v>
      </c>
      <c r="G250" s="2">
        <v>1</v>
      </c>
      <c r="H250" s="2">
        <v>0</v>
      </c>
      <c r="I250" s="2">
        <v>0</v>
      </c>
      <c r="J250" s="12">
        <v>1192347</v>
      </c>
      <c r="K250" s="12">
        <f>J250*[1]OtherData!$C$3</f>
        <v>902609.3868281605</v>
      </c>
      <c r="L250" s="12" t="str">
        <f>VLOOKUP($C250,[1]OtherData!$H:$I,2,0)</f>
        <v>Storm</v>
      </c>
      <c r="M250" s="13">
        <f t="shared" si="14"/>
        <v>-3.3858017554882248E-2</v>
      </c>
      <c r="N250" s="12">
        <v>1434730.6540763206</v>
      </c>
      <c r="O250" s="14">
        <f t="shared" si="15"/>
        <v>-3.1610306286761071E-2</v>
      </c>
      <c r="P250">
        <v>3</v>
      </c>
      <c r="Q250">
        <v>1</v>
      </c>
    </row>
    <row r="251" spans="1:17">
      <c r="A251" s="2" t="str">
        <f t="shared" si="12"/>
        <v>1_19642</v>
      </c>
      <c r="B251" s="2">
        <v>1</v>
      </c>
      <c r="C251" s="11" t="s">
        <v>27</v>
      </c>
      <c r="D251" s="2">
        <v>2</v>
      </c>
      <c r="E251" s="2">
        <v>1964</v>
      </c>
      <c r="F251" s="2" t="str">
        <f t="shared" si="13"/>
        <v>1964Q2</v>
      </c>
      <c r="G251" s="2">
        <v>3</v>
      </c>
      <c r="H251" s="2">
        <v>0</v>
      </c>
      <c r="I251" s="2">
        <v>0</v>
      </c>
      <c r="J251" s="12">
        <v>1191538</v>
      </c>
      <c r="K251" s="12">
        <f>J251*[1]OtherData!$C$3</f>
        <v>901996.97199091606</v>
      </c>
      <c r="L251" s="12" t="str">
        <f>VLOOKUP($C251,[1]OtherData!$H:$I,2,0)</f>
        <v>Storm</v>
      </c>
      <c r="M251" s="15">
        <f t="shared" si="14"/>
        <v>-3.3863134044143511E-2</v>
      </c>
      <c r="N251" s="12">
        <v>3184564.1118465196</v>
      </c>
      <c r="O251" s="14">
        <f t="shared" si="15"/>
        <v>-2.3218975469234075E-2</v>
      </c>
      <c r="P251">
        <v>3</v>
      </c>
      <c r="Q251">
        <v>1</v>
      </c>
    </row>
    <row r="252" spans="1:17">
      <c r="A252" s="2" t="str">
        <f t="shared" si="12"/>
        <v>2_19944</v>
      </c>
      <c r="B252" s="2">
        <v>2</v>
      </c>
      <c r="C252" s="11" t="s">
        <v>37</v>
      </c>
      <c r="D252" s="2">
        <v>4</v>
      </c>
      <c r="E252" s="2">
        <v>1994</v>
      </c>
      <c r="F252" s="2" t="str">
        <f t="shared" si="13"/>
        <v>1994Q4</v>
      </c>
      <c r="G252" s="2">
        <v>2</v>
      </c>
      <c r="H252" s="2">
        <v>0</v>
      </c>
      <c r="I252" s="2">
        <v>0</v>
      </c>
      <c r="J252" s="12">
        <v>1176472</v>
      </c>
      <c r="K252" s="12">
        <f>J252*[1]OtherData!$C$3</f>
        <v>890591.97577592742</v>
      </c>
      <c r="L252" s="12" t="str">
        <f>VLOOKUP($C252,[1]OtherData!$H:$I,2,0)</f>
        <v>Water</v>
      </c>
      <c r="M252" s="13">
        <f t="shared" si="14"/>
        <v>-3.3958418379384792E-2</v>
      </c>
      <c r="N252" s="12">
        <v>1415628.5393953915</v>
      </c>
      <c r="O252" s="14">
        <f t="shared" si="15"/>
        <v>-3.1701910526518995E-2</v>
      </c>
      <c r="P252">
        <v>3</v>
      </c>
      <c r="Q252">
        <v>1</v>
      </c>
    </row>
    <row r="253" spans="1:17">
      <c r="A253" s="2" t="str">
        <f t="shared" si="12"/>
        <v>2_20003</v>
      </c>
      <c r="B253" s="2">
        <v>2</v>
      </c>
      <c r="C253" s="11" t="s">
        <v>19</v>
      </c>
      <c r="D253" s="2">
        <v>3</v>
      </c>
      <c r="E253" s="2">
        <v>2000</v>
      </c>
      <c r="F253" s="2" t="str">
        <f t="shared" si="13"/>
        <v>2000Q3</v>
      </c>
      <c r="G253" s="2">
        <v>1</v>
      </c>
      <c r="H253" s="2">
        <v>0</v>
      </c>
      <c r="I253" s="2">
        <v>0</v>
      </c>
      <c r="J253" s="12">
        <v>1171898</v>
      </c>
      <c r="K253" s="12">
        <f>J253*[1]OtherData!$C$3</f>
        <v>887129.44738834223</v>
      </c>
      <c r="L253" s="12" t="str">
        <f>VLOOKUP($C253,[1]OtherData!$H:$I,2,0)</f>
        <v>Water</v>
      </c>
      <c r="M253" s="15">
        <f t="shared" si="14"/>
        <v>-3.398734646576429E-2</v>
      </c>
      <c r="N253" s="12">
        <v>1146072.0829655896</v>
      </c>
      <c r="O253" s="14">
        <f t="shared" si="15"/>
        <v>-3.2994569202039546E-2</v>
      </c>
      <c r="P253">
        <v>3</v>
      </c>
      <c r="Q253">
        <v>1</v>
      </c>
    </row>
    <row r="254" spans="1:17">
      <c r="A254" s="2" t="str">
        <f t="shared" si="12"/>
        <v>5_19963</v>
      </c>
      <c r="B254" s="2">
        <v>5</v>
      </c>
      <c r="C254" s="11" t="s">
        <v>21</v>
      </c>
      <c r="D254" s="2">
        <v>3</v>
      </c>
      <c r="E254" s="2">
        <v>1996</v>
      </c>
      <c r="F254" s="2" t="str">
        <f t="shared" si="13"/>
        <v>1996Q3</v>
      </c>
      <c r="G254" s="2">
        <v>1</v>
      </c>
      <c r="H254" s="2">
        <v>0</v>
      </c>
      <c r="I254" s="2">
        <v>0</v>
      </c>
      <c r="J254" s="12">
        <v>1129336</v>
      </c>
      <c r="K254" s="12">
        <f>J254*[1]OtherData!$C$3</f>
        <v>854909.91672975023</v>
      </c>
      <c r="L254" s="12" t="str">
        <f>VLOOKUP($C254,[1]OtherData!$H:$I,2,0)</f>
        <v>Wind</v>
      </c>
      <c r="M254" s="13">
        <f t="shared" si="14"/>
        <v>-3.4256528191274657E-2</v>
      </c>
      <c r="N254" s="12">
        <v>1277509.2820758524</v>
      </c>
      <c r="O254" s="14">
        <f t="shared" si="15"/>
        <v>-3.2364261777886823E-2</v>
      </c>
      <c r="P254">
        <v>3</v>
      </c>
      <c r="Q254">
        <v>1</v>
      </c>
    </row>
    <row r="255" spans="1:17">
      <c r="A255" s="2" t="str">
        <f t="shared" si="12"/>
        <v>2_19704</v>
      </c>
      <c r="B255" s="2">
        <v>2</v>
      </c>
      <c r="C255" s="11" t="s">
        <v>41</v>
      </c>
      <c r="D255" s="2">
        <v>4</v>
      </c>
      <c r="E255" s="2">
        <v>1970</v>
      </c>
      <c r="F255" s="2" t="str">
        <f t="shared" si="13"/>
        <v>1970Q4</v>
      </c>
      <c r="G255" s="2">
        <v>1</v>
      </c>
      <c r="H255" s="2">
        <v>0</v>
      </c>
      <c r="I255" s="2">
        <v>0</v>
      </c>
      <c r="J255" s="12">
        <v>1127301</v>
      </c>
      <c r="K255" s="12">
        <f>J255*[1]OtherData!$C$3</f>
        <v>853369.41710825136</v>
      </c>
      <c r="L255" s="12" t="str">
        <f>VLOOKUP($C255,[1]OtherData!$H:$I,2,0)</f>
        <v>Water</v>
      </c>
      <c r="M255" s="15">
        <f t="shared" si="14"/>
        <v>-3.4269398470195139E-2</v>
      </c>
      <c r="N255" s="12">
        <v>2569214.0127061429</v>
      </c>
      <c r="O255" s="14">
        <f t="shared" si="15"/>
        <v>-2.6169888441869127E-2</v>
      </c>
      <c r="P255">
        <v>3</v>
      </c>
      <c r="Q255">
        <v>1</v>
      </c>
    </row>
    <row r="256" spans="1:17">
      <c r="A256" s="2" t="str">
        <f t="shared" si="12"/>
        <v>3_20031</v>
      </c>
      <c r="B256" s="2">
        <v>3</v>
      </c>
      <c r="C256" s="11" t="s">
        <v>25</v>
      </c>
      <c r="D256" s="2">
        <v>1</v>
      </c>
      <c r="E256" s="2">
        <v>2003</v>
      </c>
      <c r="F256" s="2" t="str">
        <f t="shared" si="13"/>
        <v>2003Q1</v>
      </c>
      <c r="G256" s="2">
        <v>1</v>
      </c>
      <c r="H256" s="2">
        <v>0</v>
      </c>
      <c r="I256" s="2">
        <v>0</v>
      </c>
      <c r="J256" s="12">
        <v>1084007</v>
      </c>
      <c r="K256" s="12">
        <f>J256*[1]OtherData!$C$3</f>
        <v>820595.76078728237</v>
      </c>
      <c r="L256" s="12" t="str">
        <f>VLOOKUP($C256,[1]OtherData!$H:$I,2,0)</f>
        <v>Storm</v>
      </c>
      <c r="M256" s="13">
        <f t="shared" si="14"/>
        <v>-3.454320970144005E-2</v>
      </c>
      <c r="N256" s="12">
        <v>1005102.833240537</v>
      </c>
      <c r="O256" s="14">
        <f t="shared" si="15"/>
        <v>-3.3670587599269684E-2</v>
      </c>
      <c r="P256">
        <v>3</v>
      </c>
      <c r="Q256">
        <v>1</v>
      </c>
    </row>
    <row r="257" spans="1:17">
      <c r="A257" s="2" t="str">
        <f t="shared" si="12"/>
        <v>4_19931</v>
      </c>
      <c r="B257" s="2">
        <v>4</v>
      </c>
      <c r="C257" s="11" t="s">
        <v>22</v>
      </c>
      <c r="D257" s="2">
        <v>1</v>
      </c>
      <c r="E257" s="2">
        <v>1993</v>
      </c>
      <c r="F257" s="2" t="str">
        <f t="shared" si="13"/>
        <v>1993Q1</v>
      </c>
      <c r="G257" s="2">
        <v>1</v>
      </c>
      <c r="H257" s="2">
        <v>0</v>
      </c>
      <c r="I257" s="2">
        <v>0</v>
      </c>
      <c r="J257" s="12">
        <v>1070201</v>
      </c>
      <c r="K257" s="12">
        <f>J257*[1]OtherData!$C$3</f>
        <v>810144.58743376238</v>
      </c>
      <c r="L257" s="12" t="str">
        <f>VLOOKUP($C257,[1]OtherData!$H:$I,2,0)</f>
        <v>Wind</v>
      </c>
      <c r="M257" s="15">
        <f t="shared" si="14"/>
        <v>-3.4630525215334981E-2</v>
      </c>
      <c r="N257" s="12">
        <v>1289616.4645735251</v>
      </c>
      <c r="O257" s="14">
        <f t="shared" si="15"/>
        <v>-3.2306201753285621E-2</v>
      </c>
      <c r="P257">
        <v>3</v>
      </c>
      <c r="Q257">
        <v>1</v>
      </c>
    </row>
    <row r="258" spans="1:17">
      <c r="A258" s="2" t="str">
        <f t="shared" ref="A258:A321" si="16">B258&amp;"_"&amp;E258&amp;D258</f>
        <v>2_19713</v>
      </c>
      <c r="B258" s="2">
        <v>2</v>
      </c>
      <c r="C258" s="11" t="s">
        <v>17</v>
      </c>
      <c r="D258" s="2">
        <v>3</v>
      </c>
      <c r="E258" s="2">
        <v>1971</v>
      </c>
      <c r="F258" s="2" t="str">
        <f t="shared" ref="F258:F321" si="17">E258&amp;"Q"&amp;D258</f>
        <v>1971Q3</v>
      </c>
      <c r="G258" s="2">
        <v>4</v>
      </c>
      <c r="H258" s="2">
        <v>0</v>
      </c>
      <c r="I258" s="2">
        <v>0</v>
      </c>
      <c r="J258" s="12">
        <v>1058006</v>
      </c>
      <c r="K258" s="12">
        <f>J258*[1]OtherData!$C$3</f>
        <v>800912.94473883428</v>
      </c>
      <c r="L258" s="12" t="str">
        <f>VLOOKUP($C258,[1]OtherData!$H:$I,2,0)</f>
        <v>Wind</v>
      </c>
      <c r="M258" s="13">
        <f t="shared" ref="M258:M321" si="18">STANDARDIZE(J258,AVERAGE($J$2:$J$3367),_xlfn.STDEV.S($J$2:$J$3367))</f>
        <v>-3.470765202193709E-2</v>
      </c>
      <c r="N258" s="12">
        <v>2350202.8609509827</v>
      </c>
      <c r="O258" s="14">
        <f t="shared" ref="O258:O321" si="19">STANDARDIZE(N258,AVERAGE($N$2:$N$3367),_xlfn.STDEV.S($N$2:$N$3367))</f>
        <v>-2.7220156979680176E-2</v>
      </c>
      <c r="P258">
        <v>3</v>
      </c>
      <c r="Q258">
        <v>1</v>
      </c>
    </row>
    <row r="259" spans="1:17">
      <c r="A259" s="2" t="str">
        <f t="shared" si="16"/>
        <v>5_20112</v>
      </c>
      <c r="B259" s="2">
        <v>5</v>
      </c>
      <c r="C259" s="11" t="s">
        <v>39</v>
      </c>
      <c r="D259" s="2">
        <v>2</v>
      </c>
      <c r="E259" s="2">
        <v>2011</v>
      </c>
      <c r="F259" s="2" t="str">
        <f t="shared" si="17"/>
        <v>2011Q2</v>
      </c>
      <c r="G259" s="2">
        <v>1</v>
      </c>
      <c r="H259" s="2">
        <v>0</v>
      </c>
      <c r="I259" s="2">
        <v>0</v>
      </c>
      <c r="J259" s="12">
        <v>1043378</v>
      </c>
      <c r="K259" s="12">
        <f>J259*[1]OtherData!$C$3</f>
        <v>789839.51551854657</v>
      </c>
      <c r="L259" s="12" t="str">
        <f>VLOOKUP($C259,[1]OtherData!$H:$I,2,0)</f>
        <v>Storm</v>
      </c>
      <c r="M259" s="15">
        <f t="shared" si="18"/>
        <v>-3.4800166243091298E-2</v>
      </c>
      <c r="N259" s="12">
        <v>936686.42187872587</v>
      </c>
      <c r="O259" s="14">
        <f t="shared" si="19"/>
        <v>-3.399867867475783E-2</v>
      </c>
      <c r="P259">
        <v>3</v>
      </c>
      <c r="Q259">
        <v>1</v>
      </c>
    </row>
    <row r="260" spans="1:17">
      <c r="A260" s="2" t="str">
        <f t="shared" si="16"/>
        <v>1_19891</v>
      </c>
      <c r="B260" s="2">
        <v>1</v>
      </c>
      <c r="C260" s="11" t="s">
        <v>20</v>
      </c>
      <c r="D260" s="2">
        <v>1</v>
      </c>
      <c r="E260" s="2">
        <v>1989</v>
      </c>
      <c r="F260" s="2" t="str">
        <f t="shared" si="17"/>
        <v>1989Q1</v>
      </c>
      <c r="G260" s="2">
        <v>1</v>
      </c>
      <c r="H260" s="2">
        <v>0</v>
      </c>
      <c r="I260" s="2">
        <v>0</v>
      </c>
      <c r="J260" s="12">
        <v>1036813</v>
      </c>
      <c r="K260" s="12">
        <f>J260*[1]OtherData!$C$3</f>
        <v>784869.79560938687</v>
      </c>
      <c r="L260" s="12" t="str">
        <f>VLOOKUP($C260,[1]OtherData!$H:$I,2,0)</f>
        <v>Winter</v>
      </c>
      <c r="M260" s="13">
        <f t="shared" si="18"/>
        <v>-3.4841686332090303E-2</v>
      </c>
      <c r="N260" s="12">
        <v>1381736.2714493037</v>
      </c>
      <c r="O260" s="14">
        <f t="shared" si="19"/>
        <v>-3.1864440984048531E-2</v>
      </c>
      <c r="P260">
        <v>3</v>
      </c>
      <c r="Q260">
        <v>1</v>
      </c>
    </row>
    <row r="261" spans="1:17">
      <c r="A261" s="2" t="str">
        <f t="shared" si="16"/>
        <v>3_19931</v>
      </c>
      <c r="B261" s="2">
        <v>3</v>
      </c>
      <c r="C261" s="11" t="s">
        <v>22</v>
      </c>
      <c r="D261" s="2">
        <v>1</v>
      </c>
      <c r="E261" s="2">
        <v>1993</v>
      </c>
      <c r="F261" s="2" t="str">
        <f t="shared" si="17"/>
        <v>1993Q1</v>
      </c>
      <c r="G261" s="2">
        <v>1</v>
      </c>
      <c r="H261" s="2">
        <v>0</v>
      </c>
      <c r="I261" s="2">
        <v>0</v>
      </c>
      <c r="J261" s="12">
        <v>1019574</v>
      </c>
      <c r="K261" s="12">
        <f>J261*[1]OtherData!$C$3</f>
        <v>771819.83345950046</v>
      </c>
      <c r="L261" s="12" t="str">
        <f>VLOOKUP($C261,[1]OtherData!$H:$I,2,0)</f>
        <v>Wind</v>
      </c>
      <c r="M261" s="15">
        <f t="shared" si="18"/>
        <v>-3.4950713721923328E-2</v>
      </c>
      <c r="N261" s="12">
        <v>1228609.7819485192</v>
      </c>
      <c r="O261" s="14">
        <f t="shared" si="19"/>
        <v>-3.259875945568471E-2</v>
      </c>
      <c r="P261">
        <v>3</v>
      </c>
      <c r="Q261">
        <v>1</v>
      </c>
    </row>
    <row r="262" spans="1:17">
      <c r="A262" s="2" t="str">
        <f t="shared" si="16"/>
        <v>1_19993</v>
      </c>
      <c r="B262" s="2">
        <v>1</v>
      </c>
      <c r="C262" s="11" t="s">
        <v>24</v>
      </c>
      <c r="D262" s="2">
        <v>3</v>
      </c>
      <c r="E262" s="2">
        <v>1999</v>
      </c>
      <c r="F262" s="2" t="str">
        <f t="shared" si="17"/>
        <v>1999Q3</v>
      </c>
      <c r="G262" s="2">
        <v>1</v>
      </c>
      <c r="H262" s="2">
        <v>0</v>
      </c>
      <c r="I262" s="2">
        <v>0</v>
      </c>
      <c r="J262" s="12">
        <v>1006887</v>
      </c>
      <c r="K262" s="12">
        <f>J262*[1]OtherData!$C$3</f>
        <v>762215.74564723694</v>
      </c>
      <c r="L262" s="12" t="str">
        <f>VLOOKUP($C262,[1]OtherData!$H:$I,2,0)</f>
        <v>Storm</v>
      </c>
      <c r="M262" s="13">
        <f t="shared" si="18"/>
        <v>-3.5030952163527342E-2</v>
      </c>
      <c r="N262" s="12">
        <v>1021808.5311150894</v>
      </c>
      <c r="O262" s="14">
        <f t="shared" si="19"/>
        <v>-3.3590475382429541E-2</v>
      </c>
      <c r="P262">
        <v>3</v>
      </c>
      <c r="Q262">
        <v>1</v>
      </c>
    </row>
    <row r="263" spans="1:17">
      <c r="A263" s="2" t="str">
        <f t="shared" si="16"/>
        <v>4_20092</v>
      </c>
      <c r="B263" s="2">
        <v>4</v>
      </c>
      <c r="C263" s="11" t="s">
        <v>24</v>
      </c>
      <c r="D263" s="2">
        <v>2</v>
      </c>
      <c r="E263" s="2">
        <v>2009</v>
      </c>
      <c r="F263" s="2" t="str">
        <f t="shared" si="17"/>
        <v>2009Q2</v>
      </c>
      <c r="G263" s="2">
        <v>1</v>
      </c>
      <c r="H263" s="2">
        <v>0</v>
      </c>
      <c r="I263" s="2">
        <v>0</v>
      </c>
      <c r="J263" s="12">
        <v>985360</v>
      </c>
      <c r="K263" s="12">
        <f>J263*[1]OtherData!$C$3</f>
        <v>745919.75775927329</v>
      </c>
      <c r="L263" s="12" t="str">
        <f>VLOOKUP($C263,[1]OtherData!$H:$I,2,0)</f>
        <v>Storm</v>
      </c>
      <c r="M263" s="15">
        <f t="shared" si="18"/>
        <v>-3.5167098843783474E-2</v>
      </c>
      <c r="N263" s="12">
        <v>879211.81675823394</v>
      </c>
      <c r="O263" s="14">
        <f t="shared" si="19"/>
        <v>-3.4274298290459637E-2</v>
      </c>
      <c r="P263">
        <v>3</v>
      </c>
      <c r="Q263">
        <v>1</v>
      </c>
    </row>
    <row r="264" spans="1:17">
      <c r="A264" s="2" t="str">
        <f t="shared" si="16"/>
        <v>5_20112</v>
      </c>
      <c r="B264" s="2">
        <v>5</v>
      </c>
      <c r="C264" s="11" t="s">
        <v>39</v>
      </c>
      <c r="D264" s="2">
        <v>2</v>
      </c>
      <c r="E264" s="2">
        <v>2011</v>
      </c>
      <c r="F264" s="2" t="str">
        <f t="shared" si="17"/>
        <v>2011Q2</v>
      </c>
      <c r="G264" s="2">
        <v>1</v>
      </c>
      <c r="H264" s="2">
        <v>0</v>
      </c>
      <c r="I264" s="2">
        <v>0</v>
      </c>
      <c r="J264" s="12">
        <v>967384</v>
      </c>
      <c r="K264" s="12">
        <f>J264*[1]OtherData!$C$3</f>
        <v>732311.88493565482</v>
      </c>
      <c r="L264" s="12" t="str">
        <f>VLOOKUP($C264,[1]OtherData!$H:$I,2,0)</f>
        <v>Storm</v>
      </c>
      <c r="M264" s="13">
        <f t="shared" si="18"/>
        <v>-3.5280787361657975E-2</v>
      </c>
      <c r="N264" s="12">
        <v>868463.25832318608</v>
      </c>
      <c r="O264" s="14">
        <f t="shared" si="19"/>
        <v>-3.4325843029897267E-2</v>
      </c>
      <c r="P264">
        <v>3</v>
      </c>
      <c r="Q264">
        <v>1</v>
      </c>
    </row>
    <row r="265" spans="1:17">
      <c r="A265" s="2" t="str">
        <f t="shared" si="16"/>
        <v>5_20112</v>
      </c>
      <c r="B265" s="2">
        <v>5</v>
      </c>
      <c r="C265" s="11" t="s">
        <v>39</v>
      </c>
      <c r="D265" s="2">
        <v>2</v>
      </c>
      <c r="E265" s="2">
        <v>2011</v>
      </c>
      <c r="F265" s="2" t="str">
        <f t="shared" si="17"/>
        <v>2011Q2</v>
      </c>
      <c r="G265" s="2">
        <v>1</v>
      </c>
      <c r="H265" s="2">
        <v>0</v>
      </c>
      <c r="I265" s="2">
        <v>0</v>
      </c>
      <c r="J265" s="12">
        <v>966433</v>
      </c>
      <c r="K265" s="12">
        <f>J265*[1]OtherData!$C$3</f>
        <v>731591.97577592731</v>
      </c>
      <c r="L265" s="12" t="str">
        <f>VLOOKUP($C265,[1]OtherData!$H:$I,2,0)</f>
        <v>Storm</v>
      </c>
      <c r="M265" s="15">
        <f t="shared" si="18"/>
        <v>-3.5286801924436048E-2</v>
      </c>
      <c r="N265" s="12">
        <v>867609.50370385672</v>
      </c>
      <c r="O265" s="14">
        <f t="shared" si="19"/>
        <v>-3.4329937212355582E-2</v>
      </c>
      <c r="P265">
        <v>3</v>
      </c>
      <c r="Q265">
        <v>1</v>
      </c>
    </row>
    <row r="266" spans="1:17">
      <c r="A266" s="2" t="str">
        <f t="shared" si="16"/>
        <v>3_20153</v>
      </c>
      <c r="B266" s="2">
        <v>3</v>
      </c>
      <c r="C266" s="11" t="s">
        <v>19</v>
      </c>
      <c r="D266" s="2">
        <v>3</v>
      </c>
      <c r="E266" s="2">
        <v>2015</v>
      </c>
      <c r="F266" s="2" t="str">
        <f t="shared" si="17"/>
        <v>2015Q3</v>
      </c>
      <c r="G266" s="2">
        <v>1</v>
      </c>
      <c r="H266" s="2">
        <v>0</v>
      </c>
      <c r="I266" s="2">
        <v>0</v>
      </c>
      <c r="J266" s="12">
        <v>927884</v>
      </c>
      <c r="K266" s="12">
        <f>J266*[1]OtherData!$C$3</f>
        <v>702410.29523088573</v>
      </c>
      <c r="L266" s="12" t="str">
        <f>VLOOKUP($C266,[1]OtherData!$H:$I,2,0)</f>
        <v>Water</v>
      </c>
      <c r="M266" s="13">
        <f t="shared" si="18"/>
        <v>-3.5530603586404447E-2</v>
      </c>
      <c r="N266" s="12">
        <v>891587.31786028051</v>
      </c>
      <c r="O266" s="14">
        <f t="shared" si="19"/>
        <v>-3.4214951543305616E-2</v>
      </c>
      <c r="P266">
        <v>3</v>
      </c>
      <c r="Q266">
        <v>1</v>
      </c>
    </row>
    <row r="267" spans="1:17">
      <c r="A267" s="2" t="str">
        <f t="shared" si="16"/>
        <v>2_20154</v>
      </c>
      <c r="B267" s="2">
        <v>2</v>
      </c>
      <c r="C267" s="11" t="s">
        <v>19</v>
      </c>
      <c r="D267" s="2">
        <v>4</v>
      </c>
      <c r="E267" s="2">
        <v>2015</v>
      </c>
      <c r="F267" s="2" t="str">
        <f t="shared" si="17"/>
        <v>2015Q4</v>
      </c>
      <c r="G267" s="2">
        <v>1</v>
      </c>
      <c r="H267" s="2">
        <v>0</v>
      </c>
      <c r="I267" s="2">
        <v>0</v>
      </c>
      <c r="J267" s="12">
        <v>900900</v>
      </c>
      <c r="K267" s="12">
        <f>J267*[1]OtherData!$C$3</f>
        <v>681983.34595003782</v>
      </c>
      <c r="L267" s="12" t="str">
        <f>VLOOKUP($C267,[1]OtherData!$H:$I,2,0)</f>
        <v>Water</v>
      </c>
      <c r="M267" s="15">
        <f t="shared" si="18"/>
        <v>-3.5701262852443912E-2</v>
      </c>
      <c r="N267" s="12">
        <v>865658.86970820359</v>
      </c>
      <c r="O267" s="14">
        <f t="shared" si="19"/>
        <v>-3.4339291482665568E-2</v>
      </c>
      <c r="P267">
        <v>3</v>
      </c>
      <c r="Q267">
        <v>1</v>
      </c>
    </row>
    <row r="268" spans="1:17">
      <c r="A268" s="2" t="str">
        <f t="shared" si="16"/>
        <v>1_19891</v>
      </c>
      <c r="B268" s="2">
        <v>1</v>
      </c>
      <c r="C268" s="11" t="s">
        <v>20</v>
      </c>
      <c r="D268" s="2">
        <v>1</v>
      </c>
      <c r="E268" s="2">
        <v>1989</v>
      </c>
      <c r="F268" s="2" t="str">
        <f t="shared" si="17"/>
        <v>1989Q1</v>
      </c>
      <c r="G268" s="2">
        <v>3</v>
      </c>
      <c r="H268" s="2">
        <v>0</v>
      </c>
      <c r="I268" s="2">
        <v>0</v>
      </c>
      <c r="J268" s="12">
        <v>900784</v>
      </c>
      <c r="K268" s="12">
        <f>J268*[1]OtherData!$C$3</f>
        <v>681895.53368660109</v>
      </c>
      <c r="L268" s="12" t="str">
        <f>VLOOKUP($C268,[1]OtherData!$H:$I,2,0)</f>
        <v>Winter</v>
      </c>
      <c r="M268" s="13">
        <f t="shared" si="18"/>
        <v>-3.5701996489964687E-2</v>
      </c>
      <c r="N268" s="12">
        <v>1200453.626199893</v>
      </c>
      <c r="O268" s="14">
        <f t="shared" si="19"/>
        <v>-3.2733782372515667E-2</v>
      </c>
      <c r="P268">
        <v>3</v>
      </c>
      <c r="Q268">
        <v>1</v>
      </c>
    </row>
    <row r="269" spans="1:17">
      <c r="A269" s="2" t="str">
        <f t="shared" si="16"/>
        <v>1_19931</v>
      </c>
      <c r="B269" s="2">
        <v>1</v>
      </c>
      <c r="C269" s="11" t="s">
        <v>26</v>
      </c>
      <c r="D269" s="2">
        <v>1</v>
      </c>
      <c r="E269" s="2">
        <v>1993</v>
      </c>
      <c r="F269" s="2" t="str">
        <f t="shared" si="17"/>
        <v>1993Q1</v>
      </c>
      <c r="G269" s="2">
        <v>1</v>
      </c>
      <c r="H269" s="2">
        <v>0</v>
      </c>
      <c r="I269" s="2">
        <v>0</v>
      </c>
      <c r="J269" s="12">
        <v>897812</v>
      </c>
      <c r="K269" s="12">
        <f>J269*[1]OtherData!$C$3</f>
        <v>679645.72293716879</v>
      </c>
      <c r="L269" s="12" t="str">
        <f>VLOOKUP($C269,[1]OtherData!$H:$I,2,0)</f>
        <v>Wind</v>
      </c>
      <c r="M269" s="15">
        <f t="shared" si="18"/>
        <v>-3.5720792789203842E-2</v>
      </c>
      <c r="N269" s="12">
        <v>1081883.8118182337</v>
      </c>
      <c r="O269" s="14">
        <f t="shared" si="19"/>
        <v>-3.3302384220326456E-2</v>
      </c>
      <c r="P269">
        <v>3</v>
      </c>
      <c r="Q269">
        <v>1</v>
      </c>
    </row>
    <row r="270" spans="1:17">
      <c r="A270" s="2" t="str">
        <f t="shared" si="16"/>
        <v>5_20112</v>
      </c>
      <c r="B270" s="2">
        <v>5</v>
      </c>
      <c r="C270" s="11" t="s">
        <v>39</v>
      </c>
      <c r="D270" s="2">
        <v>2</v>
      </c>
      <c r="E270" s="2">
        <v>2011</v>
      </c>
      <c r="F270" s="2" t="str">
        <f t="shared" si="17"/>
        <v>2011Q2</v>
      </c>
      <c r="G270" s="2">
        <v>1</v>
      </c>
      <c r="H270" s="2">
        <v>0</v>
      </c>
      <c r="I270" s="2">
        <v>0</v>
      </c>
      <c r="J270" s="12">
        <v>881593</v>
      </c>
      <c r="K270" s="12">
        <f>J270*[1]OtherData!$C$3</f>
        <v>667367.90310370934</v>
      </c>
      <c r="L270" s="12" t="str">
        <f>VLOOKUP($C270,[1]OtherData!$H:$I,2,0)</f>
        <v>Storm</v>
      </c>
      <c r="M270" s="13">
        <f t="shared" si="18"/>
        <v>-3.5823369228423156E-2</v>
      </c>
      <c r="N270" s="12">
        <v>791444.89602361899</v>
      </c>
      <c r="O270" s="14">
        <f t="shared" si="19"/>
        <v>-3.4695184783085239E-2</v>
      </c>
      <c r="P270">
        <v>3</v>
      </c>
      <c r="Q270">
        <v>1</v>
      </c>
    </row>
    <row r="271" spans="1:17">
      <c r="A271" s="2" t="str">
        <f t="shared" si="16"/>
        <v>2_20154</v>
      </c>
      <c r="B271" s="2">
        <v>2</v>
      </c>
      <c r="C271" s="11" t="s">
        <v>19</v>
      </c>
      <c r="D271" s="2">
        <v>4</v>
      </c>
      <c r="E271" s="2">
        <v>2015</v>
      </c>
      <c r="F271" s="2" t="str">
        <f t="shared" si="17"/>
        <v>2015Q4</v>
      </c>
      <c r="G271" s="2">
        <v>1</v>
      </c>
      <c r="H271" s="2">
        <v>0</v>
      </c>
      <c r="I271" s="2">
        <v>0</v>
      </c>
      <c r="J271" s="12">
        <v>868134</v>
      </c>
      <c r="K271" s="12">
        <f>J271*[1]OtherData!$C$3</f>
        <v>657179.40953822865</v>
      </c>
      <c r="L271" s="12" t="str">
        <f>VLOOKUP($C271,[1]OtherData!$H:$I,2,0)</f>
        <v>Water</v>
      </c>
      <c r="M271" s="15">
        <f t="shared" si="18"/>
        <v>-3.5908490154217154E-2</v>
      </c>
      <c r="N271" s="12">
        <v>834174.60006134037</v>
      </c>
      <c r="O271" s="14">
        <f t="shared" si="19"/>
        <v>-3.4490274378198793E-2</v>
      </c>
      <c r="P271">
        <v>3</v>
      </c>
      <c r="Q271">
        <v>1</v>
      </c>
    </row>
    <row r="272" spans="1:17">
      <c r="A272" s="2" t="str">
        <f t="shared" si="16"/>
        <v>5_19843</v>
      </c>
      <c r="B272" s="2">
        <v>5</v>
      </c>
      <c r="C272" s="11" t="s">
        <v>36</v>
      </c>
      <c r="D272" s="2">
        <v>3</v>
      </c>
      <c r="E272" s="2">
        <v>1984</v>
      </c>
      <c r="F272" s="2" t="str">
        <f t="shared" si="17"/>
        <v>1984Q3</v>
      </c>
      <c r="G272" s="2">
        <v>1</v>
      </c>
      <c r="H272" s="2">
        <v>0</v>
      </c>
      <c r="I272" s="2">
        <v>0</v>
      </c>
      <c r="J272" s="12">
        <v>867738</v>
      </c>
      <c r="K272" s="12">
        <f>J272*[1]OtherData!$C$3</f>
        <v>656879.63663890993</v>
      </c>
      <c r="L272" s="12" t="str">
        <f>VLOOKUP($C272,[1]OtherData!$H:$I,2,0)</f>
        <v>Storm</v>
      </c>
      <c r="M272" s="13">
        <f t="shared" si="18"/>
        <v>-3.5910994640926001E-2</v>
      </c>
      <c r="N272" s="12">
        <v>1501599.6183784818</v>
      </c>
      <c r="O272" s="14">
        <f t="shared" si="19"/>
        <v>-3.1289635997601171E-2</v>
      </c>
      <c r="P272">
        <v>3</v>
      </c>
      <c r="Q272">
        <v>1</v>
      </c>
    </row>
    <row r="273" spans="1:17">
      <c r="A273" s="2" t="str">
        <f t="shared" si="16"/>
        <v>1_19981</v>
      </c>
      <c r="B273" s="2">
        <v>1</v>
      </c>
      <c r="C273" s="11" t="s">
        <v>19</v>
      </c>
      <c r="D273" s="2">
        <v>1</v>
      </c>
      <c r="E273" s="2">
        <v>1998</v>
      </c>
      <c r="F273" s="2" t="str">
        <f t="shared" si="17"/>
        <v>1998Q1</v>
      </c>
      <c r="G273" s="2">
        <v>2</v>
      </c>
      <c r="H273" s="2">
        <v>0</v>
      </c>
      <c r="I273" s="2">
        <v>0</v>
      </c>
      <c r="J273" s="12">
        <v>865202</v>
      </c>
      <c r="K273" s="12">
        <f>J273*[1]OtherData!$C$3</f>
        <v>654959.87887963664</v>
      </c>
      <c r="L273" s="12" t="str">
        <f>VLOOKUP($C273,[1]OtherData!$H:$I,2,0)</f>
        <v>Water</v>
      </c>
      <c r="M273" s="15">
        <f t="shared" si="18"/>
        <v>-3.5927033475000862E-2</v>
      </c>
      <c r="N273" s="12">
        <v>912916.77470056782</v>
      </c>
      <c r="O273" s="14">
        <f t="shared" si="19"/>
        <v>-3.4112666078531674E-2</v>
      </c>
      <c r="P273">
        <v>3</v>
      </c>
      <c r="Q273">
        <v>1</v>
      </c>
    </row>
    <row r="274" spans="1:17">
      <c r="A274" s="2" t="str">
        <f t="shared" si="16"/>
        <v>1_19892</v>
      </c>
      <c r="B274" s="2">
        <v>1</v>
      </c>
      <c r="C274" s="11" t="s">
        <v>24</v>
      </c>
      <c r="D274" s="2">
        <v>2</v>
      </c>
      <c r="E274" s="2">
        <v>1989</v>
      </c>
      <c r="F274" s="2" t="str">
        <f t="shared" si="17"/>
        <v>1989Q2</v>
      </c>
      <c r="G274" s="2">
        <v>1</v>
      </c>
      <c r="H274" s="2">
        <v>0</v>
      </c>
      <c r="I274" s="2">
        <v>0</v>
      </c>
      <c r="J274" s="12">
        <v>864013</v>
      </c>
      <c r="K274" s="12">
        <f>J274*[1]OtherData!$C$3</f>
        <v>654059.80317940959</v>
      </c>
      <c r="L274" s="12" t="str">
        <f>VLOOKUP($C274,[1]OtherData!$H:$I,2,0)</f>
        <v>Storm</v>
      </c>
      <c r="M274" s="13">
        <f t="shared" si="18"/>
        <v>-3.5934553259588803E-2</v>
      </c>
      <c r="N274" s="12">
        <v>1151449.7803400683</v>
      </c>
      <c r="O274" s="14">
        <f t="shared" si="19"/>
        <v>-3.2968780440540316E-2</v>
      </c>
      <c r="P274">
        <v>3</v>
      </c>
      <c r="Q274">
        <v>1</v>
      </c>
    </row>
    <row r="275" spans="1:17">
      <c r="A275" s="2" t="str">
        <f t="shared" si="16"/>
        <v>4_19862</v>
      </c>
      <c r="B275" s="2">
        <v>4</v>
      </c>
      <c r="C275" s="11" t="s">
        <v>26</v>
      </c>
      <c r="D275" s="2">
        <v>2</v>
      </c>
      <c r="E275" s="2">
        <v>1986</v>
      </c>
      <c r="F275" s="2" t="str">
        <f t="shared" si="17"/>
        <v>1986Q2</v>
      </c>
      <c r="G275" s="2">
        <v>1</v>
      </c>
      <c r="H275" s="2">
        <v>0</v>
      </c>
      <c r="I275" s="2">
        <v>0</v>
      </c>
      <c r="J275" s="12">
        <v>863854</v>
      </c>
      <c r="K275" s="12">
        <f>J275*[1]OtherData!$C$3</f>
        <v>653939.43981831952</v>
      </c>
      <c r="L275" s="12" t="str">
        <f>VLOOKUP($C275,[1]OtherData!$H:$I,2,0)</f>
        <v>Wind</v>
      </c>
      <c r="M275" s="15">
        <f t="shared" si="18"/>
        <v>-3.5935558848949174E-2</v>
      </c>
      <c r="N275" s="12">
        <v>1323506.1901054098</v>
      </c>
      <c r="O275" s="14">
        <f t="shared" si="19"/>
        <v>-3.2143683487909885E-2</v>
      </c>
      <c r="P275">
        <v>3</v>
      </c>
      <c r="Q275">
        <v>1</v>
      </c>
    </row>
    <row r="276" spans="1:17">
      <c r="A276" s="2" t="str">
        <f t="shared" si="16"/>
        <v>2_20154</v>
      </c>
      <c r="B276" s="2">
        <v>2</v>
      </c>
      <c r="C276" s="11" t="s">
        <v>19</v>
      </c>
      <c r="D276" s="2">
        <v>4</v>
      </c>
      <c r="E276" s="2">
        <v>2015</v>
      </c>
      <c r="F276" s="2" t="str">
        <f t="shared" si="17"/>
        <v>2015Q4</v>
      </c>
      <c r="G276" s="2">
        <v>1</v>
      </c>
      <c r="H276" s="2">
        <v>0</v>
      </c>
      <c r="I276" s="2">
        <v>0</v>
      </c>
      <c r="J276" s="12">
        <v>858861</v>
      </c>
      <c r="K276" s="12">
        <f>J276*[1]OtherData!$C$3</f>
        <v>650159.72747918242</v>
      </c>
      <c r="L276" s="12" t="str">
        <f>VLOOKUP($C276,[1]OtherData!$H:$I,2,0)</f>
        <v>Water</v>
      </c>
      <c r="M276" s="13">
        <f t="shared" si="18"/>
        <v>-3.5967136884649406E-2</v>
      </c>
      <c r="N276" s="12">
        <v>825264.33843540621</v>
      </c>
      <c r="O276" s="14">
        <f t="shared" si="19"/>
        <v>-3.4533003560591503E-2</v>
      </c>
      <c r="P276">
        <v>3</v>
      </c>
      <c r="Q276">
        <v>1</v>
      </c>
    </row>
    <row r="277" spans="1:17">
      <c r="A277" s="2" t="str">
        <f t="shared" si="16"/>
        <v>2_19852</v>
      </c>
      <c r="B277" s="2">
        <v>2</v>
      </c>
      <c r="C277" s="11" t="s">
        <v>42</v>
      </c>
      <c r="D277" s="2">
        <v>2</v>
      </c>
      <c r="E277" s="2">
        <v>1985</v>
      </c>
      <c r="F277" s="2" t="str">
        <f t="shared" si="17"/>
        <v>1985Q2</v>
      </c>
      <c r="G277" s="2">
        <v>1</v>
      </c>
      <c r="H277" s="2">
        <v>0</v>
      </c>
      <c r="I277" s="2">
        <v>0</v>
      </c>
      <c r="J277" s="12">
        <v>858623</v>
      </c>
      <c r="K277" s="12">
        <f>J277*[1]OtherData!$C$3</f>
        <v>649979.56093868287</v>
      </c>
      <c r="L277" s="12" t="str">
        <f>VLOOKUP($C277,[1]OtherData!$H:$I,2,0)</f>
        <v>Wind</v>
      </c>
      <c r="M277" s="15">
        <f t="shared" si="18"/>
        <v>-3.5968642106459274E-2</v>
      </c>
      <c r="N277" s="12">
        <v>1387750.6756121733</v>
      </c>
      <c r="O277" s="14">
        <f t="shared" si="19"/>
        <v>-3.1835598893518807E-2</v>
      </c>
      <c r="P277">
        <v>3</v>
      </c>
      <c r="Q277">
        <v>1</v>
      </c>
    </row>
    <row r="278" spans="1:17">
      <c r="A278" s="2" t="str">
        <f t="shared" si="16"/>
        <v>1_19764</v>
      </c>
      <c r="B278" s="2">
        <v>1</v>
      </c>
      <c r="C278" s="11" t="s">
        <v>37</v>
      </c>
      <c r="D278" s="2">
        <v>4</v>
      </c>
      <c r="E278" s="2">
        <v>1976</v>
      </c>
      <c r="F278" s="2" t="str">
        <f t="shared" si="17"/>
        <v>1976Q4</v>
      </c>
      <c r="G278" s="2">
        <v>1</v>
      </c>
      <c r="H278" s="2">
        <v>0</v>
      </c>
      <c r="I278" s="2">
        <v>0</v>
      </c>
      <c r="J278" s="12">
        <v>858306</v>
      </c>
      <c r="K278" s="12">
        <f>J278*[1]OtherData!$C$3</f>
        <v>649739.59121877374</v>
      </c>
      <c r="L278" s="12" t="str">
        <f>VLOOKUP($C278,[1]OtherData!$H:$I,2,0)</f>
        <v>Water</v>
      </c>
      <c r="M278" s="13">
        <f t="shared" si="18"/>
        <v>-3.5970646960718632E-2</v>
      </c>
      <c r="N278" s="12">
        <v>1895054.8603554838</v>
      </c>
      <c r="O278" s="14">
        <f t="shared" si="19"/>
        <v>-2.9402820379430063E-2</v>
      </c>
      <c r="P278">
        <v>3</v>
      </c>
      <c r="Q278">
        <v>1</v>
      </c>
    </row>
    <row r="279" spans="1:17">
      <c r="A279" s="2" t="str">
        <f t="shared" si="16"/>
        <v>1_19961</v>
      </c>
      <c r="B279" s="2">
        <v>1</v>
      </c>
      <c r="C279" s="11" t="s">
        <v>24</v>
      </c>
      <c r="D279" s="2">
        <v>1</v>
      </c>
      <c r="E279" s="2">
        <v>1996</v>
      </c>
      <c r="F279" s="2" t="str">
        <f t="shared" si="17"/>
        <v>1996Q1</v>
      </c>
      <c r="G279" s="2">
        <v>1</v>
      </c>
      <c r="H279" s="2">
        <v>0</v>
      </c>
      <c r="I279" s="2">
        <v>0</v>
      </c>
      <c r="J279" s="12">
        <v>851886</v>
      </c>
      <c r="K279" s="12">
        <f>J279*[1]OtherData!$C$3</f>
        <v>644879.63663890993</v>
      </c>
      <c r="L279" s="12" t="str">
        <f>VLOOKUP($C279,[1]OtherData!$H:$I,2,0)</f>
        <v>Storm</v>
      </c>
      <c r="M279" s="15">
        <f t="shared" si="18"/>
        <v>-3.6011250002816665E-2</v>
      </c>
      <c r="N279" s="12">
        <v>963656.76138055429</v>
      </c>
      <c r="O279" s="14">
        <f t="shared" si="19"/>
        <v>-3.386934234276813E-2</v>
      </c>
      <c r="P279">
        <v>3</v>
      </c>
      <c r="Q279">
        <v>1</v>
      </c>
    </row>
    <row r="280" spans="1:17">
      <c r="A280" s="2" t="str">
        <f t="shared" si="16"/>
        <v>1_20162</v>
      </c>
      <c r="B280" s="2">
        <v>1</v>
      </c>
      <c r="C280" s="11" t="s">
        <v>19</v>
      </c>
      <c r="D280" s="2">
        <v>2</v>
      </c>
      <c r="E280" s="2">
        <v>2016</v>
      </c>
      <c r="F280" s="2" t="str">
        <f t="shared" si="17"/>
        <v>2016Q2</v>
      </c>
      <c r="G280" s="2">
        <v>2</v>
      </c>
      <c r="H280" s="2">
        <v>0</v>
      </c>
      <c r="I280" s="2">
        <v>0</v>
      </c>
      <c r="J280" s="12">
        <v>851490</v>
      </c>
      <c r="K280" s="12">
        <f>J280*[1]OtherData!$C$3</f>
        <v>644579.86373959121</v>
      </c>
      <c r="L280" s="12" t="str">
        <f>VLOOKUP($C280,[1]OtherData!$H:$I,2,0)</f>
        <v>Water</v>
      </c>
      <c r="M280" s="13">
        <f t="shared" si="18"/>
        <v>-3.6013754489525512E-2</v>
      </c>
      <c r="N280" s="12">
        <v>816062.87778975477</v>
      </c>
      <c r="O280" s="14">
        <f t="shared" si="19"/>
        <v>-3.4577129188627279E-2</v>
      </c>
      <c r="P280">
        <v>3</v>
      </c>
      <c r="Q280">
        <v>1</v>
      </c>
    </row>
    <row r="281" spans="1:17">
      <c r="A281" s="2" t="str">
        <f t="shared" si="16"/>
        <v>3_20072</v>
      </c>
      <c r="B281" s="2">
        <v>3</v>
      </c>
      <c r="C281" s="11" t="s">
        <v>19</v>
      </c>
      <c r="D281" s="2">
        <v>2</v>
      </c>
      <c r="E281" s="2">
        <v>2007</v>
      </c>
      <c r="F281" s="2" t="str">
        <f t="shared" si="17"/>
        <v>2007Q2</v>
      </c>
      <c r="G281" s="2">
        <v>2</v>
      </c>
      <c r="H281" s="2">
        <v>0</v>
      </c>
      <c r="I281" s="2">
        <v>0</v>
      </c>
      <c r="J281" s="12">
        <v>849667</v>
      </c>
      <c r="K281" s="12">
        <f>J281*[1]OtherData!$C$3</f>
        <v>643199.84859954577</v>
      </c>
      <c r="L281" s="12" t="str">
        <f>VLOOKUP($C281,[1]OtherData!$H:$I,2,0)</f>
        <v>Water</v>
      </c>
      <c r="M281" s="15">
        <f t="shared" si="18"/>
        <v>-3.6025283982632168E-2</v>
      </c>
      <c r="N281" s="12">
        <v>764178.05659717962</v>
      </c>
      <c r="O281" s="14">
        <f t="shared" si="19"/>
        <v>-3.4825942981220964E-2</v>
      </c>
      <c r="P281">
        <v>3</v>
      </c>
      <c r="Q281">
        <v>1</v>
      </c>
    </row>
    <row r="282" spans="1:17">
      <c r="A282" s="2" t="str">
        <f t="shared" si="16"/>
        <v>3_19952</v>
      </c>
      <c r="B282" s="2">
        <v>3</v>
      </c>
      <c r="C282" s="11" t="s">
        <v>24</v>
      </c>
      <c r="D282" s="2">
        <v>2</v>
      </c>
      <c r="E282" s="2">
        <v>1995</v>
      </c>
      <c r="F282" s="2" t="str">
        <f t="shared" si="17"/>
        <v>1995Q2</v>
      </c>
      <c r="G282" s="2">
        <v>1</v>
      </c>
      <c r="H282" s="2">
        <v>0</v>
      </c>
      <c r="I282" s="2">
        <v>0</v>
      </c>
      <c r="J282" s="12">
        <v>845387</v>
      </c>
      <c r="K282" s="12">
        <f>J282*[1]OtherData!$C$3</f>
        <v>639959.87887963664</v>
      </c>
      <c r="L282" s="12" t="str">
        <f>VLOOKUP($C282,[1]OtherData!$H:$I,2,0)</f>
        <v>Storm</v>
      </c>
      <c r="M282" s="13">
        <f t="shared" si="18"/>
        <v>-3.6052352677364188E-2</v>
      </c>
      <c r="N282" s="12">
        <v>990273.20144909411</v>
      </c>
      <c r="O282" s="14">
        <f t="shared" si="19"/>
        <v>-3.3741703136414967E-2</v>
      </c>
      <c r="P282">
        <v>3</v>
      </c>
      <c r="Q282">
        <v>1</v>
      </c>
    </row>
    <row r="283" spans="1:17">
      <c r="A283" s="2" t="str">
        <f t="shared" si="16"/>
        <v>3_19843</v>
      </c>
      <c r="B283" s="2">
        <v>3</v>
      </c>
      <c r="C283" s="11" t="s">
        <v>36</v>
      </c>
      <c r="D283" s="2">
        <v>3</v>
      </c>
      <c r="E283" s="2">
        <v>1984</v>
      </c>
      <c r="F283" s="2" t="str">
        <f t="shared" si="17"/>
        <v>1984Q3</v>
      </c>
      <c r="G283" s="2">
        <v>1</v>
      </c>
      <c r="H283" s="2">
        <v>0</v>
      </c>
      <c r="I283" s="2">
        <v>38</v>
      </c>
      <c r="J283" s="12">
        <v>845070</v>
      </c>
      <c r="K283" s="12">
        <f>J283*[1]OtherData!$C$3</f>
        <v>639719.90915972751</v>
      </c>
      <c r="L283" s="12" t="str">
        <f>VLOOKUP($C283,[1]OtherData!$H:$I,2,0)</f>
        <v>Storm</v>
      </c>
      <c r="M283" s="15">
        <f t="shared" si="18"/>
        <v>-3.6054357531623546E-2</v>
      </c>
      <c r="N283" s="12">
        <v>1462373.1927184283</v>
      </c>
      <c r="O283" s="14">
        <f t="shared" si="19"/>
        <v>-3.1477746422076701E-2</v>
      </c>
      <c r="P283">
        <v>3</v>
      </c>
      <c r="Q283">
        <v>1</v>
      </c>
    </row>
    <row r="284" spans="1:17">
      <c r="A284" s="2" t="str">
        <f t="shared" si="16"/>
        <v>2_19911</v>
      </c>
      <c r="B284" s="2">
        <v>2</v>
      </c>
      <c r="C284" s="11" t="s">
        <v>24</v>
      </c>
      <c r="D284" s="2">
        <v>1</v>
      </c>
      <c r="E284" s="2">
        <v>1991</v>
      </c>
      <c r="F284" s="2" t="str">
        <f t="shared" si="17"/>
        <v>1991Q1</v>
      </c>
      <c r="G284" s="2">
        <v>1</v>
      </c>
      <c r="H284" s="2">
        <v>0</v>
      </c>
      <c r="I284" s="2">
        <v>0</v>
      </c>
      <c r="J284" s="12">
        <v>844753</v>
      </c>
      <c r="K284" s="12">
        <f>J284*[1]OtherData!$C$3</f>
        <v>639479.93943981838</v>
      </c>
      <c r="L284" s="12" t="str">
        <f>VLOOKUP($C284,[1]OtherData!$H:$I,2,0)</f>
        <v>Storm</v>
      </c>
      <c r="M284" s="13">
        <f t="shared" si="18"/>
        <v>-3.6056362385882904E-2</v>
      </c>
      <c r="N284" s="12">
        <v>1039498.7988747719</v>
      </c>
      <c r="O284" s="14">
        <f t="shared" si="19"/>
        <v>-3.35056416581897E-2</v>
      </c>
      <c r="P284">
        <v>3</v>
      </c>
      <c r="Q284">
        <v>1</v>
      </c>
    </row>
    <row r="285" spans="1:17">
      <c r="A285" s="2" t="str">
        <f t="shared" si="16"/>
        <v>4_19951</v>
      </c>
      <c r="B285" s="2">
        <v>4</v>
      </c>
      <c r="C285" s="11" t="s">
        <v>24</v>
      </c>
      <c r="D285" s="2">
        <v>1</v>
      </c>
      <c r="E285" s="2">
        <v>1995</v>
      </c>
      <c r="F285" s="2" t="str">
        <f t="shared" si="17"/>
        <v>1995Q1</v>
      </c>
      <c r="G285" s="2">
        <v>1</v>
      </c>
      <c r="H285" s="2">
        <v>0</v>
      </c>
      <c r="I285" s="2">
        <v>0</v>
      </c>
      <c r="J285" s="12">
        <v>844515</v>
      </c>
      <c r="K285" s="12">
        <f>J285*[1]OtherData!$C$3</f>
        <v>639299.77289931872</v>
      </c>
      <c r="L285" s="12" t="str">
        <f>VLOOKUP($C285,[1]OtherData!$H:$I,2,0)</f>
        <v>Storm</v>
      </c>
      <c r="M285" s="15">
        <f t="shared" si="18"/>
        <v>-3.6057867607692771E-2</v>
      </c>
      <c r="N285" s="12">
        <v>989251.75419279188</v>
      </c>
      <c r="O285" s="14">
        <f t="shared" si="19"/>
        <v>-3.3746601489342345E-2</v>
      </c>
      <c r="P285">
        <v>3</v>
      </c>
      <c r="Q285">
        <v>1</v>
      </c>
    </row>
    <row r="286" spans="1:17">
      <c r="A286" s="2" t="str">
        <f t="shared" si="16"/>
        <v>1_19913</v>
      </c>
      <c r="B286" s="2">
        <v>1</v>
      </c>
      <c r="C286" s="11" t="s">
        <v>25</v>
      </c>
      <c r="D286" s="2">
        <v>3</v>
      </c>
      <c r="E286" s="2">
        <v>1991</v>
      </c>
      <c r="F286" s="2" t="str">
        <f t="shared" si="17"/>
        <v>1991Q3</v>
      </c>
      <c r="G286" s="2">
        <v>1</v>
      </c>
      <c r="H286" s="2">
        <v>0</v>
      </c>
      <c r="I286" s="2">
        <v>0</v>
      </c>
      <c r="J286" s="12">
        <v>842216</v>
      </c>
      <c r="K286" s="12">
        <f>J286*[1]OtherData!$C$3</f>
        <v>637559.42467827408</v>
      </c>
      <c r="L286" s="12" t="str">
        <f>VLOOKUP($C286,[1]OtherData!$H:$I,2,0)</f>
        <v>Storm</v>
      </c>
      <c r="M286" s="13">
        <f t="shared" si="18"/>
        <v>-3.6072407544419156E-2</v>
      </c>
      <c r="N286" s="12">
        <v>1036376.9295795516</v>
      </c>
      <c r="O286" s="14">
        <f t="shared" si="19"/>
        <v>-3.3520612590371243E-2</v>
      </c>
      <c r="P286">
        <v>3</v>
      </c>
      <c r="Q286">
        <v>1</v>
      </c>
    </row>
    <row r="287" spans="1:17">
      <c r="A287" s="2" t="str">
        <f t="shared" si="16"/>
        <v>6_19904</v>
      </c>
      <c r="B287" s="2">
        <v>6</v>
      </c>
      <c r="C287" s="11" t="s">
        <v>19</v>
      </c>
      <c r="D287" s="2">
        <v>4</v>
      </c>
      <c r="E287" s="2">
        <v>1990</v>
      </c>
      <c r="F287" s="2" t="str">
        <f t="shared" si="17"/>
        <v>1990Q4</v>
      </c>
      <c r="G287" s="2">
        <v>1</v>
      </c>
      <c r="H287" s="2">
        <v>0</v>
      </c>
      <c r="I287" s="2">
        <v>0</v>
      </c>
      <c r="J287" s="12">
        <v>841582</v>
      </c>
      <c r="K287" s="12">
        <f>J287*[1]OtherData!$C$3</f>
        <v>637079.4852384557</v>
      </c>
      <c r="L287" s="12" t="str">
        <f>VLOOKUP($C287,[1]OtherData!$H:$I,2,0)</f>
        <v>Water</v>
      </c>
      <c r="M287" s="15">
        <f t="shared" si="18"/>
        <v>-3.6076417252937872E-2</v>
      </c>
      <c r="N287" s="12">
        <v>1072744.2467924929</v>
      </c>
      <c r="O287" s="14">
        <f t="shared" si="19"/>
        <v>-3.3346213027758802E-2</v>
      </c>
      <c r="P287">
        <v>3</v>
      </c>
      <c r="Q287">
        <v>1</v>
      </c>
    </row>
    <row r="288" spans="1:17">
      <c r="A288" s="2" t="str">
        <f t="shared" si="16"/>
        <v>1_19903</v>
      </c>
      <c r="B288" s="2">
        <v>1</v>
      </c>
      <c r="C288" s="11" t="s">
        <v>32</v>
      </c>
      <c r="D288" s="2">
        <v>3</v>
      </c>
      <c r="E288" s="2">
        <v>1990</v>
      </c>
      <c r="F288" s="2" t="str">
        <f t="shared" si="17"/>
        <v>1990Q3</v>
      </c>
      <c r="G288" s="2">
        <v>1</v>
      </c>
      <c r="H288" s="2">
        <v>0</v>
      </c>
      <c r="I288" s="2">
        <v>0</v>
      </c>
      <c r="J288" s="12">
        <v>840473</v>
      </c>
      <c r="K288" s="12">
        <f>J288*[1]OtherData!$C$3</f>
        <v>636239.96971990913</v>
      </c>
      <c r="L288" s="12" t="str">
        <f>VLOOKUP($C288,[1]OtherData!$H:$I,2,0)</f>
        <v>Storm</v>
      </c>
      <c r="M288" s="13">
        <f t="shared" si="18"/>
        <v>-3.6083431080614931E-2</v>
      </c>
      <c r="N288" s="12">
        <v>1071330.6312806439</v>
      </c>
      <c r="O288" s="14">
        <f t="shared" si="19"/>
        <v>-3.3352992024557632E-2</v>
      </c>
      <c r="P288">
        <v>3</v>
      </c>
      <c r="Q288">
        <v>1</v>
      </c>
    </row>
    <row r="289" spans="1:17">
      <c r="A289" s="2" t="str">
        <f t="shared" si="16"/>
        <v>2_20154</v>
      </c>
      <c r="B289" s="2">
        <v>2</v>
      </c>
      <c r="C289" s="11" t="s">
        <v>19</v>
      </c>
      <c r="D289" s="2">
        <v>4</v>
      </c>
      <c r="E289" s="2">
        <v>2015</v>
      </c>
      <c r="F289" s="2" t="str">
        <f t="shared" si="17"/>
        <v>2015Q4</v>
      </c>
      <c r="G289" s="2">
        <v>1</v>
      </c>
      <c r="H289" s="2">
        <v>0</v>
      </c>
      <c r="I289" s="2">
        <v>0</v>
      </c>
      <c r="J289" s="12">
        <v>839284</v>
      </c>
      <c r="K289" s="12">
        <f>J289*[1]OtherData!$C$3</f>
        <v>635339.89401968208</v>
      </c>
      <c r="L289" s="12" t="str">
        <f>VLOOKUP($C289,[1]OtherData!$H:$I,2,0)</f>
        <v>Water</v>
      </c>
      <c r="M289" s="15">
        <f t="shared" si="18"/>
        <v>-3.6090950865202871E-2</v>
      </c>
      <c r="N289" s="12">
        <v>806453.14552578528</v>
      </c>
      <c r="O289" s="14">
        <f t="shared" si="19"/>
        <v>-3.4623212684251815E-2</v>
      </c>
      <c r="P289">
        <v>3</v>
      </c>
      <c r="Q289">
        <v>1</v>
      </c>
    </row>
    <row r="290" spans="1:17">
      <c r="A290" s="2" t="str">
        <f t="shared" si="16"/>
        <v>4_19873</v>
      </c>
      <c r="B290" s="2">
        <v>4</v>
      </c>
      <c r="C290" s="11" t="s">
        <v>24</v>
      </c>
      <c r="D290" s="2">
        <v>3</v>
      </c>
      <c r="E290" s="2">
        <v>1987</v>
      </c>
      <c r="F290" s="2" t="str">
        <f t="shared" si="17"/>
        <v>1987Q3</v>
      </c>
      <c r="G290" s="2">
        <v>1</v>
      </c>
      <c r="H290" s="2">
        <v>0</v>
      </c>
      <c r="I290" s="2">
        <v>0</v>
      </c>
      <c r="J290" s="12">
        <v>836668</v>
      </c>
      <c r="K290" s="12">
        <f>J290*[1]OtherData!$C$3</f>
        <v>633359.57607872831</v>
      </c>
      <c r="L290" s="12" t="str">
        <f>VLOOKUP($C290,[1]OtherData!$H:$I,2,0)</f>
        <v>Storm</v>
      </c>
      <c r="M290" s="13">
        <f t="shared" si="18"/>
        <v>-3.6107495656188607E-2</v>
      </c>
      <c r="N290" s="12">
        <v>1218879.2347285436</v>
      </c>
      <c r="O290" s="14">
        <f t="shared" si="19"/>
        <v>-3.2645422319739457E-2</v>
      </c>
      <c r="P290">
        <v>3</v>
      </c>
      <c r="Q290">
        <v>1</v>
      </c>
    </row>
    <row r="291" spans="1:17">
      <c r="A291" s="2" t="str">
        <f t="shared" si="16"/>
        <v>4_19762</v>
      </c>
      <c r="B291" s="2">
        <v>4</v>
      </c>
      <c r="C291" s="11" t="s">
        <v>21</v>
      </c>
      <c r="D291" s="2">
        <v>2</v>
      </c>
      <c r="E291" s="2">
        <v>1976</v>
      </c>
      <c r="F291" s="2" t="str">
        <f t="shared" si="17"/>
        <v>1976Q2</v>
      </c>
      <c r="G291" s="2">
        <v>1</v>
      </c>
      <c r="H291" s="2">
        <v>0</v>
      </c>
      <c r="I291" s="2">
        <v>37</v>
      </c>
      <c r="J291" s="12">
        <v>835955</v>
      </c>
      <c r="K291" s="12">
        <f>J291*[1]OtherData!$C$3</f>
        <v>632819.83345950046</v>
      </c>
      <c r="L291" s="12" t="str">
        <f>VLOOKUP($C291,[1]OtherData!$H:$I,2,0)</f>
        <v>Wind</v>
      </c>
      <c r="M291" s="15">
        <f t="shared" si="18"/>
        <v>-3.6112004997156819E-2</v>
      </c>
      <c r="N291" s="12">
        <v>1845706.0602960582</v>
      </c>
      <c r="O291" s="14">
        <f t="shared" si="19"/>
        <v>-2.9639472676200256E-2</v>
      </c>
      <c r="P291">
        <v>3</v>
      </c>
      <c r="Q291">
        <v>1</v>
      </c>
    </row>
    <row r="292" spans="1:17">
      <c r="A292" s="2" t="str">
        <f t="shared" si="16"/>
        <v>4_19943</v>
      </c>
      <c r="B292" s="2">
        <v>4</v>
      </c>
      <c r="C292" s="11" t="s">
        <v>21</v>
      </c>
      <c r="D292" s="2">
        <v>3</v>
      </c>
      <c r="E292" s="2">
        <v>1994</v>
      </c>
      <c r="F292" s="2" t="str">
        <f t="shared" si="17"/>
        <v>1994Q3</v>
      </c>
      <c r="G292" s="2">
        <v>1</v>
      </c>
      <c r="H292" s="2">
        <v>0</v>
      </c>
      <c r="I292" s="2">
        <v>0</v>
      </c>
      <c r="J292" s="12">
        <v>835875</v>
      </c>
      <c r="K292" s="12">
        <f>J292*[1]OtherData!$C$3</f>
        <v>632759.27327781986</v>
      </c>
      <c r="L292" s="12" t="str">
        <f>VLOOKUP($C292,[1]OtherData!$H:$I,2,0)</f>
        <v>Wind</v>
      </c>
      <c r="M292" s="13">
        <f t="shared" si="18"/>
        <v>-3.6112510954067693E-2</v>
      </c>
      <c r="N292" s="12">
        <v>1005794.0226092273</v>
      </c>
      <c r="O292" s="14">
        <f t="shared" si="19"/>
        <v>-3.3667272998886159E-2</v>
      </c>
      <c r="P292">
        <v>3</v>
      </c>
      <c r="Q292">
        <v>1</v>
      </c>
    </row>
    <row r="293" spans="1:17">
      <c r="A293" s="2" t="str">
        <f t="shared" si="16"/>
        <v>1_20143</v>
      </c>
      <c r="B293" s="2">
        <v>1</v>
      </c>
      <c r="C293" s="11" t="s">
        <v>19</v>
      </c>
      <c r="D293" s="2">
        <v>3</v>
      </c>
      <c r="E293" s="2">
        <v>2014</v>
      </c>
      <c r="F293" s="2" t="str">
        <f t="shared" si="17"/>
        <v>2014Q3</v>
      </c>
      <c r="G293" s="2">
        <v>1</v>
      </c>
      <c r="H293" s="2">
        <v>0</v>
      </c>
      <c r="I293" s="2">
        <v>0</v>
      </c>
      <c r="J293" s="12">
        <v>835241</v>
      </c>
      <c r="K293" s="12">
        <f>J293*[1]OtherData!$C$3</f>
        <v>632279.33383800159</v>
      </c>
      <c r="L293" s="12" t="str">
        <f>VLOOKUP($C293,[1]OtherData!$H:$I,2,0)</f>
        <v>Water</v>
      </c>
      <c r="M293" s="15">
        <f t="shared" si="18"/>
        <v>-3.6116520662586415E-2</v>
      </c>
      <c r="N293" s="12">
        <v>795186.3527827448</v>
      </c>
      <c r="O293" s="14">
        <f t="shared" si="19"/>
        <v>-3.4677242617637501E-2</v>
      </c>
      <c r="P293">
        <v>3</v>
      </c>
      <c r="Q293">
        <v>1</v>
      </c>
    </row>
    <row r="294" spans="1:17">
      <c r="A294" s="2" t="str">
        <f t="shared" si="16"/>
        <v>3_19762</v>
      </c>
      <c r="B294" s="2">
        <v>3</v>
      </c>
      <c r="C294" s="11" t="s">
        <v>21</v>
      </c>
      <c r="D294" s="2">
        <v>2</v>
      </c>
      <c r="E294" s="2">
        <v>1976</v>
      </c>
      <c r="F294" s="2" t="str">
        <f t="shared" si="17"/>
        <v>1976Q2</v>
      </c>
      <c r="G294" s="2">
        <v>1</v>
      </c>
      <c r="H294" s="2">
        <v>12</v>
      </c>
      <c r="I294" s="2">
        <v>37</v>
      </c>
      <c r="J294" s="12">
        <v>834766</v>
      </c>
      <c r="K294" s="12">
        <f>J294*[1]OtherData!$C$3</f>
        <v>631919.75775927329</v>
      </c>
      <c r="L294" s="12" t="str">
        <f>VLOOKUP($C294,[1]OtherData!$H:$I,2,0)</f>
        <v>Wind</v>
      </c>
      <c r="M294" s="13">
        <f t="shared" si="18"/>
        <v>-3.6119524781744752E-2</v>
      </c>
      <c r="N294" s="12">
        <v>1843080.8657512658</v>
      </c>
      <c r="O294" s="14">
        <f t="shared" si="19"/>
        <v>-2.9652061803347125E-2</v>
      </c>
      <c r="P294">
        <v>3</v>
      </c>
      <c r="Q294">
        <v>1</v>
      </c>
    </row>
    <row r="295" spans="1:17">
      <c r="A295" s="2" t="str">
        <f t="shared" si="16"/>
        <v>4_19843</v>
      </c>
      <c r="B295" s="2">
        <v>4</v>
      </c>
      <c r="C295" s="11" t="s">
        <v>37</v>
      </c>
      <c r="D295" s="2">
        <v>3</v>
      </c>
      <c r="E295" s="2">
        <v>1984</v>
      </c>
      <c r="F295" s="2" t="str">
        <f t="shared" si="17"/>
        <v>1984Q3</v>
      </c>
      <c r="G295" s="2">
        <v>1</v>
      </c>
      <c r="H295" s="2">
        <v>0</v>
      </c>
      <c r="I295" s="2">
        <v>0</v>
      </c>
      <c r="J295" s="12">
        <v>834449</v>
      </c>
      <c r="K295" s="12">
        <f>J295*[1]OtherData!$C$3</f>
        <v>631679.78803936415</v>
      </c>
      <c r="L295" s="12" t="str">
        <f>VLOOKUP($C295,[1]OtherData!$H:$I,2,0)</f>
        <v>Water</v>
      </c>
      <c r="M295" s="15">
        <f t="shared" si="18"/>
        <v>-3.6121529636004117E-2</v>
      </c>
      <c r="N295" s="12">
        <v>1443993.8091408995</v>
      </c>
      <c r="O295" s="14">
        <f t="shared" si="19"/>
        <v>-3.1565884802981704E-2</v>
      </c>
      <c r="P295">
        <v>3</v>
      </c>
      <c r="Q295">
        <v>1</v>
      </c>
    </row>
    <row r="296" spans="1:17">
      <c r="A296" s="2" t="str">
        <f t="shared" si="16"/>
        <v>1_19921</v>
      </c>
      <c r="B296" s="2">
        <v>1</v>
      </c>
      <c r="C296" s="11" t="s">
        <v>39</v>
      </c>
      <c r="D296" s="2">
        <v>1</v>
      </c>
      <c r="E296" s="2">
        <v>1992</v>
      </c>
      <c r="F296" s="2" t="str">
        <f t="shared" si="17"/>
        <v>1992Q1</v>
      </c>
      <c r="G296" s="2">
        <v>1</v>
      </c>
      <c r="H296" s="2">
        <v>0</v>
      </c>
      <c r="I296" s="2">
        <v>0</v>
      </c>
      <c r="J296" s="12">
        <v>833815</v>
      </c>
      <c r="K296" s="12">
        <f>J296*[1]OtherData!$C$3</f>
        <v>631199.84859954577</v>
      </c>
      <c r="L296" s="12" t="str">
        <f>VLOOKUP($C296,[1]OtherData!$H:$I,2,0)</f>
        <v>Storm</v>
      </c>
      <c r="M296" s="13">
        <f t="shared" si="18"/>
        <v>-3.6125539344522832E-2</v>
      </c>
      <c r="N296" s="12">
        <v>1006115.1727106116</v>
      </c>
      <c r="O296" s="14">
        <f t="shared" si="19"/>
        <v>-3.3665732922754439E-2</v>
      </c>
      <c r="P296">
        <v>3</v>
      </c>
      <c r="Q296">
        <v>1</v>
      </c>
    </row>
    <row r="297" spans="1:17">
      <c r="A297" s="2" t="str">
        <f t="shared" si="16"/>
        <v>2_20183</v>
      </c>
      <c r="B297" s="2">
        <v>2</v>
      </c>
      <c r="C297" s="11" t="s">
        <v>19</v>
      </c>
      <c r="D297" s="2">
        <v>3</v>
      </c>
      <c r="E297" s="2">
        <v>2018</v>
      </c>
      <c r="F297" s="2" t="str">
        <f t="shared" si="17"/>
        <v>2018Q3</v>
      </c>
      <c r="G297" s="2">
        <v>1</v>
      </c>
      <c r="H297" s="2">
        <v>0</v>
      </c>
      <c r="I297" s="2">
        <v>0</v>
      </c>
      <c r="J297" s="12">
        <v>833339</v>
      </c>
      <c r="K297" s="12">
        <f>J297*[1]OtherData!$C$3</f>
        <v>630839.51551854657</v>
      </c>
      <c r="L297" s="12" t="str">
        <f>VLOOKUP($C297,[1]OtherData!$H:$I,2,0)</f>
        <v>Water</v>
      </c>
      <c r="M297" s="15">
        <f t="shared" si="18"/>
        <v>-3.6128549788142561E-2</v>
      </c>
      <c r="N297" s="12">
        <v>803167.49735735531</v>
      </c>
      <c r="O297" s="14">
        <f t="shared" si="19"/>
        <v>-3.4638969018438291E-2</v>
      </c>
      <c r="P297">
        <v>3</v>
      </c>
      <c r="Q297">
        <v>1</v>
      </c>
    </row>
    <row r="298" spans="1:17">
      <c r="A298" s="2" t="str">
        <f t="shared" si="16"/>
        <v>2_20112</v>
      </c>
      <c r="B298" s="2">
        <v>2</v>
      </c>
      <c r="C298" s="11" t="s">
        <v>39</v>
      </c>
      <c r="D298" s="2">
        <v>2</v>
      </c>
      <c r="E298" s="2">
        <v>2011</v>
      </c>
      <c r="F298" s="2" t="str">
        <f t="shared" si="17"/>
        <v>2011Q2</v>
      </c>
      <c r="G298" s="2">
        <v>1</v>
      </c>
      <c r="H298" s="2">
        <v>0</v>
      </c>
      <c r="I298" s="2">
        <v>0</v>
      </c>
      <c r="J298" s="12">
        <v>832539</v>
      </c>
      <c r="K298" s="12">
        <f>J298*[1]OtherData!$C$3</f>
        <v>630233.91370174114</v>
      </c>
      <c r="L298" s="12" t="str">
        <f>VLOOKUP($C298,[1]OtherData!$H:$I,2,0)</f>
        <v>Storm</v>
      </c>
      <c r="M298" s="13">
        <f t="shared" si="18"/>
        <v>-3.6133609357251351E-2</v>
      </c>
      <c r="N298" s="12">
        <v>747406.95796201623</v>
      </c>
      <c r="O298" s="14">
        <f t="shared" si="19"/>
        <v>-3.4906368827575716E-2</v>
      </c>
      <c r="P298">
        <v>3</v>
      </c>
      <c r="Q298">
        <v>1</v>
      </c>
    </row>
    <row r="299" spans="1:17">
      <c r="A299" s="2" t="str">
        <f t="shared" si="16"/>
        <v>3_19793</v>
      </c>
      <c r="B299" s="2">
        <v>3</v>
      </c>
      <c r="C299" s="11" t="s">
        <v>37</v>
      </c>
      <c r="D299" s="2">
        <v>3</v>
      </c>
      <c r="E299" s="2">
        <v>1979</v>
      </c>
      <c r="F299" s="2" t="str">
        <f t="shared" si="17"/>
        <v>1979Q3</v>
      </c>
      <c r="G299" s="2">
        <v>1</v>
      </c>
      <c r="H299" s="2">
        <v>0</v>
      </c>
      <c r="I299" s="2">
        <v>0</v>
      </c>
      <c r="J299" s="12">
        <v>831754</v>
      </c>
      <c r="K299" s="12">
        <f>J299*[1]OtherData!$C$3</f>
        <v>629639.6669190008</v>
      </c>
      <c r="L299" s="12" t="str">
        <f>VLOOKUP($C299,[1]OtherData!$H:$I,2,0)</f>
        <v>Water</v>
      </c>
      <c r="M299" s="15">
        <f t="shared" si="18"/>
        <v>-3.6138574059439349E-2</v>
      </c>
      <c r="N299" s="12">
        <v>1789247.74680135</v>
      </c>
      <c r="O299" s="14">
        <f t="shared" si="19"/>
        <v>-2.9910218662814004E-2</v>
      </c>
      <c r="P299">
        <v>3</v>
      </c>
      <c r="Q299">
        <v>1</v>
      </c>
    </row>
    <row r="300" spans="1:17">
      <c r="A300" s="2" t="str">
        <f t="shared" si="16"/>
        <v>2_19854</v>
      </c>
      <c r="B300" s="2">
        <v>2</v>
      </c>
      <c r="C300" s="11" t="s">
        <v>21</v>
      </c>
      <c r="D300" s="2">
        <v>4</v>
      </c>
      <c r="E300" s="2">
        <v>1985</v>
      </c>
      <c r="F300" s="2" t="str">
        <f t="shared" si="17"/>
        <v>1985Q4</v>
      </c>
      <c r="G300" s="2">
        <v>1</v>
      </c>
      <c r="H300" s="2">
        <v>0</v>
      </c>
      <c r="I300" s="2">
        <v>0</v>
      </c>
      <c r="J300" s="12">
        <v>829535</v>
      </c>
      <c r="K300" s="12">
        <f>J300*[1]OtherData!$C$3</f>
        <v>627959.87887963664</v>
      </c>
      <c r="L300" s="12" t="str">
        <f>VLOOKUP($C300,[1]OtherData!$H:$I,2,0)</f>
        <v>Wind</v>
      </c>
      <c r="M300" s="13">
        <f t="shared" si="18"/>
        <v>-3.6152608039254852E-2</v>
      </c>
      <c r="N300" s="12">
        <v>1340737.1532022136</v>
      </c>
      <c r="O300" s="14">
        <f t="shared" si="19"/>
        <v>-3.2061052360354392E-2</v>
      </c>
      <c r="P300">
        <v>3</v>
      </c>
      <c r="Q300">
        <v>1</v>
      </c>
    </row>
    <row r="301" spans="1:17">
      <c r="A301" s="2" t="str">
        <f t="shared" si="16"/>
        <v>3_19643</v>
      </c>
      <c r="B301" s="2">
        <v>3</v>
      </c>
      <c r="C301" s="11" t="s">
        <v>21</v>
      </c>
      <c r="D301" s="2">
        <v>3</v>
      </c>
      <c r="E301" s="2">
        <v>1964</v>
      </c>
      <c r="F301" s="2" t="str">
        <f t="shared" si="17"/>
        <v>1964Q3</v>
      </c>
      <c r="G301" s="2">
        <v>1</v>
      </c>
      <c r="H301" s="2">
        <v>0</v>
      </c>
      <c r="I301" s="2">
        <v>0</v>
      </c>
      <c r="J301" s="12">
        <v>827791</v>
      </c>
      <c r="K301" s="12">
        <f>J301*[1]OtherData!$C$3</f>
        <v>626639.6669190008</v>
      </c>
      <c r="L301" s="12" t="str">
        <f>VLOOKUP($C301,[1]OtherData!$H:$I,2,0)</f>
        <v>Wind</v>
      </c>
      <c r="M301" s="15">
        <f t="shared" si="18"/>
        <v>-3.6163637899912011E-2</v>
      </c>
      <c r="N301" s="12">
        <v>2212395.6690508756</v>
      </c>
      <c r="O301" s="14">
        <f t="shared" si="19"/>
        <v>-2.7881011720531802E-2</v>
      </c>
      <c r="P301">
        <v>3</v>
      </c>
      <c r="Q301">
        <v>1</v>
      </c>
    </row>
    <row r="302" spans="1:17">
      <c r="A302" s="2" t="str">
        <f t="shared" si="16"/>
        <v>1_19933</v>
      </c>
      <c r="B302" s="2">
        <v>1</v>
      </c>
      <c r="C302" s="11" t="s">
        <v>19</v>
      </c>
      <c r="D302" s="2">
        <v>3</v>
      </c>
      <c r="E302" s="2">
        <v>1993</v>
      </c>
      <c r="F302" s="2" t="str">
        <f t="shared" si="17"/>
        <v>1993Q3</v>
      </c>
      <c r="G302" s="2">
        <v>1</v>
      </c>
      <c r="H302" s="2">
        <v>0</v>
      </c>
      <c r="I302" s="2">
        <v>0</v>
      </c>
      <c r="J302" s="12">
        <v>826761</v>
      </c>
      <c r="K302" s="12">
        <f>J302*[1]OtherData!$C$3</f>
        <v>625859.95457986381</v>
      </c>
      <c r="L302" s="12" t="str">
        <f>VLOOKUP($C302,[1]OtherData!$H:$I,2,0)</f>
        <v>Water</v>
      </c>
      <c r="M302" s="13">
        <f t="shared" si="18"/>
        <v>-3.6170152095139581E-2</v>
      </c>
      <c r="N302" s="12">
        <v>996265.74621708645</v>
      </c>
      <c r="O302" s="14">
        <f t="shared" si="19"/>
        <v>-3.3712965872669226E-2</v>
      </c>
      <c r="P302">
        <v>3</v>
      </c>
      <c r="Q302">
        <v>1</v>
      </c>
    </row>
    <row r="303" spans="1:17">
      <c r="A303" s="2" t="str">
        <f t="shared" si="16"/>
        <v>1_19893</v>
      </c>
      <c r="B303" s="2">
        <v>1</v>
      </c>
      <c r="C303" s="11" t="s">
        <v>25</v>
      </c>
      <c r="D303" s="2">
        <v>3</v>
      </c>
      <c r="E303" s="2">
        <v>1989</v>
      </c>
      <c r="F303" s="2" t="str">
        <f t="shared" si="17"/>
        <v>1989Q3</v>
      </c>
      <c r="G303" s="2">
        <v>1</v>
      </c>
      <c r="H303" s="2">
        <v>0</v>
      </c>
      <c r="I303" s="2">
        <v>0</v>
      </c>
      <c r="J303" s="12">
        <v>825175</v>
      </c>
      <c r="K303" s="12">
        <f>J303*[1]OtherData!$C$3</f>
        <v>624659.34897804691</v>
      </c>
      <c r="L303" s="12" t="str">
        <f>VLOOKUP($C303,[1]OtherData!$H:$I,2,0)</f>
        <v>Storm</v>
      </c>
      <c r="M303" s="15">
        <f t="shared" si="18"/>
        <v>-3.6180182690897754E-2</v>
      </c>
      <c r="N303" s="12">
        <v>1099691.2922515238</v>
      </c>
      <c r="O303" s="14">
        <f t="shared" si="19"/>
        <v>-3.3216988402410851E-2</v>
      </c>
      <c r="P303">
        <v>3</v>
      </c>
      <c r="Q303">
        <v>1</v>
      </c>
    </row>
    <row r="304" spans="1:17">
      <c r="A304" s="2" t="str">
        <f t="shared" si="16"/>
        <v>2_20192</v>
      </c>
      <c r="B304" s="2">
        <v>2</v>
      </c>
      <c r="C304" s="11" t="s">
        <v>24</v>
      </c>
      <c r="D304" s="2">
        <v>2</v>
      </c>
      <c r="E304" s="2">
        <v>2019</v>
      </c>
      <c r="F304" s="2" t="str">
        <f t="shared" si="17"/>
        <v>2019Q2</v>
      </c>
      <c r="G304" s="2">
        <v>1</v>
      </c>
      <c r="H304" s="2">
        <v>0</v>
      </c>
      <c r="I304" s="2">
        <v>0</v>
      </c>
      <c r="J304" s="12">
        <v>823590</v>
      </c>
      <c r="K304" s="12">
        <f>J304*[1]OtherData!$C$3</f>
        <v>623459.50037850114</v>
      </c>
      <c r="L304" s="12" t="str">
        <f>VLOOKUP($C304,[1]OtherData!$H:$I,2,0)</f>
        <v>Storm</v>
      </c>
      <c r="M304" s="13">
        <f t="shared" si="18"/>
        <v>-3.6190206962194542E-2</v>
      </c>
      <c r="N304" s="12">
        <v>795836.65053000185</v>
      </c>
      <c r="O304" s="14">
        <f t="shared" si="19"/>
        <v>-3.4674124113129028E-2</v>
      </c>
      <c r="P304">
        <v>3</v>
      </c>
      <c r="Q304">
        <v>1</v>
      </c>
    </row>
    <row r="305" spans="1:17">
      <c r="A305" s="2" t="str">
        <f t="shared" si="16"/>
        <v>1_19843</v>
      </c>
      <c r="B305" s="2">
        <v>1</v>
      </c>
      <c r="C305" s="11" t="s">
        <v>43</v>
      </c>
      <c r="D305" s="2">
        <v>3</v>
      </c>
      <c r="E305" s="2">
        <v>1984</v>
      </c>
      <c r="F305" s="2" t="str">
        <f t="shared" si="17"/>
        <v>1984Q3</v>
      </c>
      <c r="G305" s="2">
        <v>1</v>
      </c>
      <c r="H305" s="2">
        <v>0</v>
      </c>
      <c r="I305" s="2">
        <v>24</v>
      </c>
      <c r="J305" s="12">
        <v>822956</v>
      </c>
      <c r="K305" s="12">
        <f>J305*[1]OtherData!$C$3</f>
        <v>622979.56093868287</v>
      </c>
      <c r="L305" s="12" t="str">
        <f>VLOOKUP($C305,[1]OtherData!$H:$I,2,0)</f>
        <v>Water</v>
      </c>
      <c r="M305" s="15">
        <f t="shared" si="18"/>
        <v>-3.6194216670713257E-2</v>
      </c>
      <c r="N305" s="12">
        <v>1424105.4506570899</v>
      </c>
      <c r="O305" s="14">
        <f t="shared" si="19"/>
        <v>-3.1661259476905172E-2</v>
      </c>
      <c r="P305">
        <v>3</v>
      </c>
      <c r="Q305">
        <v>1</v>
      </c>
    </row>
    <row r="306" spans="1:17">
      <c r="A306" s="2" t="str">
        <f t="shared" si="16"/>
        <v>5_19904</v>
      </c>
      <c r="B306" s="2">
        <v>5</v>
      </c>
      <c r="C306" s="11" t="s">
        <v>19</v>
      </c>
      <c r="D306" s="2">
        <v>4</v>
      </c>
      <c r="E306" s="2">
        <v>1990</v>
      </c>
      <c r="F306" s="2" t="str">
        <f t="shared" si="17"/>
        <v>1990Q4</v>
      </c>
      <c r="G306" s="2">
        <v>2</v>
      </c>
      <c r="H306" s="2">
        <v>0</v>
      </c>
      <c r="I306" s="2">
        <v>0</v>
      </c>
      <c r="J306" s="12">
        <v>821846</v>
      </c>
      <c r="K306" s="12">
        <f>J306*[1]OtherData!$C$3</f>
        <v>622139.28841786529</v>
      </c>
      <c r="L306" s="12" t="str">
        <f>VLOOKUP($C306,[1]OtherData!$H:$I,2,0)</f>
        <v>Water</v>
      </c>
      <c r="M306" s="13">
        <f t="shared" si="18"/>
        <v>-3.6201236822851701E-2</v>
      </c>
      <c r="N306" s="12">
        <v>1047587.2443201293</v>
      </c>
      <c r="O306" s="14">
        <f t="shared" si="19"/>
        <v>-3.3466853497390668E-2</v>
      </c>
      <c r="P306">
        <v>3</v>
      </c>
      <c r="Q306">
        <v>1</v>
      </c>
    </row>
    <row r="307" spans="1:17">
      <c r="A307" s="2" t="str">
        <f t="shared" si="16"/>
        <v>2_19863</v>
      </c>
      <c r="B307" s="2">
        <v>2</v>
      </c>
      <c r="C307" s="11" t="s">
        <v>25</v>
      </c>
      <c r="D307" s="2">
        <v>3</v>
      </c>
      <c r="E307" s="2">
        <v>1986</v>
      </c>
      <c r="F307" s="2" t="str">
        <f t="shared" si="17"/>
        <v>1986Q3</v>
      </c>
      <c r="G307" s="2">
        <v>1</v>
      </c>
      <c r="H307" s="2">
        <v>0</v>
      </c>
      <c r="I307" s="2">
        <v>0</v>
      </c>
      <c r="J307" s="12">
        <v>820578</v>
      </c>
      <c r="K307" s="12">
        <f>J307*[1]OtherData!$C$3</f>
        <v>621179.40953822865</v>
      </c>
      <c r="L307" s="12" t="str">
        <f>VLOOKUP($C307,[1]OtherData!$H:$I,2,0)</f>
        <v>Storm</v>
      </c>
      <c r="M307" s="15">
        <f t="shared" si="18"/>
        <v>-3.6209256239889132E-2</v>
      </c>
      <c r="N307" s="12">
        <v>1257203.257106313</v>
      </c>
      <c r="O307" s="14">
        <f t="shared" si="19"/>
        <v>-3.2461639372509746E-2</v>
      </c>
      <c r="P307">
        <v>3</v>
      </c>
      <c r="Q307">
        <v>1</v>
      </c>
    </row>
    <row r="308" spans="1:17">
      <c r="A308" s="2" t="str">
        <f t="shared" si="16"/>
        <v>2_19982</v>
      </c>
      <c r="B308" s="2">
        <v>2</v>
      </c>
      <c r="C308" s="11" t="s">
        <v>24</v>
      </c>
      <c r="D308" s="2">
        <v>2</v>
      </c>
      <c r="E308" s="2">
        <v>1998</v>
      </c>
      <c r="F308" s="2" t="str">
        <f t="shared" si="17"/>
        <v>1998Q2</v>
      </c>
      <c r="G308" s="2">
        <v>1</v>
      </c>
      <c r="H308" s="2">
        <v>0</v>
      </c>
      <c r="I308" s="2">
        <v>0</v>
      </c>
      <c r="J308" s="12">
        <v>818518</v>
      </c>
      <c r="K308" s="12">
        <f>J308*[1]OtherData!$C$3</f>
        <v>619619.98485995457</v>
      </c>
      <c r="L308" s="12" t="str">
        <f>VLOOKUP($C308,[1]OtherData!$H:$I,2,0)</f>
        <v>Storm</v>
      </c>
      <c r="M308" s="13">
        <f t="shared" si="18"/>
        <v>-3.622228463034427E-2</v>
      </c>
      <c r="N308" s="12">
        <v>863658.21229534771</v>
      </c>
      <c r="O308" s="14">
        <f t="shared" si="19"/>
        <v>-3.4348885640400562E-2</v>
      </c>
      <c r="P308">
        <v>3</v>
      </c>
      <c r="Q308">
        <v>1</v>
      </c>
    </row>
    <row r="309" spans="1:17">
      <c r="A309" s="2" t="str">
        <f t="shared" si="16"/>
        <v>1_20174</v>
      </c>
      <c r="B309" s="2">
        <v>1</v>
      </c>
      <c r="C309" s="11" t="s">
        <v>21</v>
      </c>
      <c r="D309" s="2">
        <v>4</v>
      </c>
      <c r="E309" s="2">
        <v>2017</v>
      </c>
      <c r="F309" s="2" t="str">
        <f t="shared" si="17"/>
        <v>2017Q4</v>
      </c>
      <c r="G309" s="2">
        <v>1</v>
      </c>
      <c r="H309" s="2">
        <v>0</v>
      </c>
      <c r="I309" s="2">
        <v>0</v>
      </c>
      <c r="J309" s="12">
        <v>816457</v>
      </c>
      <c r="K309" s="12">
        <f>J309*[1]OtherData!$C$3</f>
        <v>618059.80317940959</v>
      </c>
      <c r="L309" s="12" t="str">
        <f>VLOOKUP($C309,[1]OtherData!$H:$I,2,0)</f>
        <v>Wind</v>
      </c>
      <c r="M309" s="15">
        <f t="shared" si="18"/>
        <v>-3.6235319345260787E-2</v>
      </c>
      <c r="N309" s="12">
        <v>783342.04520111112</v>
      </c>
      <c r="O309" s="14">
        <f t="shared" si="19"/>
        <v>-3.4734042024907201E-2</v>
      </c>
      <c r="P309">
        <v>3</v>
      </c>
      <c r="Q309">
        <v>1</v>
      </c>
    </row>
    <row r="310" spans="1:17">
      <c r="A310" s="2" t="str">
        <f t="shared" si="16"/>
        <v>2_19642</v>
      </c>
      <c r="B310" s="2">
        <v>2</v>
      </c>
      <c r="C310" s="11" t="s">
        <v>27</v>
      </c>
      <c r="D310" s="2">
        <v>2</v>
      </c>
      <c r="E310" s="2">
        <v>1964</v>
      </c>
      <c r="F310" s="2" t="str">
        <f t="shared" si="17"/>
        <v>1964Q2</v>
      </c>
      <c r="G310" s="2">
        <v>2</v>
      </c>
      <c r="H310" s="2">
        <v>0</v>
      </c>
      <c r="I310" s="2">
        <v>0</v>
      </c>
      <c r="J310" s="12">
        <v>812494</v>
      </c>
      <c r="K310" s="12">
        <f>J310*[1]OtherData!$C$3</f>
        <v>615059.80317940959</v>
      </c>
      <c r="L310" s="12" t="str">
        <f>VLOOKUP($C310,[1]OtherData!$H:$I,2,0)</f>
        <v>Storm</v>
      </c>
      <c r="M310" s="13">
        <f t="shared" si="18"/>
        <v>-3.626038318573345E-2</v>
      </c>
      <c r="N310" s="12">
        <v>2171512.1410233043</v>
      </c>
      <c r="O310" s="14">
        <f t="shared" si="19"/>
        <v>-2.8077068783644629E-2</v>
      </c>
      <c r="P310">
        <v>3</v>
      </c>
      <c r="Q310">
        <v>1</v>
      </c>
    </row>
    <row r="311" spans="1:17">
      <c r="A311" s="2" t="str">
        <f t="shared" si="16"/>
        <v>3_19802</v>
      </c>
      <c r="B311" s="2">
        <v>3</v>
      </c>
      <c r="C311" s="11" t="s">
        <v>21</v>
      </c>
      <c r="D311" s="2">
        <v>2</v>
      </c>
      <c r="E311" s="2">
        <v>1980</v>
      </c>
      <c r="F311" s="2" t="str">
        <f t="shared" si="17"/>
        <v>1980Q2</v>
      </c>
      <c r="G311" s="2">
        <v>1</v>
      </c>
      <c r="H311" s="2">
        <v>0</v>
      </c>
      <c r="I311" s="2">
        <v>0</v>
      </c>
      <c r="J311" s="12">
        <v>811305</v>
      </c>
      <c r="K311" s="12">
        <f>J311*[1]OtherData!$C$3</f>
        <v>614159.72747918242</v>
      </c>
      <c r="L311" s="12" t="str">
        <f>VLOOKUP($C311,[1]OtherData!$H:$I,2,0)</f>
        <v>Wind</v>
      </c>
      <c r="M311" s="15">
        <f t="shared" si="18"/>
        <v>-3.626790297032139E-2</v>
      </c>
      <c r="N311" s="12">
        <v>1700680.0254342598</v>
      </c>
      <c r="O311" s="14">
        <f t="shared" si="19"/>
        <v>-3.0334945396918667E-2</v>
      </c>
      <c r="P311">
        <v>3</v>
      </c>
      <c r="Q311">
        <v>1</v>
      </c>
    </row>
    <row r="312" spans="1:17">
      <c r="A312" s="2" t="str">
        <f t="shared" si="16"/>
        <v>5_19943</v>
      </c>
      <c r="B312" s="2">
        <v>5</v>
      </c>
      <c r="C312" s="11" t="s">
        <v>27</v>
      </c>
      <c r="D312" s="2">
        <v>3</v>
      </c>
      <c r="E312" s="2">
        <v>1994</v>
      </c>
      <c r="F312" s="2" t="str">
        <f t="shared" si="17"/>
        <v>1994Q3</v>
      </c>
      <c r="G312" s="2">
        <v>1</v>
      </c>
      <c r="H312" s="2">
        <v>0</v>
      </c>
      <c r="I312" s="2">
        <v>0</v>
      </c>
      <c r="J312" s="12">
        <v>810592</v>
      </c>
      <c r="K312" s="12">
        <f>J312*[1]OtherData!$C$3</f>
        <v>613619.98485995457</v>
      </c>
      <c r="L312" s="12" t="str">
        <f>VLOOKUP($C312,[1]OtherData!$H:$I,2,0)</f>
        <v>Storm</v>
      </c>
      <c r="M312" s="13">
        <f t="shared" si="18"/>
        <v>-3.6272412311289595E-2</v>
      </c>
      <c r="N312" s="12">
        <v>975371.42320904299</v>
      </c>
      <c r="O312" s="14">
        <f t="shared" si="19"/>
        <v>-3.3813164652038881E-2</v>
      </c>
      <c r="P312">
        <v>3</v>
      </c>
      <c r="Q312">
        <v>1</v>
      </c>
    </row>
    <row r="313" spans="1:17">
      <c r="A313" s="2" t="str">
        <f t="shared" si="16"/>
        <v>4_20113</v>
      </c>
      <c r="B313" s="2">
        <v>4</v>
      </c>
      <c r="C313" s="11" t="s">
        <v>24</v>
      </c>
      <c r="D313" s="2">
        <v>3</v>
      </c>
      <c r="E313" s="2">
        <v>2011</v>
      </c>
      <c r="F313" s="2" t="str">
        <f t="shared" si="17"/>
        <v>2011Q3</v>
      </c>
      <c r="G313" s="2">
        <v>1</v>
      </c>
      <c r="H313" s="2">
        <v>0</v>
      </c>
      <c r="I313" s="2">
        <v>0</v>
      </c>
      <c r="J313" s="12">
        <v>808670</v>
      </c>
      <c r="K313" s="12">
        <f>J313*[1]OtherData!$C$3</f>
        <v>612165.02649507951</v>
      </c>
      <c r="L313" s="12" t="str">
        <f>VLOOKUP($C313,[1]OtherData!$H:$I,2,0)</f>
        <v>Storm</v>
      </c>
      <c r="M313" s="15">
        <f t="shared" si="18"/>
        <v>-3.6284567926073465E-2</v>
      </c>
      <c r="N313" s="12">
        <v>725978.70453533542</v>
      </c>
      <c r="O313" s="14">
        <f t="shared" si="19"/>
        <v>-3.5009128071632131E-2</v>
      </c>
      <c r="P313">
        <v>3</v>
      </c>
      <c r="Q313">
        <v>1</v>
      </c>
    </row>
    <row r="314" spans="1:17">
      <c r="A314" s="2" t="str">
        <f t="shared" si="16"/>
        <v>2_19983</v>
      </c>
      <c r="B314" s="2">
        <v>2</v>
      </c>
      <c r="C314" s="11" t="s">
        <v>27</v>
      </c>
      <c r="D314" s="2">
        <v>3</v>
      </c>
      <c r="E314" s="2">
        <v>1998</v>
      </c>
      <c r="F314" s="2" t="str">
        <f t="shared" si="17"/>
        <v>1998Q3</v>
      </c>
      <c r="G314" s="2">
        <v>1</v>
      </c>
      <c r="H314" s="2">
        <v>0</v>
      </c>
      <c r="I314" s="2">
        <v>0</v>
      </c>
      <c r="J314" s="12">
        <v>807025</v>
      </c>
      <c r="K314" s="12">
        <f>J314*[1]OtherData!$C$3</f>
        <v>610919.75775927329</v>
      </c>
      <c r="L314" s="12" t="str">
        <f>VLOOKUP($C314,[1]OtherData!$H:$I,2,0)</f>
        <v>Storm</v>
      </c>
      <c r="M314" s="13">
        <f t="shared" si="18"/>
        <v>-3.629497166505341E-2</v>
      </c>
      <c r="N314" s="12">
        <v>851531.38816452783</v>
      </c>
      <c r="O314" s="14">
        <f t="shared" si="19"/>
        <v>-3.4407039856503709E-2</v>
      </c>
      <c r="P314">
        <v>3</v>
      </c>
      <c r="Q314">
        <v>1</v>
      </c>
    </row>
    <row r="315" spans="1:17">
      <c r="A315" s="2" t="str">
        <f t="shared" si="16"/>
        <v>2_20192</v>
      </c>
      <c r="B315" s="2">
        <v>2</v>
      </c>
      <c r="C315" s="11" t="s">
        <v>25</v>
      </c>
      <c r="D315" s="2">
        <v>2</v>
      </c>
      <c r="E315" s="2">
        <v>2019</v>
      </c>
      <c r="F315" s="2" t="str">
        <f t="shared" si="17"/>
        <v>2019Q2</v>
      </c>
      <c r="G315" s="2">
        <v>1</v>
      </c>
      <c r="H315" s="2">
        <v>0</v>
      </c>
      <c r="I315" s="2">
        <v>0</v>
      </c>
      <c r="J315" s="12">
        <v>803775</v>
      </c>
      <c r="K315" s="12">
        <f>J315*[1]OtherData!$C$3</f>
        <v>608459.50037850114</v>
      </c>
      <c r="L315" s="12" t="str">
        <f>VLOOKUP($C315,[1]OtherData!$H:$I,2,0)</f>
        <v>Storm</v>
      </c>
      <c r="M315" s="15">
        <f t="shared" si="18"/>
        <v>-3.6315526164557868E-2</v>
      </c>
      <c r="N315" s="12">
        <v>776689.37672841118</v>
      </c>
      <c r="O315" s="14">
        <f t="shared" si="19"/>
        <v>-3.4765944913565466E-2</v>
      </c>
      <c r="P315">
        <v>3</v>
      </c>
      <c r="Q315">
        <v>1</v>
      </c>
    </row>
    <row r="316" spans="1:17">
      <c r="A316" s="2" t="str">
        <f t="shared" si="16"/>
        <v>1_19892</v>
      </c>
      <c r="B316" s="2">
        <v>1</v>
      </c>
      <c r="C316" s="11" t="s">
        <v>32</v>
      </c>
      <c r="D316" s="2">
        <v>2</v>
      </c>
      <c r="E316" s="2">
        <v>1989</v>
      </c>
      <c r="F316" s="2" t="str">
        <f t="shared" si="17"/>
        <v>1989Q2</v>
      </c>
      <c r="G316" s="2">
        <v>1</v>
      </c>
      <c r="H316" s="2">
        <v>0</v>
      </c>
      <c r="I316" s="2">
        <v>0</v>
      </c>
      <c r="J316" s="12">
        <v>802031</v>
      </c>
      <c r="K316" s="12">
        <f>J316*[1]OtherData!$C$3</f>
        <v>607139.28841786529</v>
      </c>
      <c r="L316" s="12" t="str">
        <f>VLOOKUP($C316,[1]OtherData!$H:$I,2,0)</f>
        <v>Storm</v>
      </c>
      <c r="M316" s="13">
        <f t="shared" si="18"/>
        <v>-3.6326556025215027E-2</v>
      </c>
      <c r="N316" s="12">
        <v>1068847.828419162</v>
      </c>
      <c r="O316" s="14">
        <f t="shared" si="19"/>
        <v>-3.3364898312023383E-2</v>
      </c>
      <c r="P316">
        <v>3</v>
      </c>
      <c r="Q316">
        <v>1</v>
      </c>
    </row>
    <row r="317" spans="1:17">
      <c r="A317" s="2" t="str">
        <f t="shared" si="16"/>
        <v>4_19843</v>
      </c>
      <c r="B317" s="2">
        <v>4</v>
      </c>
      <c r="C317" s="11" t="s">
        <v>36</v>
      </c>
      <c r="D317" s="2">
        <v>3</v>
      </c>
      <c r="E317" s="2">
        <v>1984</v>
      </c>
      <c r="F317" s="2" t="str">
        <f t="shared" si="17"/>
        <v>1984Q3</v>
      </c>
      <c r="G317" s="2">
        <v>1</v>
      </c>
      <c r="H317" s="2">
        <v>0</v>
      </c>
      <c r="I317" s="2">
        <v>0</v>
      </c>
      <c r="J317" s="12">
        <v>801635</v>
      </c>
      <c r="K317" s="12">
        <f>J317*[1]OtherData!$C$3</f>
        <v>606839.51551854657</v>
      </c>
      <c r="L317" s="12" t="str">
        <f>VLOOKUP($C317,[1]OtherData!$H:$I,2,0)</f>
        <v>Storm</v>
      </c>
      <c r="M317" s="15">
        <f t="shared" si="18"/>
        <v>-3.6329060511923882E-2</v>
      </c>
      <c r="N317" s="12">
        <v>1387209.9759130455</v>
      </c>
      <c r="O317" s="14">
        <f t="shared" si="19"/>
        <v>-3.1838191820307456E-2</v>
      </c>
      <c r="P317">
        <v>3</v>
      </c>
      <c r="Q317">
        <v>1</v>
      </c>
    </row>
    <row r="318" spans="1:17">
      <c r="A318" s="2" t="str">
        <f t="shared" si="16"/>
        <v>4_19833</v>
      </c>
      <c r="B318" s="2">
        <v>4</v>
      </c>
      <c r="C318" s="11" t="s">
        <v>25</v>
      </c>
      <c r="D318" s="2">
        <v>3</v>
      </c>
      <c r="E318" s="2">
        <v>1983</v>
      </c>
      <c r="F318" s="2" t="str">
        <f t="shared" si="17"/>
        <v>1983Q3</v>
      </c>
      <c r="G318" s="2">
        <v>1</v>
      </c>
      <c r="H318" s="2">
        <v>0</v>
      </c>
      <c r="I318" s="2">
        <v>12</v>
      </c>
      <c r="J318" s="12">
        <v>799971</v>
      </c>
      <c r="K318" s="12">
        <f>J318*[1]OtherData!$C$3</f>
        <v>605579.86373959121</v>
      </c>
      <c r="L318" s="12" t="str">
        <f>VLOOKUP($C318,[1]OtherData!$H:$I,2,0)</f>
        <v>Storm</v>
      </c>
      <c r="M318" s="13">
        <f t="shared" si="18"/>
        <v>-3.6339584415670159E-2</v>
      </c>
      <c r="N318" s="12">
        <v>1464727.1517393079</v>
      </c>
      <c r="O318" s="14">
        <f t="shared" si="19"/>
        <v>-3.1466458005577756E-2</v>
      </c>
      <c r="P318">
        <v>3</v>
      </c>
      <c r="Q318">
        <v>1</v>
      </c>
    </row>
    <row r="319" spans="1:17">
      <c r="A319" s="2" t="str">
        <f t="shared" si="16"/>
        <v>2_19793</v>
      </c>
      <c r="B319" s="2">
        <v>2</v>
      </c>
      <c r="C319" s="11" t="s">
        <v>21</v>
      </c>
      <c r="D319" s="2">
        <v>3</v>
      </c>
      <c r="E319" s="2">
        <v>1979</v>
      </c>
      <c r="F319" s="2" t="str">
        <f t="shared" si="17"/>
        <v>1979Q3</v>
      </c>
      <c r="G319" s="2">
        <v>1</v>
      </c>
      <c r="H319" s="2">
        <v>0</v>
      </c>
      <c r="I319" s="2">
        <v>0</v>
      </c>
      <c r="J319" s="12">
        <v>799178</v>
      </c>
      <c r="K319" s="12">
        <f>J319*[1]OtherData!$C$3</f>
        <v>604979.56093868287</v>
      </c>
      <c r="L319" s="12" t="str">
        <f>VLOOKUP($C319,[1]OtherData!$H:$I,2,0)</f>
        <v>Wind</v>
      </c>
      <c r="M319" s="15">
        <f t="shared" si="18"/>
        <v>-3.6344599713549253E-2</v>
      </c>
      <c r="N319" s="12">
        <v>1719171.0960130151</v>
      </c>
      <c r="O319" s="14">
        <f t="shared" si="19"/>
        <v>-3.0246271420713927E-2</v>
      </c>
      <c r="P319">
        <v>3</v>
      </c>
      <c r="Q319">
        <v>1</v>
      </c>
    </row>
    <row r="320" spans="1:17">
      <c r="A320" s="2" t="str">
        <f t="shared" si="16"/>
        <v>4_19892</v>
      </c>
      <c r="B320" s="2">
        <v>4</v>
      </c>
      <c r="C320" s="11" t="s">
        <v>24</v>
      </c>
      <c r="D320" s="2">
        <v>2</v>
      </c>
      <c r="E320" s="2">
        <v>1989</v>
      </c>
      <c r="F320" s="2" t="str">
        <f t="shared" si="17"/>
        <v>1989Q2</v>
      </c>
      <c r="G320" s="2">
        <v>1</v>
      </c>
      <c r="H320" s="2">
        <v>0</v>
      </c>
      <c r="I320" s="2">
        <v>0</v>
      </c>
      <c r="J320" s="12">
        <v>797989</v>
      </c>
      <c r="K320" s="12">
        <f>J320*[1]OtherData!$C$3</f>
        <v>604079.4852384557</v>
      </c>
      <c r="L320" s="12" t="str">
        <f>VLOOKUP($C320,[1]OtherData!$H:$I,2,0)</f>
        <v>Storm</v>
      </c>
      <c r="M320" s="13">
        <f t="shared" si="18"/>
        <v>-3.6352119498137186E-2</v>
      </c>
      <c r="N320" s="12">
        <v>1063461.1501954147</v>
      </c>
      <c r="O320" s="14">
        <f t="shared" si="19"/>
        <v>-3.3390730141208219E-2</v>
      </c>
      <c r="P320">
        <v>3</v>
      </c>
      <c r="Q320">
        <v>1</v>
      </c>
    </row>
    <row r="321" spans="1:17">
      <c r="A321" s="2" t="str">
        <f t="shared" si="16"/>
        <v>3_19863</v>
      </c>
      <c r="B321" s="2">
        <v>3</v>
      </c>
      <c r="C321" s="11" t="s">
        <v>26</v>
      </c>
      <c r="D321" s="2">
        <v>3</v>
      </c>
      <c r="E321" s="2">
        <v>1986</v>
      </c>
      <c r="F321" s="2" t="str">
        <f t="shared" si="17"/>
        <v>1986Q3</v>
      </c>
      <c r="G321" s="2">
        <v>1</v>
      </c>
      <c r="H321" s="2">
        <v>0</v>
      </c>
      <c r="I321" s="2">
        <v>12</v>
      </c>
      <c r="J321" s="12">
        <v>795215</v>
      </c>
      <c r="K321" s="12">
        <f>J321*[1]OtherData!$C$3</f>
        <v>601979.56093868287</v>
      </c>
      <c r="L321" s="12" t="str">
        <f>VLOOKUP($C321,[1]OtherData!$H:$I,2,0)</f>
        <v>Wind</v>
      </c>
      <c r="M321" s="15">
        <f t="shared" si="18"/>
        <v>-3.6369663554021915E-2</v>
      </c>
      <c r="N321" s="12">
        <v>1218344.7376115331</v>
      </c>
      <c r="O321" s="14">
        <f t="shared" si="19"/>
        <v>-3.2647985502029707E-2</v>
      </c>
      <c r="P321">
        <v>3</v>
      </c>
      <c r="Q321">
        <v>1</v>
      </c>
    </row>
    <row r="322" spans="1:17">
      <c r="A322" s="2" t="str">
        <f t="shared" ref="A322:A385" si="20">B322&amp;"_"&amp;E322&amp;D322</f>
        <v>1_19901</v>
      </c>
      <c r="B322" s="2">
        <v>1</v>
      </c>
      <c r="C322" s="11" t="s">
        <v>21</v>
      </c>
      <c r="D322" s="2">
        <v>1</v>
      </c>
      <c r="E322" s="2">
        <v>1990</v>
      </c>
      <c r="F322" s="2" t="str">
        <f t="shared" ref="F322:F385" si="21">E322&amp;"Q"&amp;D322</f>
        <v>1990Q1</v>
      </c>
      <c r="G322" s="2">
        <v>1</v>
      </c>
      <c r="H322" s="2">
        <v>0</v>
      </c>
      <c r="I322" s="2">
        <v>0</v>
      </c>
      <c r="J322" s="12">
        <v>792996</v>
      </c>
      <c r="K322" s="12">
        <f>J322*[1]OtherData!$C$3</f>
        <v>600299.77289931872</v>
      </c>
      <c r="L322" s="12" t="str">
        <f>VLOOKUP($C322,[1]OtherData!$H:$I,2,0)</f>
        <v>Wind</v>
      </c>
      <c r="M322" s="13">
        <f t="shared" ref="M322:M385" si="22">STANDARDIZE(J322,AVERAGE($J$2:$J$3367),_xlfn.STDEV.S($J$2:$J$3367))</f>
        <v>-3.6383697533837418E-2</v>
      </c>
      <c r="N322" s="12">
        <v>1010812.8461985399</v>
      </c>
      <c r="O322" s="14">
        <f t="shared" ref="O322:O385" si="23">STANDARDIZE(N322,AVERAGE($N$2:$N$3367),_xlfn.STDEV.S($N$2:$N$3367))</f>
        <v>-3.3643205217540613E-2</v>
      </c>
      <c r="P322">
        <v>3</v>
      </c>
      <c r="Q322">
        <v>1</v>
      </c>
    </row>
    <row r="323" spans="1:17">
      <c r="A323" s="2" t="str">
        <f t="shared" si="20"/>
        <v>2_19863</v>
      </c>
      <c r="B323" s="2">
        <v>2</v>
      </c>
      <c r="C323" s="11" t="s">
        <v>26</v>
      </c>
      <c r="D323" s="2">
        <v>3</v>
      </c>
      <c r="E323" s="2">
        <v>1986</v>
      </c>
      <c r="F323" s="2" t="str">
        <f t="shared" si="21"/>
        <v>1986Q3</v>
      </c>
      <c r="G323" s="2">
        <v>1</v>
      </c>
      <c r="H323" s="2">
        <v>0</v>
      </c>
      <c r="I323" s="2">
        <v>0</v>
      </c>
      <c r="J323" s="12">
        <v>791490</v>
      </c>
      <c r="K323" s="12">
        <f>J323*[1]OtherData!$C$3</f>
        <v>599159.72747918242</v>
      </c>
      <c r="L323" s="12" t="str">
        <f>VLOOKUP($C323,[1]OtherData!$H:$I,2,0)</f>
        <v>Wind</v>
      </c>
      <c r="M323" s="15">
        <f t="shared" si="22"/>
        <v>-3.6393222172684717E-2</v>
      </c>
      <c r="N323" s="12">
        <v>1212637.6846163019</v>
      </c>
      <c r="O323" s="14">
        <f t="shared" si="23"/>
        <v>-3.2675353689249752E-2</v>
      </c>
      <c r="P323">
        <v>3</v>
      </c>
      <c r="Q323">
        <v>1</v>
      </c>
    </row>
    <row r="324" spans="1:17">
      <c r="A324" s="2" t="str">
        <f t="shared" si="20"/>
        <v>3_20122</v>
      </c>
      <c r="B324" s="2">
        <v>3</v>
      </c>
      <c r="C324" s="11" t="s">
        <v>25</v>
      </c>
      <c r="D324" s="2">
        <v>2</v>
      </c>
      <c r="E324" s="2">
        <v>2012</v>
      </c>
      <c r="F324" s="2" t="str">
        <f t="shared" si="21"/>
        <v>2012Q2</v>
      </c>
      <c r="G324" s="2">
        <v>1</v>
      </c>
      <c r="H324" s="2">
        <v>0</v>
      </c>
      <c r="I324" s="2">
        <v>0</v>
      </c>
      <c r="J324" s="12">
        <v>790777</v>
      </c>
      <c r="K324" s="12">
        <f>J324*[1]OtherData!$C$3</f>
        <v>598619.98485995457</v>
      </c>
      <c r="L324" s="12" t="str">
        <f>VLOOKUP($C324,[1]OtherData!$H:$I,2,0)</f>
        <v>Storm</v>
      </c>
      <c r="M324" s="13">
        <f t="shared" si="22"/>
        <v>-3.6397731513652921E-2</v>
      </c>
      <c r="N324" s="12">
        <v>729462.12172565714</v>
      </c>
      <c r="O324" s="14">
        <f t="shared" si="23"/>
        <v>-3.4992423335595879E-2</v>
      </c>
      <c r="P324">
        <v>3</v>
      </c>
      <c r="Q324">
        <v>1</v>
      </c>
    </row>
    <row r="325" spans="1:17">
      <c r="A325" s="2" t="str">
        <f t="shared" si="20"/>
        <v>1_19703</v>
      </c>
      <c r="B325" s="2">
        <v>1</v>
      </c>
      <c r="C325" s="11" t="s">
        <v>24</v>
      </c>
      <c r="D325" s="2">
        <v>3</v>
      </c>
      <c r="E325" s="2">
        <v>1970</v>
      </c>
      <c r="F325" s="2" t="str">
        <f t="shared" si="21"/>
        <v>1970Q3</v>
      </c>
      <c r="G325" s="2">
        <v>1</v>
      </c>
      <c r="H325" s="2">
        <v>0</v>
      </c>
      <c r="I325" s="2">
        <v>0</v>
      </c>
      <c r="J325" s="12">
        <v>788082</v>
      </c>
      <c r="K325" s="12">
        <f>J325*[1]OtherData!$C$3</f>
        <v>596579.86373959121</v>
      </c>
      <c r="L325" s="12" t="str">
        <f>VLOOKUP($C325,[1]OtherData!$H:$I,2,0)</f>
        <v>Storm</v>
      </c>
      <c r="M325" s="15">
        <f t="shared" si="22"/>
        <v>-3.641477593708816E-2</v>
      </c>
      <c r="N325" s="12">
        <v>1796105.3148728535</v>
      </c>
      <c r="O325" s="14">
        <f t="shared" si="23"/>
        <v>-2.9877333177606158E-2</v>
      </c>
      <c r="P325">
        <v>3</v>
      </c>
      <c r="Q325">
        <v>1</v>
      </c>
    </row>
    <row r="326" spans="1:17">
      <c r="A326" s="2" t="str">
        <f t="shared" si="20"/>
        <v>3_19883</v>
      </c>
      <c r="B326" s="2">
        <v>3</v>
      </c>
      <c r="C326" s="11" t="s">
        <v>44</v>
      </c>
      <c r="D326" s="2">
        <v>3</v>
      </c>
      <c r="E326" s="2">
        <v>1988</v>
      </c>
      <c r="F326" s="2" t="str">
        <f t="shared" si="21"/>
        <v>1988Q3</v>
      </c>
      <c r="G326" s="2">
        <v>1</v>
      </c>
      <c r="H326" s="2">
        <v>0</v>
      </c>
      <c r="I326" s="2">
        <v>0</v>
      </c>
      <c r="J326" s="12">
        <v>787765</v>
      </c>
      <c r="K326" s="12">
        <f>J326*[1]OtherData!$C$3</f>
        <v>596339.89401968208</v>
      </c>
      <c r="L326" s="12" t="str">
        <f>VLOOKUP($C326,[1]OtherData!$H:$I,2,0)</f>
        <v>Storm</v>
      </c>
      <c r="M326" s="13">
        <f t="shared" si="22"/>
        <v>-3.6416780791347518E-2</v>
      </c>
      <c r="N326" s="12">
        <v>1099755.7235846936</v>
      </c>
      <c r="O326" s="14">
        <f t="shared" si="23"/>
        <v>-3.3216679421788013E-2</v>
      </c>
      <c r="P326">
        <v>3</v>
      </c>
      <c r="Q326">
        <v>1</v>
      </c>
    </row>
    <row r="327" spans="1:17">
      <c r="A327" s="2" t="str">
        <f t="shared" si="20"/>
        <v>1_19792</v>
      </c>
      <c r="B327" s="2">
        <v>1</v>
      </c>
      <c r="C327" s="11" t="s">
        <v>37</v>
      </c>
      <c r="D327" s="2">
        <v>2</v>
      </c>
      <c r="E327" s="2">
        <v>1979</v>
      </c>
      <c r="F327" s="2" t="str">
        <f t="shared" si="21"/>
        <v>1979Q2</v>
      </c>
      <c r="G327" s="2">
        <v>1</v>
      </c>
      <c r="H327" s="2">
        <v>0</v>
      </c>
      <c r="I327" s="2">
        <v>0</v>
      </c>
      <c r="J327" s="12">
        <v>787131</v>
      </c>
      <c r="K327" s="12">
        <f>J327*[1]OtherData!$C$3</f>
        <v>595859.95457986381</v>
      </c>
      <c r="L327" s="12" t="str">
        <f>VLOOKUP($C327,[1]OtherData!$H:$I,2,0)</f>
        <v>Water</v>
      </c>
      <c r="M327" s="15">
        <f t="shared" si="22"/>
        <v>-3.6420790499866233E-2</v>
      </c>
      <c r="N327" s="12">
        <v>1693255.9004074445</v>
      </c>
      <c r="O327" s="14">
        <f t="shared" si="23"/>
        <v>-3.0370547807453255E-2</v>
      </c>
      <c r="P327">
        <v>3</v>
      </c>
      <c r="Q327">
        <v>1</v>
      </c>
    </row>
    <row r="328" spans="1:17">
      <c r="A328" s="2" t="str">
        <f t="shared" si="20"/>
        <v>3_20032</v>
      </c>
      <c r="B328" s="2">
        <v>3</v>
      </c>
      <c r="C328" s="11" t="s">
        <v>25</v>
      </c>
      <c r="D328" s="2">
        <v>2</v>
      </c>
      <c r="E328" s="2">
        <v>2003</v>
      </c>
      <c r="F328" s="2" t="str">
        <f t="shared" si="21"/>
        <v>2003Q2</v>
      </c>
      <c r="G328" s="2">
        <v>1</v>
      </c>
      <c r="H328" s="2">
        <v>0</v>
      </c>
      <c r="I328" s="2">
        <v>0</v>
      </c>
      <c r="J328" s="12">
        <v>786330</v>
      </c>
      <c r="K328" s="12">
        <f>J328*[1]OtherData!$C$3</f>
        <v>595253.59576078726</v>
      </c>
      <c r="L328" s="12" t="str">
        <f>VLOOKUP($C328,[1]OtherData!$H:$I,2,0)</f>
        <v>Storm</v>
      </c>
      <c r="M328" s="13">
        <f t="shared" si="22"/>
        <v>-3.6425856393436408E-2</v>
      </c>
      <c r="N328" s="12">
        <v>729093.54908412159</v>
      </c>
      <c r="O328" s="14">
        <f t="shared" si="23"/>
        <v>-3.4994190826640063E-2</v>
      </c>
      <c r="P328">
        <v>3</v>
      </c>
      <c r="Q328">
        <v>1</v>
      </c>
    </row>
    <row r="329" spans="1:17">
      <c r="A329" s="2" t="str">
        <f t="shared" si="20"/>
        <v>1_19863</v>
      </c>
      <c r="B329" s="2">
        <v>1</v>
      </c>
      <c r="C329" s="11" t="s">
        <v>25</v>
      </c>
      <c r="D329" s="2">
        <v>3</v>
      </c>
      <c r="E329" s="2">
        <v>1986</v>
      </c>
      <c r="F329" s="2" t="str">
        <f t="shared" si="21"/>
        <v>1986Q3</v>
      </c>
      <c r="G329" s="2">
        <v>1</v>
      </c>
      <c r="H329" s="2">
        <v>0</v>
      </c>
      <c r="I329" s="2">
        <v>0</v>
      </c>
      <c r="J329" s="12">
        <v>785466</v>
      </c>
      <c r="K329" s="12">
        <f>J329*[1]OtherData!$C$3</f>
        <v>594599.54579863744</v>
      </c>
      <c r="L329" s="12" t="str">
        <f>VLOOKUP($C329,[1]OtherData!$H:$I,2,0)</f>
        <v>Storm</v>
      </c>
      <c r="M329" s="15">
        <f t="shared" si="22"/>
        <v>-3.6431320728073903E-2</v>
      </c>
      <c r="N329" s="12">
        <v>1203408.345759047</v>
      </c>
      <c r="O329" s="14">
        <f t="shared" si="23"/>
        <v>-3.2719613007320493E-2</v>
      </c>
      <c r="P329">
        <v>3</v>
      </c>
      <c r="Q329">
        <v>1</v>
      </c>
    </row>
    <row r="330" spans="1:17">
      <c r="A330" s="2" t="str">
        <f t="shared" si="20"/>
        <v>2_20102</v>
      </c>
      <c r="B330" s="2">
        <v>2</v>
      </c>
      <c r="C330" s="11" t="s">
        <v>39</v>
      </c>
      <c r="D330" s="2">
        <v>2</v>
      </c>
      <c r="E330" s="2">
        <v>2010</v>
      </c>
      <c r="F330" s="2" t="str">
        <f t="shared" si="21"/>
        <v>2010Q2</v>
      </c>
      <c r="G330" s="2">
        <v>1</v>
      </c>
      <c r="H330" s="2">
        <v>0</v>
      </c>
      <c r="I330" s="2">
        <v>0</v>
      </c>
      <c r="J330" s="12">
        <v>784991</v>
      </c>
      <c r="K330" s="12">
        <f>J330*[1]OtherData!$C$3</f>
        <v>594239.96971990913</v>
      </c>
      <c r="L330" s="12" t="str">
        <f>VLOOKUP($C330,[1]OtherData!$H:$I,2,0)</f>
        <v>Storm</v>
      </c>
      <c r="M330" s="13">
        <f t="shared" si="22"/>
        <v>-3.643432484723224E-2</v>
      </c>
      <c r="N330" s="12">
        <v>697014.98037005193</v>
      </c>
      <c r="O330" s="14">
        <f t="shared" si="23"/>
        <v>-3.5148023684868489E-2</v>
      </c>
      <c r="P330">
        <v>3</v>
      </c>
      <c r="Q330">
        <v>1</v>
      </c>
    </row>
    <row r="331" spans="1:17">
      <c r="A331" s="2" t="str">
        <f t="shared" si="20"/>
        <v>3_19863</v>
      </c>
      <c r="B331" s="2">
        <v>3</v>
      </c>
      <c r="C331" s="11" t="s">
        <v>19</v>
      </c>
      <c r="D331" s="2">
        <v>3</v>
      </c>
      <c r="E331" s="2">
        <v>1986</v>
      </c>
      <c r="F331" s="2" t="str">
        <f t="shared" si="21"/>
        <v>1986Q3</v>
      </c>
      <c r="G331" s="2">
        <v>1</v>
      </c>
      <c r="H331" s="2">
        <v>0</v>
      </c>
      <c r="I331" s="2">
        <v>0</v>
      </c>
      <c r="J331" s="12">
        <v>783643</v>
      </c>
      <c r="K331" s="12">
        <f>J331*[1]OtherData!$C$3</f>
        <v>593219.530658592</v>
      </c>
      <c r="L331" s="12" t="str">
        <f>VLOOKUP($C331,[1]OtherData!$H:$I,2,0)</f>
        <v>Water</v>
      </c>
      <c r="M331" s="15">
        <f t="shared" si="22"/>
        <v>-3.6442850221180552E-2</v>
      </c>
      <c r="N331" s="12">
        <v>1200615.3370046022</v>
      </c>
      <c r="O331" s="14">
        <f t="shared" si="23"/>
        <v>-3.2733006887938516E-2</v>
      </c>
      <c r="P331">
        <v>3</v>
      </c>
      <c r="Q331">
        <v>1</v>
      </c>
    </row>
    <row r="332" spans="1:17">
      <c r="A332" s="2" t="str">
        <f t="shared" si="20"/>
        <v>2_19732</v>
      </c>
      <c r="B332" s="2">
        <v>2</v>
      </c>
      <c r="C332" s="11" t="s">
        <v>21</v>
      </c>
      <c r="D332" s="2">
        <v>2</v>
      </c>
      <c r="E332" s="2">
        <v>1973</v>
      </c>
      <c r="F332" s="2" t="str">
        <f t="shared" si="21"/>
        <v>1973Q2</v>
      </c>
      <c r="G332" s="2">
        <v>1</v>
      </c>
      <c r="H332" s="2">
        <v>0</v>
      </c>
      <c r="I332" s="2">
        <v>0</v>
      </c>
      <c r="J332" s="12">
        <v>783405</v>
      </c>
      <c r="K332" s="12">
        <f>J332*[1]OtherData!$C$3</f>
        <v>593039.36411809234</v>
      </c>
      <c r="L332" s="12" t="str">
        <f>VLOOKUP($C332,[1]OtherData!$H:$I,2,0)</f>
        <v>Wind</v>
      </c>
      <c r="M332" s="13">
        <f t="shared" si="22"/>
        <v>-3.644435544299042E-2</v>
      </c>
      <c r="N332" s="12">
        <v>1707724.1336800861</v>
      </c>
      <c r="O332" s="14">
        <f t="shared" si="23"/>
        <v>-3.0301165357828251E-2</v>
      </c>
      <c r="P332">
        <v>3</v>
      </c>
      <c r="Q332">
        <v>1</v>
      </c>
    </row>
    <row r="333" spans="1:17">
      <c r="A333" s="2" t="str">
        <f t="shared" si="20"/>
        <v>3_20112</v>
      </c>
      <c r="B333" s="2">
        <v>3</v>
      </c>
      <c r="C333" s="11" t="s">
        <v>24</v>
      </c>
      <c r="D333" s="2">
        <v>2</v>
      </c>
      <c r="E333" s="2">
        <v>2011</v>
      </c>
      <c r="F333" s="2" t="str">
        <f t="shared" si="21"/>
        <v>2011Q2</v>
      </c>
      <c r="G333" s="2">
        <v>1</v>
      </c>
      <c r="H333" s="2">
        <v>0</v>
      </c>
      <c r="I333" s="2">
        <v>0</v>
      </c>
      <c r="J333" s="12">
        <v>782533</v>
      </c>
      <c r="K333" s="12">
        <f>J333*[1]OtherData!$C$3</f>
        <v>592379.25813777442</v>
      </c>
      <c r="L333" s="12" t="str">
        <f>VLOOKUP($C333,[1]OtherData!$H:$I,2,0)</f>
        <v>Storm</v>
      </c>
      <c r="M333" s="15">
        <f t="shared" si="22"/>
        <v>-3.6449870373318996E-2</v>
      </c>
      <c r="N333" s="12">
        <v>702514.36753700476</v>
      </c>
      <c r="O333" s="14">
        <f t="shared" si="23"/>
        <v>-3.5121651359658543E-2</v>
      </c>
      <c r="P333">
        <v>3</v>
      </c>
      <c r="Q333">
        <v>1</v>
      </c>
    </row>
    <row r="334" spans="1:17">
      <c r="A334" s="2" t="str">
        <f t="shared" si="20"/>
        <v>3_19822</v>
      </c>
      <c r="B334" s="2">
        <v>3</v>
      </c>
      <c r="C334" s="11" t="s">
        <v>45</v>
      </c>
      <c r="D334" s="2">
        <v>2</v>
      </c>
      <c r="E334" s="2">
        <v>1982</v>
      </c>
      <c r="F334" s="2" t="str">
        <f t="shared" si="21"/>
        <v>1982Q2</v>
      </c>
      <c r="G334" s="2">
        <v>1</v>
      </c>
      <c r="H334" s="2">
        <v>0</v>
      </c>
      <c r="I334" s="2">
        <v>0</v>
      </c>
      <c r="J334" s="12">
        <v>780393</v>
      </c>
      <c r="K334" s="12">
        <f>J334*[1]OtherData!$C$3</f>
        <v>590759.27327781986</v>
      </c>
      <c r="L334" s="12" t="str">
        <f>VLOOKUP($C334,[1]OtherData!$H:$I,2,0)</f>
        <v>Storm</v>
      </c>
      <c r="M334" s="13">
        <f t="shared" si="22"/>
        <v>-3.646340472068501E-2</v>
      </c>
      <c r="N334" s="12">
        <v>1521117.8901624549</v>
      </c>
      <c r="O334" s="14">
        <f t="shared" si="23"/>
        <v>-3.1196036075392324E-2</v>
      </c>
      <c r="P334">
        <v>3</v>
      </c>
      <c r="Q334">
        <v>1</v>
      </c>
    </row>
    <row r="335" spans="1:17">
      <c r="A335" s="2" t="str">
        <f t="shared" si="20"/>
        <v>1_19943</v>
      </c>
      <c r="B335" s="2">
        <v>1</v>
      </c>
      <c r="C335" s="11" t="s">
        <v>19</v>
      </c>
      <c r="D335" s="2">
        <v>3</v>
      </c>
      <c r="E335" s="2">
        <v>1994</v>
      </c>
      <c r="F335" s="2" t="str">
        <f t="shared" si="21"/>
        <v>1994Q3</v>
      </c>
      <c r="G335" s="2">
        <v>1</v>
      </c>
      <c r="H335" s="2">
        <v>0</v>
      </c>
      <c r="I335" s="2">
        <v>0</v>
      </c>
      <c r="J335" s="12">
        <v>776351</v>
      </c>
      <c r="K335" s="12">
        <f>J335*[1]OtherData!$C$3</f>
        <v>587699.47009841027</v>
      </c>
      <c r="L335" s="12" t="str">
        <f>VLOOKUP($C335,[1]OtherData!$H:$I,2,0)</f>
        <v>Water</v>
      </c>
      <c r="M335" s="15">
        <f t="shared" si="22"/>
        <v>-3.6488968193607169E-2</v>
      </c>
      <c r="N335" s="12">
        <v>934169.81635614927</v>
      </c>
      <c r="O335" s="14">
        <f t="shared" si="23"/>
        <v>-3.4010747062971226E-2</v>
      </c>
      <c r="P335">
        <v>3</v>
      </c>
      <c r="Q335">
        <v>1</v>
      </c>
    </row>
    <row r="336" spans="1:17">
      <c r="A336" s="2" t="str">
        <f t="shared" si="20"/>
        <v>1_19693</v>
      </c>
      <c r="B336" s="2">
        <v>1</v>
      </c>
      <c r="C336" s="11" t="s">
        <v>27</v>
      </c>
      <c r="D336" s="2">
        <v>3</v>
      </c>
      <c r="E336" s="2">
        <v>1969</v>
      </c>
      <c r="F336" s="2" t="str">
        <f t="shared" si="21"/>
        <v>1969Q3</v>
      </c>
      <c r="G336" s="2">
        <v>1</v>
      </c>
      <c r="H336" s="2">
        <v>0</v>
      </c>
      <c r="I336" s="2">
        <v>0</v>
      </c>
      <c r="J336" s="12">
        <v>776272</v>
      </c>
      <c r="K336" s="12">
        <f>J336*[1]OtherData!$C$3</f>
        <v>587639.6669190008</v>
      </c>
      <c r="L336" s="12" t="str">
        <f>VLOOKUP($C336,[1]OtherData!$H:$I,2,0)</f>
        <v>Storm</v>
      </c>
      <c r="M336" s="13">
        <f t="shared" si="22"/>
        <v>-3.6489467826056658E-2</v>
      </c>
      <c r="N336" s="12">
        <v>1836515.773086339</v>
      </c>
      <c r="O336" s="14">
        <f t="shared" si="23"/>
        <v>-2.9683544721995463E-2</v>
      </c>
      <c r="P336">
        <v>3</v>
      </c>
      <c r="Q336">
        <v>1</v>
      </c>
    </row>
    <row r="337" spans="1:17">
      <c r="A337" s="2" t="str">
        <f t="shared" si="20"/>
        <v>1_20022</v>
      </c>
      <c r="B337" s="2">
        <v>1</v>
      </c>
      <c r="C337" s="11" t="s">
        <v>19</v>
      </c>
      <c r="D337" s="2">
        <v>2</v>
      </c>
      <c r="E337" s="2">
        <v>2002</v>
      </c>
      <c r="F337" s="2" t="str">
        <f t="shared" si="21"/>
        <v>2002Q2</v>
      </c>
      <c r="G337" s="2">
        <v>1</v>
      </c>
      <c r="H337" s="2">
        <v>0</v>
      </c>
      <c r="I337" s="2">
        <v>0</v>
      </c>
      <c r="J337" s="12">
        <v>775638</v>
      </c>
      <c r="K337" s="12">
        <f>J337*[1]OtherData!$C$3</f>
        <v>587159.72747918242</v>
      </c>
      <c r="L337" s="12" t="str">
        <f>VLOOKUP($C337,[1]OtherData!$H:$I,2,0)</f>
        <v>Water</v>
      </c>
      <c r="M337" s="15">
        <f t="shared" si="22"/>
        <v>-3.6493477534575373E-2</v>
      </c>
      <c r="N337" s="12">
        <v>722712.82429258164</v>
      </c>
      <c r="O337" s="14">
        <f t="shared" si="23"/>
        <v>-3.5024789608680516E-2</v>
      </c>
      <c r="P337">
        <v>3</v>
      </c>
      <c r="Q337">
        <v>1</v>
      </c>
    </row>
    <row r="338" spans="1:17">
      <c r="A338" s="2" t="str">
        <f t="shared" si="20"/>
        <v>3_19863</v>
      </c>
      <c r="B338" s="2">
        <v>3</v>
      </c>
      <c r="C338" s="11" t="s">
        <v>25</v>
      </c>
      <c r="D338" s="2">
        <v>3</v>
      </c>
      <c r="E338" s="2">
        <v>1986</v>
      </c>
      <c r="F338" s="2" t="str">
        <f t="shared" si="21"/>
        <v>1986Q3</v>
      </c>
      <c r="G338" s="2">
        <v>1</v>
      </c>
      <c r="H338" s="2">
        <v>0</v>
      </c>
      <c r="I338" s="2">
        <v>0</v>
      </c>
      <c r="J338" s="12">
        <v>775083</v>
      </c>
      <c r="K338" s="12">
        <f>J338*[1]OtherData!$C$3</f>
        <v>586739.59121877362</v>
      </c>
      <c r="L338" s="12" t="str">
        <f>VLOOKUP($C338,[1]OtherData!$H:$I,2,0)</f>
        <v>Storm</v>
      </c>
      <c r="M338" s="13">
        <f t="shared" si="22"/>
        <v>-3.6496987610644599E-2</v>
      </c>
      <c r="N338" s="12">
        <v>1187500.6058262985</v>
      </c>
      <c r="O338" s="14">
        <f t="shared" si="23"/>
        <v>-3.2795898614811948E-2</v>
      </c>
      <c r="P338">
        <v>3</v>
      </c>
      <c r="Q338">
        <v>1</v>
      </c>
    </row>
    <row r="339" spans="1:17">
      <c r="A339" s="2" t="str">
        <f t="shared" si="20"/>
        <v>5_19841</v>
      </c>
      <c r="B339" s="2">
        <v>5</v>
      </c>
      <c r="C339" s="11" t="s">
        <v>25</v>
      </c>
      <c r="D339" s="2">
        <v>1</v>
      </c>
      <c r="E339" s="2">
        <v>1984</v>
      </c>
      <c r="F339" s="2" t="str">
        <f t="shared" si="21"/>
        <v>1984Q1</v>
      </c>
      <c r="G339" s="2">
        <v>1</v>
      </c>
      <c r="H339" s="2">
        <v>0</v>
      </c>
      <c r="I339" s="2">
        <v>0</v>
      </c>
      <c r="J339" s="12">
        <v>772785</v>
      </c>
      <c r="K339" s="12">
        <f>J339*[1]OtherData!$C$3</f>
        <v>585000</v>
      </c>
      <c r="L339" s="12" t="str">
        <f>VLOOKUP($C339,[1]OtherData!$H:$I,2,0)</f>
        <v>Storm</v>
      </c>
      <c r="M339" s="15">
        <f t="shared" si="22"/>
        <v>-3.6511521222909599E-2</v>
      </c>
      <c r="N339" s="12">
        <v>1337285.7487958521</v>
      </c>
      <c r="O339" s="14">
        <f t="shared" si="23"/>
        <v>-3.2077603579003369E-2</v>
      </c>
      <c r="P339">
        <v>3</v>
      </c>
      <c r="Q339">
        <v>1</v>
      </c>
    </row>
    <row r="340" spans="1:17">
      <c r="A340" s="2" t="str">
        <f t="shared" si="20"/>
        <v>1_20031</v>
      </c>
      <c r="B340" s="2">
        <v>1</v>
      </c>
      <c r="C340" s="11" t="s">
        <v>26</v>
      </c>
      <c r="D340" s="2">
        <v>1</v>
      </c>
      <c r="E340" s="2">
        <v>2003</v>
      </c>
      <c r="F340" s="2" t="str">
        <f t="shared" si="21"/>
        <v>2003Q1</v>
      </c>
      <c r="G340" s="2">
        <v>1</v>
      </c>
      <c r="H340" s="2">
        <v>0</v>
      </c>
      <c r="I340" s="2">
        <v>23</v>
      </c>
      <c r="J340" s="12">
        <v>772071</v>
      </c>
      <c r="K340" s="12">
        <f>J340*[1]OtherData!$C$3</f>
        <v>584459.50037850114</v>
      </c>
      <c r="L340" s="12" t="str">
        <f>VLOOKUP($C340,[1]OtherData!$H:$I,2,0)</f>
        <v>Wind</v>
      </c>
      <c r="M340" s="13">
        <f t="shared" si="22"/>
        <v>-3.6516036888339189E-2</v>
      </c>
      <c r="N340" s="12">
        <v>715872.45244989614</v>
      </c>
      <c r="O340" s="14">
        <f t="shared" si="23"/>
        <v>-3.5057592629329129E-2</v>
      </c>
      <c r="P340">
        <v>3</v>
      </c>
      <c r="Q340">
        <v>1</v>
      </c>
    </row>
    <row r="341" spans="1:17">
      <c r="A341" s="2" t="str">
        <f t="shared" si="20"/>
        <v>2_19852</v>
      </c>
      <c r="B341" s="2">
        <v>2</v>
      </c>
      <c r="C341" s="11" t="s">
        <v>42</v>
      </c>
      <c r="D341" s="2">
        <v>2</v>
      </c>
      <c r="E341" s="2">
        <v>1985</v>
      </c>
      <c r="F341" s="2" t="str">
        <f t="shared" si="21"/>
        <v>1985Q2</v>
      </c>
      <c r="G341" s="2">
        <v>1</v>
      </c>
      <c r="H341" s="2">
        <v>0</v>
      </c>
      <c r="I341" s="2">
        <v>0</v>
      </c>
      <c r="J341" s="12">
        <v>770724</v>
      </c>
      <c r="K341" s="12">
        <f>J341*[1]OtherData!$C$3</f>
        <v>583439.81831945502</v>
      </c>
      <c r="L341" s="12" t="str">
        <f>VLOOKUP($C341,[1]OtherData!$H:$I,2,0)</f>
        <v>Wind</v>
      </c>
      <c r="M341" s="15">
        <f t="shared" si="22"/>
        <v>-3.6524555937826116E-2</v>
      </c>
      <c r="N341" s="12">
        <v>1245683.7887064714</v>
      </c>
      <c r="O341" s="14">
        <f t="shared" si="23"/>
        <v>-3.2516881012653195E-2</v>
      </c>
      <c r="P341">
        <v>3</v>
      </c>
      <c r="Q341">
        <v>1</v>
      </c>
    </row>
    <row r="342" spans="1:17">
      <c r="A342" s="2" t="str">
        <f t="shared" si="20"/>
        <v>1_19841</v>
      </c>
      <c r="B342" s="2">
        <v>1</v>
      </c>
      <c r="C342" s="11" t="s">
        <v>46</v>
      </c>
      <c r="D342" s="2">
        <v>1</v>
      </c>
      <c r="E342" s="2">
        <v>1984</v>
      </c>
      <c r="F342" s="2" t="str">
        <f t="shared" si="21"/>
        <v>1984Q1</v>
      </c>
      <c r="G342" s="2">
        <v>1</v>
      </c>
      <c r="H342" s="2">
        <v>0</v>
      </c>
      <c r="I342" s="2">
        <v>0</v>
      </c>
      <c r="J342" s="12">
        <v>769139</v>
      </c>
      <c r="K342" s="12">
        <f>J342*[1]OtherData!$C$3</f>
        <v>582239.96971990913</v>
      </c>
      <c r="L342" s="12" t="str">
        <f>VLOOKUP($C342,[1]OtherData!$H:$I,2,0)</f>
        <v>Storm</v>
      </c>
      <c r="M342" s="13">
        <f t="shared" si="22"/>
        <v>-3.6534580209122904E-2</v>
      </c>
      <c r="N342" s="12">
        <v>1330976.4339927572</v>
      </c>
      <c r="O342" s="14">
        <f t="shared" si="23"/>
        <v>-3.2107859914261787E-2</v>
      </c>
      <c r="P342">
        <v>3</v>
      </c>
      <c r="Q342">
        <v>1</v>
      </c>
    </row>
    <row r="343" spans="1:17">
      <c r="A343" s="2" t="str">
        <f t="shared" si="20"/>
        <v>5_20152</v>
      </c>
      <c r="B343" s="2">
        <v>5</v>
      </c>
      <c r="C343" s="11" t="s">
        <v>24</v>
      </c>
      <c r="D343" s="2">
        <v>2</v>
      </c>
      <c r="E343" s="2">
        <v>2015</v>
      </c>
      <c r="F343" s="2" t="str">
        <f t="shared" si="21"/>
        <v>2015Q2</v>
      </c>
      <c r="G343" s="2">
        <v>1</v>
      </c>
      <c r="H343" s="2">
        <v>0</v>
      </c>
      <c r="I343" s="2">
        <v>0</v>
      </c>
      <c r="J343" s="12">
        <v>769113</v>
      </c>
      <c r="K343" s="12">
        <f>J343*[1]OtherData!$C$3</f>
        <v>582220.28766086302</v>
      </c>
      <c r="L343" s="12" t="str">
        <f>VLOOKUP($C343,[1]OtherData!$H:$I,2,0)</f>
        <v>Storm</v>
      </c>
      <c r="M343" s="15">
        <f t="shared" si="22"/>
        <v>-3.6534744645118938E-2</v>
      </c>
      <c r="N343" s="12">
        <v>739027.07321332616</v>
      </c>
      <c r="O343" s="14">
        <f t="shared" si="23"/>
        <v>-3.4946554586298501E-2</v>
      </c>
      <c r="P343">
        <v>3</v>
      </c>
      <c r="Q343">
        <v>1</v>
      </c>
    </row>
    <row r="344" spans="1:17">
      <c r="A344" s="2" t="str">
        <f t="shared" si="20"/>
        <v>1_20083</v>
      </c>
      <c r="B344" s="2">
        <v>1</v>
      </c>
      <c r="C344" s="11" t="s">
        <v>21</v>
      </c>
      <c r="D344" s="2">
        <v>3</v>
      </c>
      <c r="E344" s="2">
        <v>2008</v>
      </c>
      <c r="F344" s="2" t="str">
        <f t="shared" si="21"/>
        <v>2008Q3</v>
      </c>
      <c r="G344" s="2">
        <v>1</v>
      </c>
      <c r="H344" s="2">
        <v>0</v>
      </c>
      <c r="I344" s="2">
        <v>0</v>
      </c>
      <c r="J344" s="12">
        <v>767791</v>
      </c>
      <c r="K344" s="12">
        <f>J344*[1]OtherData!$C$3</f>
        <v>581219.530658592</v>
      </c>
      <c r="L344" s="12" t="str">
        <f>VLOOKUP($C344,[1]OtherData!$H:$I,2,0)</f>
        <v>Wind</v>
      </c>
      <c r="M344" s="13">
        <f t="shared" si="22"/>
        <v>-3.6543105583071216E-2</v>
      </c>
      <c r="N344" s="12">
        <v>674444.24389321404</v>
      </c>
      <c r="O344" s="14">
        <f t="shared" si="23"/>
        <v>-3.5256261709310954E-2</v>
      </c>
      <c r="P344">
        <v>3</v>
      </c>
      <c r="Q344">
        <v>1</v>
      </c>
    </row>
    <row r="345" spans="1:17">
      <c r="A345" s="2" t="str">
        <f t="shared" si="20"/>
        <v>4_19832</v>
      </c>
      <c r="B345" s="2">
        <v>4</v>
      </c>
      <c r="C345" s="11" t="s">
        <v>21</v>
      </c>
      <c r="D345" s="2">
        <v>2</v>
      </c>
      <c r="E345" s="2">
        <v>1983</v>
      </c>
      <c r="F345" s="2" t="str">
        <f t="shared" si="21"/>
        <v>1983Q2</v>
      </c>
      <c r="G345" s="2">
        <v>1</v>
      </c>
      <c r="H345" s="2">
        <v>0</v>
      </c>
      <c r="I345" s="2">
        <v>23</v>
      </c>
      <c r="J345" s="12">
        <v>766919</v>
      </c>
      <c r="K345" s="12">
        <f>J345*[1]OtherData!$C$3</f>
        <v>580559.42467827408</v>
      </c>
      <c r="L345" s="12" t="str">
        <f>VLOOKUP($C345,[1]OtherData!$H:$I,2,0)</f>
        <v>Wind</v>
      </c>
      <c r="M345" s="15">
        <f t="shared" si="22"/>
        <v>-3.6548620513399792E-2</v>
      </c>
      <c r="N345" s="12">
        <v>1404209.7557095923</v>
      </c>
      <c r="O345" s="14">
        <f t="shared" si="23"/>
        <v>-3.1756669332859006E-2</v>
      </c>
      <c r="P345">
        <v>3</v>
      </c>
      <c r="Q345">
        <v>1</v>
      </c>
    </row>
    <row r="346" spans="1:17">
      <c r="A346" s="2" t="str">
        <f t="shared" si="20"/>
        <v>2_19882</v>
      </c>
      <c r="B346" s="2">
        <v>2</v>
      </c>
      <c r="C346" s="11" t="s">
        <v>24</v>
      </c>
      <c r="D346" s="2">
        <v>2</v>
      </c>
      <c r="E346" s="2">
        <v>1988</v>
      </c>
      <c r="F346" s="2" t="str">
        <f t="shared" si="21"/>
        <v>1988Q2</v>
      </c>
      <c r="G346" s="2">
        <v>1</v>
      </c>
      <c r="H346" s="2">
        <v>0</v>
      </c>
      <c r="I346" s="2">
        <v>23</v>
      </c>
      <c r="J346" s="12">
        <v>765493</v>
      </c>
      <c r="K346" s="12">
        <f>J346*[1]OtherData!$C$3</f>
        <v>579479.93943981838</v>
      </c>
      <c r="L346" s="12" t="str">
        <f>VLOOKUP($C346,[1]OtherData!$H:$I,2,0)</f>
        <v>Storm</v>
      </c>
      <c r="M346" s="13">
        <f t="shared" si="22"/>
        <v>-3.6557639195336208E-2</v>
      </c>
      <c r="N346" s="12">
        <v>1068662.9998972001</v>
      </c>
      <c r="O346" s="14">
        <f t="shared" si="23"/>
        <v>-3.336578465767269E-2</v>
      </c>
      <c r="P346">
        <v>3</v>
      </c>
      <c r="Q346">
        <v>1</v>
      </c>
    </row>
    <row r="347" spans="1:17">
      <c r="A347" s="2" t="str">
        <f t="shared" si="20"/>
        <v>2_19654</v>
      </c>
      <c r="B347" s="2">
        <v>2</v>
      </c>
      <c r="C347" s="11" t="s">
        <v>21</v>
      </c>
      <c r="D347" s="2">
        <v>4</v>
      </c>
      <c r="E347" s="2">
        <v>1965</v>
      </c>
      <c r="F347" s="2" t="str">
        <f t="shared" si="21"/>
        <v>1965Q4</v>
      </c>
      <c r="G347" s="2">
        <v>1</v>
      </c>
      <c r="H347" s="2">
        <v>0</v>
      </c>
      <c r="I347" s="2">
        <v>0</v>
      </c>
      <c r="J347" s="12">
        <v>764462</v>
      </c>
      <c r="K347" s="12">
        <f>J347*[1]OtherData!$C$3</f>
        <v>578699.47009841027</v>
      </c>
      <c r="L347" s="12" t="str">
        <f>VLOOKUP($C347,[1]OtherData!$H:$I,2,0)</f>
        <v>Wind</v>
      </c>
      <c r="M347" s="15">
        <f t="shared" si="22"/>
        <v>-3.6564159715025163E-2</v>
      </c>
      <c r="N347" s="12">
        <v>1998106.1534484131</v>
      </c>
      <c r="O347" s="14">
        <f t="shared" si="23"/>
        <v>-2.8908637640108897E-2</v>
      </c>
      <c r="P347">
        <v>3</v>
      </c>
      <c r="Q347">
        <v>1</v>
      </c>
    </row>
    <row r="348" spans="1:17">
      <c r="A348" s="2" t="str">
        <f t="shared" si="20"/>
        <v>1_19943</v>
      </c>
      <c r="B348" s="2">
        <v>1</v>
      </c>
      <c r="C348" s="11" t="s">
        <v>36</v>
      </c>
      <c r="D348" s="2">
        <v>3</v>
      </c>
      <c r="E348" s="2">
        <v>1994</v>
      </c>
      <c r="F348" s="2" t="str">
        <f t="shared" si="21"/>
        <v>1994Q3</v>
      </c>
      <c r="G348" s="2">
        <v>1</v>
      </c>
      <c r="H348" s="2">
        <v>0</v>
      </c>
      <c r="I348" s="2">
        <v>0</v>
      </c>
      <c r="J348" s="12">
        <v>762956</v>
      </c>
      <c r="K348" s="12">
        <f>J348*[1]OtherData!$C$3</f>
        <v>577559.42467827408</v>
      </c>
      <c r="L348" s="12" t="str">
        <f>VLOOKUP($C348,[1]OtherData!$H:$I,2,0)</f>
        <v>Storm</v>
      </c>
      <c r="M348" s="13">
        <f t="shared" si="22"/>
        <v>-3.6573684353872461E-2</v>
      </c>
      <c r="N348" s="12">
        <v>918051.84305529611</v>
      </c>
      <c r="O348" s="14">
        <f t="shared" si="23"/>
        <v>-3.4088040845116574E-2</v>
      </c>
      <c r="P348">
        <v>3</v>
      </c>
      <c r="Q348">
        <v>1</v>
      </c>
    </row>
    <row r="349" spans="1:17">
      <c r="A349" s="2" t="str">
        <f t="shared" si="20"/>
        <v>1_19902</v>
      </c>
      <c r="B349" s="2">
        <v>1</v>
      </c>
      <c r="C349" s="11" t="s">
        <v>24</v>
      </c>
      <c r="D349" s="2">
        <v>2</v>
      </c>
      <c r="E349" s="2">
        <v>1990</v>
      </c>
      <c r="F349" s="2" t="str">
        <f t="shared" si="21"/>
        <v>1990Q2</v>
      </c>
      <c r="G349" s="2">
        <v>1</v>
      </c>
      <c r="H349" s="2">
        <v>0</v>
      </c>
      <c r="I349" s="2">
        <v>46</v>
      </c>
      <c r="J349" s="12">
        <v>761847</v>
      </c>
      <c r="K349" s="12">
        <f>J349*[1]OtherData!$C$3</f>
        <v>576719.90915972751</v>
      </c>
      <c r="L349" s="12" t="str">
        <f>VLOOKUP($C349,[1]OtherData!$H:$I,2,0)</f>
        <v>Storm</v>
      </c>
      <c r="M349" s="15">
        <f t="shared" si="22"/>
        <v>-3.658069818154952E-2</v>
      </c>
      <c r="N349" s="12">
        <v>971107.96830982633</v>
      </c>
      <c r="O349" s="14">
        <f t="shared" si="23"/>
        <v>-3.3833610060901118E-2</v>
      </c>
      <c r="P349">
        <v>3</v>
      </c>
      <c r="Q349">
        <v>1</v>
      </c>
    </row>
    <row r="350" spans="1:17">
      <c r="A350" s="2" t="str">
        <f t="shared" si="20"/>
        <v>1_19923</v>
      </c>
      <c r="B350" s="2">
        <v>1</v>
      </c>
      <c r="C350" s="11" t="s">
        <v>24</v>
      </c>
      <c r="D350" s="2">
        <v>3</v>
      </c>
      <c r="E350" s="2">
        <v>1992</v>
      </c>
      <c r="F350" s="2" t="str">
        <f t="shared" si="21"/>
        <v>1992Q3</v>
      </c>
      <c r="G350" s="2">
        <v>1</v>
      </c>
      <c r="H350" s="2">
        <v>0</v>
      </c>
      <c r="I350" s="2">
        <v>0</v>
      </c>
      <c r="J350" s="12">
        <v>760578</v>
      </c>
      <c r="K350" s="12">
        <f>J350*[1]OtherData!$C$3</f>
        <v>575759.27327781986</v>
      </c>
      <c r="L350" s="12" t="str">
        <f>VLOOKUP($C350,[1]OtherData!$H:$I,2,0)</f>
        <v>Storm</v>
      </c>
      <c r="M350" s="13">
        <f t="shared" si="22"/>
        <v>-3.6588723923048336E-2</v>
      </c>
      <c r="N350" s="12">
        <v>917744.42271953798</v>
      </c>
      <c r="O350" s="14">
        <f t="shared" si="23"/>
        <v>-3.4089515080122153E-2</v>
      </c>
      <c r="P350">
        <v>3</v>
      </c>
      <c r="Q350">
        <v>1</v>
      </c>
    </row>
    <row r="351" spans="1:17">
      <c r="A351" s="2" t="str">
        <f t="shared" si="20"/>
        <v>2_19793</v>
      </c>
      <c r="B351" s="2">
        <v>2</v>
      </c>
      <c r="C351" s="11" t="s">
        <v>21</v>
      </c>
      <c r="D351" s="2">
        <v>3</v>
      </c>
      <c r="E351" s="2">
        <v>1979</v>
      </c>
      <c r="F351" s="2" t="str">
        <f t="shared" si="21"/>
        <v>1979Q3</v>
      </c>
      <c r="G351" s="2">
        <v>1</v>
      </c>
      <c r="H351" s="2">
        <v>0</v>
      </c>
      <c r="I351" s="2">
        <v>0</v>
      </c>
      <c r="J351" s="12">
        <v>759865</v>
      </c>
      <c r="K351" s="12">
        <f>J351*[1]OtherData!$C$3</f>
        <v>575219.530658592</v>
      </c>
      <c r="L351" s="12" t="str">
        <f>VLOOKUP($C351,[1]OtherData!$H:$I,2,0)</f>
        <v>Wind</v>
      </c>
      <c r="M351" s="15">
        <f t="shared" si="22"/>
        <v>-3.6593233264016548E-2</v>
      </c>
      <c r="N351" s="12">
        <v>1634601.9846291186</v>
      </c>
      <c r="O351" s="14">
        <f t="shared" si="23"/>
        <v>-3.0651822810427814E-2</v>
      </c>
      <c r="P351">
        <v>3</v>
      </c>
      <c r="Q351">
        <v>1</v>
      </c>
    </row>
    <row r="352" spans="1:17">
      <c r="A352" s="2" t="str">
        <f t="shared" si="20"/>
        <v>2_19872</v>
      </c>
      <c r="B352" s="2">
        <v>2</v>
      </c>
      <c r="C352" s="11" t="s">
        <v>26</v>
      </c>
      <c r="D352" s="2">
        <v>2</v>
      </c>
      <c r="E352" s="2">
        <v>1987</v>
      </c>
      <c r="F352" s="2" t="str">
        <f t="shared" si="21"/>
        <v>1987Q2</v>
      </c>
      <c r="G352" s="2">
        <v>1</v>
      </c>
      <c r="H352" s="2">
        <v>0</v>
      </c>
      <c r="I352" s="2">
        <v>0</v>
      </c>
      <c r="J352" s="12">
        <v>758835</v>
      </c>
      <c r="K352" s="12">
        <f>J352*[1]OtherData!$C$3</f>
        <v>574439.81831945502</v>
      </c>
      <c r="L352" s="12" t="str">
        <f>VLOOKUP($C352,[1]OtherData!$H:$I,2,0)</f>
        <v>Wind</v>
      </c>
      <c r="M352" s="13">
        <f t="shared" si="22"/>
        <v>-3.659974745924411E-2</v>
      </c>
      <c r="N352" s="12">
        <v>1105490.1395598187</v>
      </c>
      <c r="O352" s="14">
        <f t="shared" si="23"/>
        <v>-3.3189180015327981E-2</v>
      </c>
      <c r="P352">
        <v>3</v>
      </c>
      <c r="Q352">
        <v>1</v>
      </c>
    </row>
    <row r="353" spans="1:17">
      <c r="A353" s="2" t="str">
        <f t="shared" si="20"/>
        <v>1_19952</v>
      </c>
      <c r="B353" s="2">
        <v>1</v>
      </c>
      <c r="C353" s="11" t="s">
        <v>27</v>
      </c>
      <c r="D353" s="2">
        <v>2</v>
      </c>
      <c r="E353" s="2">
        <v>1995</v>
      </c>
      <c r="F353" s="2" t="str">
        <f t="shared" si="21"/>
        <v>1995Q2</v>
      </c>
      <c r="G353" s="2">
        <v>1</v>
      </c>
      <c r="H353" s="2">
        <v>0</v>
      </c>
      <c r="I353" s="2">
        <v>0</v>
      </c>
      <c r="J353" s="12">
        <v>758280</v>
      </c>
      <c r="K353" s="12">
        <f>J353*[1]OtherData!$C$3</f>
        <v>574019.68205904623</v>
      </c>
      <c r="L353" s="12" t="str">
        <f>VLOOKUP($C353,[1]OtherData!$H:$I,2,0)</f>
        <v>Storm</v>
      </c>
      <c r="M353" s="15">
        <f t="shared" si="22"/>
        <v>-3.6603257535313335E-2</v>
      </c>
      <c r="N353" s="12">
        <v>888237.41457441275</v>
      </c>
      <c r="O353" s="14">
        <f t="shared" si="23"/>
        <v>-3.4231016013071928E-2</v>
      </c>
      <c r="P353">
        <v>3</v>
      </c>
      <c r="Q353">
        <v>1</v>
      </c>
    </row>
    <row r="354" spans="1:17">
      <c r="A354" s="2" t="str">
        <f t="shared" si="20"/>
        <v>4_19873</v>
      </c>
      <c r="B354" s="2">
        <v>4</v>
      </c>
      <c r="C354" s="11" t="s">
        <v>24</v>
      </c>
      <c r="D354" s="2">
        <v>3</v>
      </c>
      <c r="E354" s="2">
        <v>1987</v>
      </c>
      <c r="F354" s="2" t="str">
        <f t="shared" si="21"/>
        <v>1987Q3</v>
      </c>
      <c r="G354" s="2">
        <v>1</v>
      </c>
      <c r="H354" s="2">
        <v>0</v>
      </c>
      <c r="I354" s="2">
        <v>11</v>
      </c>
      <c r="J354" s="12">
        <v>756140</v>
      </c>
      <c r="K354" s="12">
        <f>J354*[1]OtherData!$C$3</f>
        <v>572399.69719909166</v>
      </c>
      <c r="L354" s="12" t="str">
        <f>VLOOKUP($C354,[1]OtherData!$H:$I,2,0)</f>
        <v>Storm</v>
      </c>
      <c r="M354" s="13">
        <f t="shared" si="22"/>
        <v>-3.6616791882679342E-2</v>
      </c>
      <c r="N354" s="12">
        <v>1101563.9949748777</v>
      </c>
      <c r="O354" s="14">
        <f t="shared" si="23"/>
        <v>-3.3208007851716285E-2</v>
      </c>
      <c r="P354">
        <v>3</v>
      </c>
      <c r="Q354">
        <v>1</v>
      </c>
    </row>
    <row r="355" spans="1:17">
      <c r="A355" s="2" t="str">
        <f t="shared" si="20"/>
        <v>2_19702</v>
      </c>
      <c r="B355" s="2">
        <v>2</v>
      </c>
      <c r="C355" s="11" t="s">
        <v>26</v>
      </c>
      <c r="D355" s="2">
        <v>2</v>
      </c>
      <c r="E355" s="2">
        <v>1970</v>
      </c>
      <c r="F355" s="2" t="str">
        <f t="shared" si="21"/>
        <v>1970Q2</v>
      </c>
      <c r="G355" s="2">
        <v>1</v>
      </c>
      <c r="H355" s="2">
        <v>0</v>
      </c>
      <c r="I355" s="2">
        <v>22</v>
      </c>
      <c r="J355" s="12">
        <v>754634</v>
      </c>
      <c r="K355" s="12">
        <f>J355*[1]OtherData!$C$3</f>
        <v>571259.65177895536</v>
      </c>
      <c r="L355" s="12" t="str">
        <f>VLOOKUP($C355,[1]OtherData!$H:$I,2,0)</f>
        <v>Wind</v>
      </c>
      <c r="M355" s="15">
        <f t="shared" si="22"/>
        <v>-3.662631652152664E-2</v>
      </c>
      <c r="N355" s="12">
        <v>1719874.5031402328</v>
      </c>
      <c r="O355" s="14">
        <f t="shared" si="23"/>
        <v>-3.0242898230038163E-2</v>
      </c>
      <c r="P355">
        <v>3</v>
      </c>
      <c r="Q355">
        <v>1</v>
      </c>
    </row>
    <row r="356" spans="1:17">
      <c r="A356" s="2" t="str">
        <f t="shared" si="20"/>
        <v>1_19943</v>
      </c>
      <c r="B356" s="2">
        <v>1</v>
      </c>
      <c r="C356" s="11" t="s">
        <v>25</v>
      </c>
      <c r="D356" s="2">
        <v>3</v>
      </c>
      <c r="E356" s="2">
        <v>1994</v>
      </c>
      <c r="F356" s="2" t="str">
        <f t="shared" si="21"/>
        <v>1994Q3</v>
      </c>
      <c r="G356" s="2">
        <v>1</v>
      </c>
      <c r="H356" s="2">
        <v>0</v>
      </c>
      <c r="I356" s="2">
        <v>0</v>
      </c>
      <c r="J356" s="12">
        <v>754396</v>
      </c>
      <c r="K356" s="12">
        <f>J356*[1]OtherData!$C$3</f>
        <v>571079.4852384557</v>
      </c>
      <c r="L356" s="12" t="str">
        <f>VLOOKUP($C356,[1]OtherData!$H:$I,2,0)</f>
        <v>Storm</v>
      </c>
      <c r="M356" s="13">
        <f t="shared" si="22"/>
        <v>-3.6627821743336508E-2</v>
      </c>
      <c r="N356" s="12">
        <v>907751.7421627763</v>
      </c>
      <c r="O356" s="14">
        <f t="shared" si="23"/>
        <v>-3.4137435005263207E-2</v>
      </c>
      <c r="P356">
        <v>3</v>
      </c>
      <c r="Q356">
        <v>1</v>
      </c>
    </row>
    <row r="357" spans="1:17">
      <c r="A357" s="2" t="str">
        <f t="shared" si="20"/>
        <v>5_19892</v>
      </c>
      <c r="B357" s="2">
        <v>5</v>
      </c>
      <c r="C357" s="11" t="s">
        <v>24</v>
      </c>
      <c r="D357" s="2">
        <v>2</v>
      </c>
      <c r="E357" s="2">
        <v>1989</v>
      </c>
      <c r="F357" s="2" t="str">
        <f t="shared" si="21"/>
        <v>1989Q2</v>
      </c>
      <c r="G357" s="2">
        <v>1</v>
      </c>
      <c r="H357" s="2">
        <v>0</v>
      </c>
      <c r="I357" s="2">
        <v>0</v>
      </c>
      <c r="J357" s="12">
        <v>754079</v>
      </c>
      <c r="K357" s="12">
        <f>J357*[1]OtherData!$C$3</f>
        <v>570839.51551854657</v>
      </c>
      <c r="L357" s="12" t="str">
        <f>VLOOKUP($C357,[1]OtherData!$H:$I,2,0)</f>
        <v>Storm</v>
      </c>
      <c r="M357" s="15">
        <f t="shared" si="22"/>
        <v>-3.6629826597595866E-2</v>
      </c>
      <c r="N357" s="12">
        <v>1004943.327136349</v>
      </c>
      <c r="O357" s="14">
        <f t="shared" si="23"/>
        <v>-3.3671352511199855E-2</v>
      </c>
      <c r="P357">
        <v>3</v>
      </c>
      <c r="Q357">
        <v>1</v>
      </c>
    </row>
    <row r="358" spans="1:17">
      <c r="A358" s="2" t="str">
        <f t="shared" si="20"/>
        <v>1_19723</v>
      </c>
      <c r="B358" s="2">
        <v>1</v>
      </c>
      <c r="C358" s="11" t="s">
        <v>45</v>
      </c>
      <c r="D358" s="2">
        <v>3</v>
      </c>
      <c r="E358" s="2">
        <v>1972</v>
      </c>
      <c r="F358" s="2" t="str">
        <f t="shared" si="21"/>
        <v>1972Q3</v>
      </c>
      <c r="G358" s="2">
        <v>1</v>
      </c>
      <c r="H358" s="2">
        <v>0</v>
      </c>
      <c r="I358" s="2">
        <v>0</v>
      </c>
      <c r="J358" s="12">
        <v>752811</v>
      </c>
      <c r="K358" s="12">
        <f>J358*[1]OtherData!$C$3</f>
        <v>569879.63663890993</v>
      </c>
      <c r="L358" s="12" t="str">
        <f>VLOOKUP($C358,[1]OtherData!$H:$I,2,0)</f>
        <v>Storm</v>
      </c>
      <c r="M358" s="13">
        <f t="shared" si="22"/>
        <v>-3.6637846014633296E-2</v>
      </c>
      <c r="N358" s="12">
        <v>1659579.369233761</v>
      </c>
      <c r="O358" s="14">
        <f t="shared" si="23"/>
        <v>-3.0532043698739526E-2</v>
      </c>
      <c r="P358">
        <v>3</v>
      </c>
      <c r="Q358">
        <v>1</v>
      </c>
    </row>
    <row r="359" spans="1:17">
      <c r="A359" s="2" t="str">
        <f t="shared" si="20"/>
        <v>5_20112</v>
      </c>
      <c r="B359" s="2">
        <v>5</v>
      </c>
      <c r="C359" s="11" t="s">
        <v>21</v>
      </c>
      <c r="D359" s="2">
        <v>2</v>
      </c>
      <c r="E359" s="2">
        <v>2011</v>
      </c>
      <c r="F359" s="2" t="str">
        <f t="shared" si="21"/>
        <v>2011Q2</v>
      </c>
      <c r="G359" s="2">
        <v>1</v>
      </c>
      <c r="H359" s="2">
        <v>0</v>
      </c>
      <c r="I359" s="2">
        <v>0</v>
      </c>
      <c r="J359" s="12">
        <v>751993</v>
      </c>
      <c r="K359" s="12">
        <f>J359*[1]OtherData!$C$3</f>
        <v>569260.40878122638</v>
      </c>
      <c r="L359" s="12" t="str">
        <f>VLOOKUP($C359,[1]OtherData!$H:$I,2,0)</f>
        <v>Wind</v>
      </c>
      <c r="M359" s="15">
        <f t="shared" si="22"/>
        <v>-3.6643019424047032E-2</v>
      </c>
      <c r="N359" s="12">
        <v>675097.26335790928</v>
      </c>
      <c r="O359" s="14">
        <f t="shared" si="23"/>
        <v>-3.5253130152799558E-2</v>
      </c>
      <c r="P359">
        <v>3</v>
      </c>
      <c r="Q359">
        <v>1</v>
      </c>
    </row>
    <row r="360" spans="1:17">
      <c r="A360" s="2" t="str">
        <f t="shared" si="20"/>
        <v>4_19892</v>
      </c>
      <c r="B360" s="2">
        <v>4</v>
      </c>
      <c r="C360" s="11" t="s">
        <v>24</v>
      </c>
      <c r="D360" s="2">
        <v>2</v>
      </c>
      <c r="E360" s="2">
        <v>1989</v>
      </c>
      <c r="F360" s="2" t="str">
        <f t="shared" si="21"/>
        <v>1989Q2</v>
      </c>
      <c r="G360" s="2">
        <v>1</v>
      </c>
      <c r="H360" s="2">
        <v>0</v>
      </c>
      <c r="I360" s="2">
        <v>0</v>
      </c>
      <c r="J360" s="12">
        <v>751543</v>
      </c>
      <c r="K360" s="12">
        <f>J360*[1]OtherData!$C$3</f>
        <v>568919.75775927329</v>
      </c>
      <c r="L360" s="12" t="str">
        <f>VLOOKUP($C360,[1]OtherData!$H:$I,2,0)</f>
        <v>Storm</v>
      </c>
      <c r="M360" s="13">
        <f t="shared" si="22"/>
        <v>-3.6645865431670727E-2</v>
      </c>
      <c r="N360" s="12">
        <v>1001563.6596510885</v>
      </c>
      <c r="O360" s="14">
        <f t="shared" si="23"/>
        <v>-3.3687559715260405E-2</v>
      </c>
      <c r="P360">
        <v>3</v>
      </c>
      <c r="Q360">
        <v>1</v>
      </c>
    </row>
    <row r="361" spans="1:17">
      <c r="A361" s="2" t="str">
        <f t="shared" si="20"/>
        <v>5_19862</v>
      </c>
      <c r="B361" s="2">
        <v>5</v>
      </c>
      <c r="C361" s="11" t="s">
        <v>26</v>
      </c>
      <c r="D361" s="2">
        <v>2</v>
      </c>
      <c r="E361" s="2">
        <v>1986</v>
      </c>
      <c r="F361" s="2" t="str">
        <f t="shared" si="21"/>
        <v>1986Q2</v>
      </c>
      <c r="G361" s="2">
        <v>1</v>
      </c>
      <c r="H361" s="2">
        <v>0</v>
      </c>
      <c r="I361" s="2">
        <v>0</v>
      </c>
      <c r="J361" s="12">
        <v>748769</v>
      </c>
      <c r="K361" s="12">
        <f>J361*[1]OtherData!$C$3</f>
        <v>566819.83345950046</v>
      </c>
      <c r="L361" s="12" t="str">
        <f>VLOOKUP($C361,[1]OtherData!$H:$I,2,0)</f>
        <v>Wind</v>
      </c>
      <c r="M361" s="15">
        <f t="shared" si="22"/>
        <v>-3.6663409487555455E-2</v>
      </c>
      <c r="N361" s="12">
        <v>1147185.0642111255</v>
      </c>
      <c r="O361" s="14">
        <f t="shared" si="23"/>
        <v>-3.2989231897632927E-2</v>
      </c>
      <c r="P361">
        <v>3</v>
      </c>
      <c r="Q361">
        <v>1</v>
      </c>
    </row>
    <row r="362" spans="1:17">
      <c r="A362" s="2" t="str">
        <f t="shared" si="20"/>
        <v>3_19754</v>
      </c>
      <c r="B362" s="2">
        <v>3</v>
      </c>
      <c r="C362" s="11" t="s">
        <v>21</v>
      </c>
      <c r="D362" s="2">
        <v>4</v>
      </c>
      <c r="E362" s="2">
        <v>1975</v>
      </c>
      <c r="F362" s="2" t="str">
        <f t="shared" si="21"/>
        <v>1975Q4</v>
      </c>
      <c r="G362" s="2">
        <v>1</v>
      </c>
      <c r="H362" s="2">
        <v>0</v>
      </c>
      <c r="I362" s="2">
        <v>79</v>
      </c>
      <c r="J362" s="12">
        <v>748372</v>
      </c>
      <c r="K362" s="12">
        <f>J362*[1]OtherData!$C$3</f>
        <v>566519.30355791072</v>
      </c>
      <c r="L362" s="12" t="str">
        <f>VLOOKUP($C362,[1]OtherData!$H:$I,2,0)</f>
        <v>Wind</v>
      </c>
      <c r="M362" s="13">
        <f t="shared" si="22"/>
        <v>-3.6665920298725688E-2</v>
      </c>
      <c r="N362" s="12">
        <v>1633061.8344045626</v>
      </c>
      <c r="O362" s="14">
        <f t="shared" si="23"/>
        <v>-3.0659208604764728E-2</v>
      </c>
      <c r="P362">
        <v>3</v>
      </c>
      <c r="Q362">
        <v>1</v>
      </c>
    </row>
    <row r="363" spans="1:17">
      <c r="A363" s="2" t="str">
        <f t="shared" si="20"/>
        <v>5_19972</v>
      </c>
      <c r="B363" s="2">
        <v>5</v>
      </c>
      <c r="C363" s="11" t="s">
        <v>24</v>
      </c>
      <c r="D363" s="2">
        <v>2</v>
      </c>
      <c r="E363" s="2">
        <v>1997</v>
      </c>
      <c r="F363" s="2" t="str">
        <f t="shared" si="21"/>
        <v>1997Q2</v>
      </c>
      <c r="G363" s="2">
        <v>1</v>
      </c>
      <c r="H363" s="2">
        <v>0</v>
      </c>
      <c r="I363" s="2">
        <v>0</v>
      </c>
      <c r="J363" s="12">
        <v>748293</v>
      </c>
      <c r="K363" s="12">
        <f>J363*[1]OtherData!$C$3</f>
        <v>566459.50037850114</v>
      </c>
      <c r="L363" s="12" t="str">
        <f>VLOOKUP($C363,[1]OtherData!$H:$I,2,0)</f>
        <v>Storm</v>
      </c>
      <c r="M363" s="15">
        <f t="shared" si="22"/>
        <v>-3.6666419931175184E-2</v>
      </c>
      <c r="N363" s="12">
        <v>819456.89384120819</v>
      </c>
      <c r="O363" s="14">
        <f t="shared" si="23"/>
        <v>-3.4560853175980885E-2</v>
      </c>
      <c r="P363">
        <v>3</v>
      </c>
      <c r="Q363">
        <v>1</v>
      </c>
    </row>
    <row r="364" spans="1:17">
      <c r="A364" s="2" t="str">
        <f t="shared" si="20"/>
        <v>1_19872</v>
      </c>
      <c r="B364" s="2">
        <v>1</v>
      </c>
      <c r="C364" s="11" t="s">
        <v>25</v>
      </c>
      <c r="D364" s="2">
        <v>2</v>
      </c>
      <c r="E364" s="2">
        <v>1987</v>
      </c>
      <c r="F364" s="2" t="str">
        <f t="shared" si="21"/>
        <v>1987Q2</v>
      </c>
      <c r="G364" s="2">
        <v>1</v>
      </c>
      <c r="H364" s="2">
        <v>0</v>
      </c>
      <c r="I364" s="2">
        <v>0</v>
      </c>
      <c r="J364" s="12">
        <v>748135</v>
      </c>
      <c r="K364" s="12">
        <f>J364*[1]OtherData!$C$3</f>
        <v>566339.89401968208</v>
      </c>
      <c r="L364" s="12" t="str">
        <f>VLOOKUP($C364,[1]OtherData!$H:$I,2,0)</f>
        <v>Storm</v>
      </c>
      <c r="M364" s="13">
        <f t="shared" si="22"/>
        <v>-3.666741919607417E-2</v>
      </c>
      <c r="N364" s="12">
        <v>1089902.1072559711</v>
      </c>
      <c r="O364" s="14">
        <f t="shared" si="23"/>
        <v>-3.3263932464068197E-2</v>
      </c>
      <c r="P364">
        <v>3</v>
      </c>
      <c r="Q364">
        <v>1</v>
      </c>
    </row>
    <row r="365" spans="1:17">
      <c r="A365" s="2" t="str">
        <f t="shared" si="20"/>
        <v>2_19863</v>
      </c>
      <c r="B365" s="2">
        <v>2</v>
      </c>
      <c r="C365" s="11" t="s">
        <v>19</v>
      </c>
      <c r="D365" s="2">
        <v>3</v>
      </c>
      <c r="E365" s="2">
        <v>1986</v>
      </c>
      <c r="F365" s="2" t="str">
        <f t="shared" si="21"/>
        <v>1986Q3</v>
      </c>
      <c r="G365" s="2">
        <v>1</v>
      </c>
      <c r="H365" s="2">
        <v>0</v>
      </c>
      <c r="I365" s="2">
        <v>0</v>
      </c>
      <c r="J365" s="12">
        <v>747818</v>
      </c>
      <c r="K365" s="12">
        <f>J365*[1]OtherData!$C$3</f>
        <v>566099.92429977295</v>
      </c>
      <c r="L365" s="12" t="str">
        <f>VLOOKUP($C365,[1]OtherData!$H:$I,2,0)</f>
        <v>Water</v>
      </c>
      <c r="M365" s="15">
        <f t="shared" si="22"/>
        <v>-3.6669424050333528E-2</v>
      </c>
      <c r="N365" s="12">
        <v>1145728.0420907321</v>
      </c>
      <c r="O365" s="14">
        <f t="shared" si="23"/>
        <v>-3.2996219050933938E-2</v>
      </c>
      <c r="P365">
        <v>3</v>
      </c>
      <c r="Q365">
        <v>1</v>
      </c>
    </row>
    <row r="366" spans="1:17">
      <c r="A366" s="2" t="str">
        <f t="shared" si="20"/>
        <v>4_19842</v>
      </c>
      <c r="B366" s="2">
        <v>4</v>
      </c>
      <c r="C366" s="11" t="s">
        <v>37</v>
      </c>
      <c r="D366" s="2">
        <v>2</v>
      </c>
      <c r="E366" s="2">
        <v>1984</v>
      </c>
      <c r="F366" s="2" t="str">
        <f t="shared" si="21"/>
        <v>1984Q2</v>
      </c>
      <c r="G366" s="2">
        <v>1</v>
      </c>
      <c r="H366" s="2">
        <v>11</v>
      </c>
      <c r="I366" s="2">
        <v>0</v>
      </c>
      <c r="J366" s="12">
        <v>745519</v>
      </c>
      <c r="K366" s="12">
        <f>J366*[1]OtherData!$C$3</f>
        <v>564359.57607872831</v>
      </c>
      <c r="L366" s="12" t="str">
        <f>VLOOKUP($C366,[1]OtherData!$H:$I,2,0)</f>
        <v>Water</v>
      </c>
      <c r="M366" s="13">
        <f t="shared" si="22"/>
        <v>-3.6683963987059913E-2</v>
      </c>
      <c r="N366" s="12">
        <v>1290102.5953616269</v>
      </c>
      <c r="O366" s="14">
        <f t="shared" si="23"/>
        <v>-3.2303870511849221E-2</v>
      </c>
      <c r="P366">
        <v>3</v>
      </c>
      <c r="Q366">
        <v>1</v>
      </c>
    </row>
    <row r="367" spans="1:17">
      <c r="A367" s="2" t="str">
        <f t="shared" si="20"/>
        <v>1_20172</v>
      </c>
      <c r="B367" s="2">
        <v>1</v>
      </c>
      <c r="C367" s="11" t="s">
        <v>24</v>
      </c>
      <c r="D367" s="2">
        <v>2</v>
      </c>
      <c r="E367" s="2">
        <v>2017</v>
      </c>
      <c r="F367" s="2" t="str">
        <f t="shared" si="21"/>
        <v>2017Q2</v>
      </c>
      <c r="G367" s="2">
        <v>1</v>
      </c>
      <c r="H367" s="2">
        <v>0</v>
      </c>
      <c r="I367" s="2">
        <v>0</v>
      </c>
      <c r="J367" s="12">
        <v>745202</v>
      </c>
      <c r="K367" s="12">
        <f>J367*[1]OtherData!$C$3</f>
        <v>564119.60635881906</v>
      </c>
      <c r="L367" s="12" t="str">
        <f>VLOOKUP($C367,[1]OtherData!$H:$I,2,0)</f>
        <v>Storm</v>
      </c>
      <c r="M367" s="15">
        <f t="shared" si="22"/>
        <v>-3.6685968841319271E-2</v>
      </c>
      <c r="N367" s="12">
        <v>714977.10077561764</v>
      </c>
      <c r="O367" s="14">
        <f t="shared" si="23"/>
        <v>-3.5061886290570742E-2</v>
      </c>
      <c r="P367">
        <v>3</v>
      </c>
      <c r="Q367">
        <v>1</v>
      </c>
    </row>
    <row r="368" spans="1:17">
      <c r="A368" s="2" t="str">
        <f t="shared" si="20"/>
        <v>3_19674</v>
      </c>
      <c r="B368" s="2">
        <v>3</v>
      </c>
      <c r="C368" s="11" t="s">
        <v>21</v>
      </c>
      <c r="D368" s="2">
        <v>4</v>
      </c>
      <c r="E368" s="2">
        <v>1967</v>
      </c>
      <c r="F368" s="2" t="str">
        <f t="shared" si="21"/>
        <v>1967Q4</v>
      </c>
      <c r="G368" s="2">
        <v>1</v>
      </c>
      <c r="H368" s="2">
        <v>0</v>
      </c>
      <c r="I368" s="2">
        <v>0</v>
      </c>
      <c r="J368" s="12">
        <v>744330</v>
      </c>
      <c r="K368" s="12">
        <f>J368*[1]OtherData!$C$3</f>
        <v>563459.50037850114</v>
      </c>
      <c r="L368" s="12" t="str">
        <f>VLOOKUP($C368,[1]OtherData!$H:$I,2,0)</f>
        <v>Wind</v>
      </c>
      <c r="M368" s="13">
        <f t="shared" si="22"/>
        <v>-3.6691483771647847E-2</v>
      </c>
      <c r="N368" s="12">
        <v>1859452.91654606</v>
      </c>
      <c r="O368" s="14">
        <f t="shared" si="23"/>
        <v>-2.9573549591930422E-2</v>
      </c>
      <c r="P368">
        <v>3</v>
      </c>
      <c r="Q368">
        <v>1</v>
      </c>
    </row>
    <row r="369" spans="1:17">
      <c r="A369" s="2" t="str">
        <f t="shared" si="20"/>
        <v>1_19892</v>
      </c>
      <c r="B369" s="2">
        <v>1</v>
      </c>
      <c r="C369" s="11" t="s">
        <v>24</v>
      </c>
      <c r="D369" s="2">
        <v>2</v>
      </c>
      <c r="E369" s="2">
        <v>1989</v>
      </c>
      <c r="F369" s="2" t="str">
        <f t="shared" si="21"/>
        <v>1989Q2</v>
      </c>
      <c r="G369" s="2">
        <v>1</v>
      </c>
      <c r="H369" s="2">
        <v>0</v>
      </c>
      <c r="I369" s="2">
        <v>0</v>
      </c>
      <c r="J369" s="12">
        <v>743696</v>
      </c>
      <c r="K369" s="12">
        <f>J369*[1]OtherData!$C$3</f>
        <v>562979.56093868287</v>
      </c>
      <c r="L369" s="12" t="str">
        <f>VLOOKUP($C369,[1]OtherData!$H:$I,2,0)</f>
        <v>Storm</v>
      </c>
      <c r="M369" s="15">
        <f t="shared" si="22"/>
        <v>-3.6695493480166562E-2</v>
      </c>
      <c r="N369" s="12">
        <v>991106.14752299734</v>
      </c>
      <c r="O369" s="14">
        <f t="shared" si="23"/>
        <v>-3.3737708741389406E-2</v>
      </c>
      <c r="P369">
        <v>3</v>
      </c>
      <c r="Q369">
        <v>1</v>
      </c>
    </row>
    <row r="370" spans="1:17">
      <c r="A370" s="2" t="str">
        <f t="shared" si="20"/>
        <v>5_19931</v>
      </c>
      <c r="B370" s="2">
        <v>5</v>
      </c>
      <c r="C370" s="11" t="s">
        <v>22</v>
      </c>
      <c r="D370" s="2">
        <v>1</v>
      </c>
      <c r="E370" s="2">
        <v>1993</v>
      </c>
      <c r="F370" s="2" t="str">
        <f t="shared" si="21"/>
        <v>1993Q1</v>
      </c>
      <c r="G370" s="2">
        <v>1</v>
      </c>
      <c r="H370" s="2">
        <v>0</v>
      </c>
      <c r="I370" s="2">
        <v>0</v>
      </c>
      <c r="J370" s="12">
        <v>742983</v>
      </c>
      <c r="K370" s="12">
        <f>J370*[1]OtherData!$C$3</f>
        <v>562439.81831945502</v>
      </c>
      <c r="L370" s="12" t="str">
        <f>VLOOKUP($C370,[1]OtherData!$H:$I,2,0)</f>
        <v>Wind</v>
      </c>
      <c r="M370" s="13">
        <f t="shared" si="22"/>
        <v>-3.6700002821134774E-2</v>
      </c>
      <c r="N370" s="12">
        <v>895311.35711724369</v>
      </c>
      <c r="O370" s="14">
        <f t="shared" si="23"/>
        <v>-3.4197092903533996E-2</v>
      </c>
      <c r="P370">
        <v>3</v>
      </c>
      <c r="Q370">
        <v>1</v>
      </c>
    </row>
    <row r="371" spans="1:17">
      <c r="A371" s="2" t="str">
        <f t="shared" si="20"/>
        <v>6_19754</v>
      </c>
      <c r="B371" s="2">
        <v>6</v>
      </c>
      <c r="C371" s="11" t="s">
        <v>21</v>
      </c>
      <c r="D371" s="2">
        <v>4</v>
      </c>
      <c r="E371" s="2">
        <v>1975</v>
      </c>
      <c r="F371" s="2" t="str">
        <f t="shared" si="21"/>
        <v>1975Q4</v>
      </c>
      <c r="G371" s="2">
        <v>1</v>
      </c>
      <c r="H371" s="2">
        <v>0</v>
      </c>
      <c r="I371" s="2">
        <v>44</v>
      </c>
      <c r="J371" s="12">
        <v>740288</v>
      </c>
      <c r="K371" s="12">
        <f>J371*[1]OtherData!$C$3</f>
        <v>560399.69719909166</v>
      </c>
      <c r="L371" s="12" t="str">
        <f>VLOOKUP($C371,[1]OtherData!$H:$I,2,0)</f>
        <v>Wind</v>
      </c>
      <c r="M371" s="15">
        <f t="shared" si="22"/>
        <v>-3.6717047244570006E-2</v>
      </c>
      <c r="N371" s="12">
        <v>1615421.3135548695</v>
      </c>
      <c r="O371" s="14">
        <f t="shared" si="23"/>
        <v>-3.0743803767570615E-2</v>
      </c>
      <c r="P371">
        <v>3</v>
      </c>
      <c r="Q371">
        <v>1</v>
      </c>
    </row>
    <row r="372" spans="1:17">
      <c r="A372" s="2" t="str">
        <f t="shared" si="20"/>
        <v>2_19841</v>
      </c>
      <c r="B372" s="2">
        <v>2</v>
      </c>
      <c r="C372" s="11" t="s">
        <v>21</v>
      </c>
      <c r="D372" s="2">
        <v>1</v>
      </c>
      <c r="E372" s="2">
        <v>1984</v>
      </c>
      <c r="F372" s="2" t="str">
        <f t="shared" si="21"/>
        <v>1984Q1</v>
      </c>
      <c r="G372" s="2">
        <v>1</v>
      </c>
      <c r="H372" s="2">
        <v>0</v>
      </c>
      <c r="I372" s="2">
        <v>89</v>
      </c>
      <c r="J372" s="12">
        <v>740288</v>
      </c>
      <c r="K372" s="12">
        <f>J372*[1]OtherData!$C$3</f>
        <v>560399.69719909166</v>
      </c>
      <c r="L372" s="12" t="str">
        <f>VLOOKUP($C372,[1]OtherData!$H:$I,2,0)</f>
        <v>Wind</v>
      </c>
      <c r="M372" s="13">
        <f t="shared" si="22"/>
        <v>-3.6717047244570006E-2</v>
      </c>
      <c r="N372" s="12">
        <v>1281050.4763997537</v>
      </c>
      <c r="O372" s="14">
        <f t="shared" si="23"/>
        <v>-3.2347279971458871E-2</v>
      </c>
      <c r="P372">
        <v>3</v>
      </c>
      <c r="Q372">
        <v>1</v>
      </c>
    </row>
    <row r="373" spans="1:17">
      <c r="A373" s="2" t="str">
        <f t="shared" si="20"/>
        <v>1_19901</v>
      </c>
      <c r="B373" s="2">
        <v>1</v>
      </c>
      <c r="C373" s="11" t="s">
        <v>19</v>
      </c>
      <c r="D373" s="2">
        <v>1</v>
      </c>
      <c r="E373" s="2">
        <v>1990</v>
      </c>
      <c r="F373" s="2" t="str">
        <f t="shared" si="21"/>
        <v>1990Q1</v>
      </c>
      <c r="G373" s="2">
        <v>1</v>
      </c>
      <c r="H373" s="2">
        <v>0</v>
      </c>
      <c r="I373" s="2">
        <v>0</v>
      </c>
      <c r="J373" s="12">
        <v>740209</v>
      </c>
      <c r="K373" s="12">
        <f>J373*[1]OtherData!$C$3</f>
        <v>560339.89401968208</v>
      </c>
      <c r="L373" s="12" t="str">
        <f>VLOOKUP($C373,[1]OtherData!$H:$I,2,0)</f>
        <v>Water</v>
      </c>
      <c r="M373" s="15">
        <f t="shared" si="22"/>
        <v>-3.6717546877019502E-2</v>
      </c>
      <c r="N373" s="12">
        <v>943526.53238071199</v>
      </c>
      <c r="O373" s="14">
        <f t="shared" si="23"/>
        <v>-3.3965876907369213E-2</v>
      </c>
      <c r="P373">
        <v>3</v>
      </c>
      <c r="Q373">
        <v>1</v>
      </c>
    </row>
    <row r="374" spans="1:17">
      <c r="A374" s="2" t="str">
        <f t="shared" si="20"/>
        <v>4_19904</v>
      </c>
      <c r="B374" s="2">
        <v>4</v>
      </c>
      <c r="C374" s="11" t="s">
        <v>27</v>
      </c>
      <c r="D374" s="2">
        <v>4</v>
      </c>
      <c r="E374" s="2">
        <v>1990</v>
      </c>
      <c r="F374" s="2" t="str">
        <f t="shared" si="21"/>
        <v>1990Q4</v>
      </c>
      <c r="G374" s="2">
        <v>1</v>
      </c>
      <c r="H374" s="2">
        <v>0</v>
      </c>
      <c r="I374" s="2">
        <v>0</v>
      </c>
      <c r="J374" s="12">
        <v>739495</v>
      </c>
      <c r="K374" s="12">
        <f>J374*[1]OtherData!$C$3</f>
        <v>559799.39439818321</v>
      </c>
      <c r="L374" s="12" t="str">
        <f>VLOOKUP($C374,[1]OtherData!$H:$I,2,0)</f>
        <v>Storm</v>
      </c>
      <c r="M374" s="13">
        <f t="shared" si="22"/>
        <v>-3.6722062542449092E-2</v>
      </c>
      <c r="N374" s="12">
        <v>942616.41382754676</v>
      </c>
      <c r="O374" s="14">
        <f t="shared" si="23"/>
        <v>-3.3970241383216249E-2</v>
      </c>
      <c r="P374">
        <v>3</v>
      </c>
      <c r="Q374">
        <v>1</v>
      </c>
    </row>
    <row r="375" spans="1:17">
      <c r="A375" s="2" t="str">
        <f t="shared" si="20"/>
        <v>3_19683</v>
      </c>
      <c r="B375" s="2">
        <v>3</v>
      </c>
      <c r="C375" s="11" t="s">
        <v>24</v>
      </c>
      <c r="D375" s="2">
        <v>3</v>
      </c>
      <c r="E375" s="2">
        <v>1968</v>
      </c>
      <c r="F375" s="2" t="str">
        <f t="shared" si="21"/>
        <v>1968Q3</v>
      </c>
      <c r="G375" s="2">
        <v>1</v>
      </c>
      <c r="H375" s="2">
        <v>0</v>
      </c>
      <c r="I375" s="2">
        <v>0</v>
      </c>
      <c r="J375" s="12">
        <v>739099</v>
      </c>
      <c r="K375" s="12">
        <f>J375*[1]OtherData!$C$3</f>
        <v>559499.62149886449</v>
      </c>
      <c r="L375" s="12" t="str">
        <f>VLOOKUP($C375,[1]OtherData!$H:$I,2,0)</f>
        <v>Storm</v>
      </c>
      <c r="M375" s="15">
        <f t="shared" si="22"/>
        <v>-3.6724567029157947E-2</v>
      </c>
      <c r="N375" s="12">
        <v>1798081.5259656622</v>
      </c>
      <c r="O375" s="14">
        <f t="shared" si="23"/>
        <v>-2.9867856252261415E-2</v>
      </c>
      <c r="P375">
        <v>3</v>
      </c>
      <c r="Q375">
        <v>1</v>
      </c>
    </row>
    <row r="376" spans="1:17">
      <c r="A376" s="2" t="str">
        <f t="shared" si="20"/>
        <v>1_19922</v>
      </c>
      <c r="B376" s="2">
        <v>1</v>
      </c>
      <c r="C376" s="11" t="s">
        <v>27</v>
      </c>
      <c r="D376" s="2">
        <v>2</v>
      </c>
      <c r="E376" s="2">
        <v>1992</v>
      </c>
      <c r="F376" s="2" t="str">
        <f t="shared" si="21"/>
        <v>1992Q2</v>
      </c>
      <c r="G376" s="2">
        <v>1</v>
      </c>
      <c r="H376" s="2">
        <v>0</v>
      </c>
      <c r="I376" s="2">
        <v>0</v>
      </c>
      <c r="J376" s="12">
        <v>737197</v>
      </c>
      <c r="K376" s="12">
        <f>J376*[1]OtherData!$C$3</f>
        <v>558059.80317940959</v>
      </c>
      <c r="L376" s="12" t="str">
        <f>VLOOKUP($C376,[1]OtherData!$H:$I,2,0)</f>
        <v>Storm</v>
      </c>
      <c r="M376" s="13">
        <f t="shared" si="22"/>
        <v>-3.6736596154714092E-2</v>
      </c>
      <c r="N376" s="12">
        <v>889531.95490216021</v>
      </c>
      <c r="O376" s="14">
        <f t="shared" si="23"/>
        <v>-3.4224808041622694E-2</v>
      </c>
      <c r="P376">
        <v>3</v>
      </c>
      <c r="Q376">
        <v>1</v>
      </c>
    </row>
    <row r="377" spans="1:17">
      <c r="A377" s="2" t="str">
        <f t="shared" si="20"/>
        <v>1_19843</v>
      </c>
      <c r="B377" s="2">
        <v>1</v>
      </c>
      <c r="C377" s="11" t="s">
        <v>25</v>
      </c>
      <c r="D377" s="2">
        <v>3</v>
      </c>
      <c r="E377" s="2">
        <v>1984</v>
      </c>
      <c r="F377" s="2" t="str">
        <f t="shared" si="21"/>
        <v>1984Q3</v>
      </c>
      <c r="G377" s="2">
        <v>1</v>
      </c>
      <c r="H377" s="2">
        <v>0</v>
      </c>
      <c r="I377" s="2">
        <v>0</v>
      </c>
      <c r="J377" s="12">
        <v>735215</v>
      </c>
      <c r="K377" s="12">
        <f>J377*[1]OtherData!$C$3</f>
        <v>556559.42467827408</v>
      </c>
      <c r="L377" s="12" t="str">
        <f>VLOOKUP($C377,[1]OtherData!$H:$I,2,0)</f>
        <v>Storm</v>
      </c>
      <c r="M377" s="15">
        <f t="shared" si="22"/>
        <v>-3.6749131237181119E-2</v>
      </c>
      <c r="N377" s="12">
        <v>1272271.7726158535</v>
      </c>
      <c r="O377" s="14">
        <f t="shared" si="23"/>
        <v>-3.2389378267883982E-2</v>
      </c>
      <c r="P377">
        <v>3</v>
      </c>
      <c r="Q377">
        <v>1</v>
      </c>
    </row>
    <row r="378" spans="1:17">
      <c r="A378" s="2" t="str">
        <f t="shared" si="20"/>
        <v>2_19653</v>
      </c>
      <c r="B378" s="2">
        <v>2</v>
      </c>
      <c r="C378" s="11" t="s">
        <v>21</v>
      </c>
      <c r="D378" s="2">
        <v>3</v>
      </c>
      <c r="E378" s="2">
        <v>1965</v>
      </c>
      <c r="F378" s="2" t="str">
        <f t="shared" si="21"/>
        <v>1965Q3</v>
      </c>
      <c r="G378" s="2">
        <v>1</v>
      </c>
      <c r="H378" s="2">
        <v>0</v>
      </c>
      <c r="I378" s="2">
        <v>511</v>
      </c>
      <c r="J378" s="12">
        <v>734185</v>
      </c>
      <c r="K378" s="12">
        <f>J378*[1]OtherData!$C$3</f>
        <v>555779.7123391371</v>
      </c>
      <c r="L378" s="12" t="str">
        <f>VLOOKUP($C378,[1]OtherData!$H:$I,2,0)</f>
        <v>Wind</v>
      </c>
      <c r="M378" s="13">
        <f t="shared" si="22"/>
        <v>-3.6755645432408682E-2</v>
      </c>
      <c r="N378" s="12">
        <v>1918969.89813689</v>
      </c>
      <c r="O378" s="14">
        <f t="shared" si="23"/>
        <v>-2.928813575464688E-2</v>
      </c>
      <c r="P378">
        <v>3</v>
      </c>
      <c r="Q378">
        <v>1</v>
      </c>
    </row>
    <row r="379" spans="1:17">
      <c r="A379" s="2" t="str">
        <f t="shared" si="20"/>
        <v>4_19943</v>
      </c>
      <c r="B379" s="2">
        <v>4</v>
      </c>
      <c r="C379" s="11" t="s">
        <v>19</v>
      </c>
      <c r="D379" s="2">
        <v>3</v>
      </c>
      <c r="E379" s="2">
        <v>1994</v>
      </c>
      <c r="F379" s="2" t="str">
        <f t="shared" si="21"/>
        <v>1994Q3</v>
      </c>
      <c r="G379" s="2">
        <v>1</v>
      </c>
      <c r="H379" s="2">
        <v>0</v>
      </c>
      <c r="I379" s="2">
        <v>0</v>
      </c>
      <c r="J379" s="12">
        <v>732203</v>
      </c>
      <c r="K379" s="12">
        <f>J379*[1]OtherData!$C$3</f>
        <v>554279.33383800159</v>
      </c>
      <c r="L379" s="12" t="str">
        <f>VLOOKUP($C379,[1]OtherData!$H:$I,2,0)</f>
        <v>Water</v>
      </c>
      <c r="M379" s="15">
        <f t="shared" si="22"/>
        <v>-3.6768180514875709E-2</v>
      </c>
      <c r="N379" s="12">
        <v>881047.28665954131</v>
      </c>
      <c r="O379" s="14">
        <f t="shared" si="23"/>
        <v>-3.4265496289858324E-2</v>
      </c>
      <c r="P379">
        <v>3</v>
      </c>
      <c r="Q379">
        <v>1</v>
      </c>
    </row>
    <row r="380" spans="1:17">
      <c r="A380" s="2" t="str">
        <f t="shared" si="20"/>
        <v>5_20072</v>
      </c>
      <c r="B380" s="2">
        <v>5</v>
      </c>
      <c r="C380" s="11" t="s">
        <v>24</v>
      </c>
      <c r="D380" s="2">
        <v>2</v>
      </c>
      <c r="E380" s="2">
        <v>2007</v>
      </c>
      <c r="F380" s="2" t="str">
        <f t="shared" si="21"/>
        <v>2007Q2</v>
      </c>
      <c r="G380" s="2">
        <v>1</v>
      </c>
      <c r="H380" s="2">
        <v>0</v>
      </c>
      <c r="I380" s="2">
        <v>0</v>
      </c>
      <c r="J380" s="12">
        <v>731094</v>
      </c>
      <c r="K380" s="12">
        <f>J380*[1]OtherData!$C$3</f>
        <v>553439.81831945502</v>
      </c>
      <c r="L380" s="12" t="str">
        <f>VLOOKUP($C380,[1]OtherData!$H:$I,2,0)</f>
        <v>Storm</v>
      </c>
      <c r="M380" s="13">
        <f t="shared" si="22"/>
        <v>-3.6775194342552768E-2</v>
      </c>
      <c r="N380" s="12">
        <v>657535.23687498563</v>
      </c>
      <c r="O380" s="14">
        <f t="shared" si="23"/>
        <v>-3.533734889566905E-2</v>
      </c>
      <c r="P380">
        <v>3</v>
      </c>
      <c r="Q380">
        <v>1</v>
      </c>
    </row>
    <row r="381" spans="1:17">
      <c r="A381" s="2" t="str">
        <f t="shared" si="20"/>
        <v>3_19873</v>
      </c>
      <c r="B381" s="2">
        <v>3</v>
      </c>
      <c r="C381" s="11" t="s">
        <v>21</v>
      </c>
      <c r="D381" s="2">
        <v>3</v>
      </c>
      <c r="E381" s="2">
        <v>1987</v>
      </c>
      <c r="F381" s="2" t="str">
        <f t="shared" si="21"/>
        <v>1987Q3</v>
      </c>
      <c r="G381" s="2">
        <v>1</v>
      </c>
      <c r="H381" s="2">
        <v>0</v>
      </c>
      <c r="I381" s="2">
        <v>22</v>
      </c>
      <c r="J381" s="12">
        <v>729984</v>
      </c>
      <c r="K381" s="12">
        <f>J381*[1]OtherData!$C$3</f>
        <v>552599.54579863744</v>
      </c>
      <c r="L381" s="12" t="str">
        <f>VLOOKUP($C381,[1]OtherData!$H:$I,2,0)</f>
        <v>Wind</v>
      </c>
      <c r="M381" s="15">
        <f t="shared" si="22"/>
        <v>-3.6782214494691212E-2</v>
      </c>
      <c r="N381" s="12">
        <v>1063459.2685319399</v>
      </c>
      <c r="O381" s="14">
        <f t="shared" si="23"/>
        <v>-3.3390739164730218E-2</v>
      </c>
      <c r="P381">
        <v>3</v>
      </c>
      <c r="Q381">
        <v>1</v>
      </c>
    </row>
    <row r="382" spans="1:17">
      <c r="A382" s="2" t="str">
        <f t="shared" si="20"/>
        <v>1_19913</v>
      </c>
      <c r="B382" s="2">
        <v>1</v>
      </c>
      <c r="C382" s="11" t="s">
        <v>19</v>
      </c>
      <c r="D382" s="2">
        <v>3</v>
      </c>
      <c r="E382" s="2">
        <v>1991</v>
      </c>
      <c r="F382" s="2" t="str">
        <f t="shared" si="21"/>
        <v>1991Q3</v>
      </c>
      <c r="G382" s="2">
        <v>1</v>
      </c>
      <c r="H382" s="2">
        <v>0</v>
      </c>
      <c r="I382" s="2">
        <v>0</v>
      </c>
      <c r="J382" s="12">
        <v>729826</v>
      </c>
      <c r="K382" s="12">
        <f>J382*[1]OtherData!$C$3</f>
        <v>552479.93943981838</v>
      </c>
      <c r="L382" s="12" t="str">
        <f>VLOOKUP($C382,[1]OtherData!$H:$I,2,0)</f>
        <v>Water</v>
      </c>
      <c r="M382" s="13">
        <f t="shared" si="22"/>
        <v>-3.6783213759590198E-2</v>
      </c>
      <c r="N382" s="12">
        <v>898077.01231907937</v>
      </c>
      <c r="O382" s="14">
        <f t="shared" si="23"/>
        <v>-3.4183830196947401E-2</v>
      </c>
      <c r="P382">
        <v>3</v>
      </c>
      <c r="Q382">
        <v>1</v>
      </c>
    </row>
    <row r="383" spans="1:17">
      <c r="A383" s="2" t="str">
        <f t="shared" si="20"/>
        <v>2_20011</v>
      </c>
      <c r="B383" s="2">
        <v>2</v>
      </c>
      <c r="C383" s="11" t="s">
        <v>19</v>
      </c>
      <c r="D383" s="2">
        <v>1</v>
      </c>
      <c r="E383" s="2">
        <v>2001</v>
      </c>
      <c r="F383" s="2" t="str">
        <f t="shared" si="21"/>
        <v>2001Q1</v>
      </c>
      <c r="G383" s="2">
        <v>1</v>
      </c>
      <c r="H383" s="2">
        <v>10</v>
      </c>
      <c r="I383" s="2">
        <v>0</v>
      </c>
      <c r="J383" s="12">
        <v>726180</v>
      </c>
      <c r="K383" s="12">
        <f>J383*[1]OtherData!$C$3</f>
        <v>549719.90915972751</v>
      </c>
      <c r="L383" s="12" t="str">
        <f>VLOOKUP($C383,[1]OtherData!$H:$I,2,0)</f>
        <v>Water</v>
      </c>
      <c r="M383" s="15">
        <f t="shared" si="22"/>
        <v>-3.6806272745803503E-2</v>
      </c>
      <c r="N383" s="12">
        <v>684065.77293775091</v>
      </c>
      <c r="O383" s="14">
        <f t="shared" si="23"/>
        <v>-3.5210121642195058E-2</v>
      </c>
      <c r="P383">
        <v>3</v>
      </c>
      <c r="Q383">
        <v>1</v>
      </c>
    </row>
    <row r="384" spans="1:17">
      <c r="A384" s="2" t="str">
        <f t="shared" si="20"/>
        <v>1_19883</v>
      </c>
      <c r="B384" s="2">
        <v>1</v>
      </c>
      <c r="C384" s="11" t="s">
        <v>24</v>
      </c>
      <c r="D384" s="2">
        <v>3</v>
      </c>
      <c r="E384" s="2">
        <v>1988</v>
      </c>
      <c r="F384" s="2" t="str">
        <f t="shared" si="21"/>
        <v>1988Q3</v>
      </c>
      <c r="G384" s="2">
        <v>1</v>
      </c>
      <c r="H384" s="2">
        <v>0</v>
      </c>
      <c r="I384" s="2">
        <v>0</v>
      </c>
      <c r="J384" s="12">
        <v>725229</v>
      </c>
      <c r="K384" s="12">
        <f>J384*[1]OtherData!$C$3</f>
        <v>549000</v>
      </c>
      <c r="L384" s="12" t="str">
        <f>VLOOKUP($C384,[1]OtherData!$H:$I,2,0)</f>
        <v>Storm</v>
      </c>
      <c r="M384" s="13">
        <f t="shared" si="22"/>
        <v>-3.6812287308581583E-2</v>
      </c>
      <c r="N384" s="12">
        <v>1012452.6269377336</v>
      </c>
      <c r="O384" s="14">
        <f t="shared" si="23"/>
        <v>-3.36353416448162E-2</v>
      </c>
      <c r="P384">
        <v>3</v>
      </c>
      <c r="Q384">
        <v>1</v>
      </c>
    </row>
    <row r="385" spans="1:17">
      <c r="A385" s="2" t="str">
        <f t="shared" si="20"/>
        <v>2_19872</v>
      </c>
      <c r="B385" s="2">
        <v>2</v>
      </c>
      <c r="C385" s="11" t="s">
        <v>39</v>
      </c>
      <c r="D385" s="2">
        <v>2</v>
      </c>
      <c r="E385" s="2">
        <v>1987</v>
      </c>
      <c r="F385" s="2" t="str">
        <f t="shared" si="21"/>
        <v>1987Q2</v>
      </c>
      <c r="G385" s="2">
        <v>1</v>
      </c>
      <c r="H385" s="2">
        <v>0</v>
      </c>
      <c r="I385" s="2">
        <v>0</v>
      </c>
      <c r="J385" s="12">
        <v>724515</v>
      </c>
      <c r="K385" s="12">
        <f>J385*[1]OtherData!$C$3</f>
        <v>548459.50037850114</v>
      </c>
      <c r="L385" s="12" t="str">
        <f>VLOOKUP($C385,[1]OtherData!$H:$I,2,0)</f>
        <v>Storm</v>
      </c>
      <c r="M385" s="15">
        <f t="shared" si="22"/>
        <v>-3.6816802974011173E-2</v>
      </c>
      <c r="N385" s="12">
        <v>1055491.8901515903</v>
      </c>
      <c r="O385" s="14">
        <f t="shared" si="23"/>
        <v>-3.3428946748109686E-2</v>
      </c>
      <c r="P385">
        <v>3</v>
      </c>
      <c r="Q385">
        <v>1</v>
      </c>
    </row>
    <row r="386" spans="1:17">
      <c r="A386" s="2" t="str">
        <f t="shared" ref="A386:A449" si="24">B386&amp;"_"&amp;E386&amp;D386</f>
        <v>4_19871</v>
      </c>
      <c r="B386" s="2">
        <v>4</v>
      </c>
      <c r="C386" s="11" t="s">
        <v>27</v>
      </c>
      <c r="D386" s="2">
        <v>1</v>
      </c>
      <c r="E386" s="2">
        <v>1987</v>
      </c>
      <c r="F386" s="2" t="str">
        <f t="shared" ref="F386:F449" si="25">E386&amp;"Q"&amp;D386</f>
        <v>1987Q1</v>
      </c>
      <c r="G386" s="2">
        <v>15</v>
      </c>
      <c r="H386" s="2">
        <v>0</v>
      </c>
      <c r="I386" s="2">
        <v>0</v>
      </c>
      <c r="J386" s="12">
        <v>722613</v>
      </c>
      <c r="K386" s="12">
        <f>J386*[1]OtherData!$C$3</f>
        <v>547019.68205904623</v>
      </c>
      <c r="L386" s="12" t="str">
        <f>VLOOKUP($C386,[1]OtherData!$H:$I,2,0)</f>
        <v>Storm</v>
      </c>
      <c r="M386" s="13">
        <f t="shared" ref="M386:M449" si="26">STANDARDIZE(J386,AVERAGE($J$2:$J$3367),_xlfn.STDEV.S($J$2:$J$3367))</f>
        <v>-3.6828832099567319E-2</v>
      </c>
      <c r="N386" s="12">
        <v>1052721.0081476728</v>
      </c>
      <c r="O386" s="14">
        <f t="shared" ref="O386:O449" si="27">STANDARDIZE(N386,AVERAGE($N$2:$N$3367),_xlfn.STDEV.S($N$2:$N$3367))</f>
        <v>-3.344223451983902E-2</v>
      </c>
      <c r="P386">
        <v>2</v>
      </c>
      <c r="Q386">
        <v>2</v>
      </c>
    </row>
    <row r="387" spans="1:17">
      <c r="A387" s="2" t="str">
        <f t="shared" si="24"/>
        <v>2_19822</v>
      </c>
      <c r="B387" s="2">
        <v>2</v>
      </c>
      <c r="C387" s="11" t="s">
        <v>21</v>
      </c>
      <c r="D387" s="2">
        <v>2</v>
      </c>
      <c r="E387" s="2">
        <v>1982</v>
      </c>
      <c r="F387" s="2" t="str">
        <f t="shared" si="25"/>
        <v>1982Q2</v>
      </c>
      <c r="G387" s="2">
        <v>1</v>
      </c>
      <c r="H387" s="2">
        <v>0</v>
      </c>
      <c r="I387" s="2">
        <v>0</v>
      </c>
      <c r="J387" s="12">
        <v>721503</v>
      </c>
      <c r="K387" s="12">
        <f>J387*[1]OtherData!$C$3</f>
        <v>546179.40953822865</v>
      </c>
      <c r="L387" s="12" t="str">
        <f>VLOOKUP($C387,[1]OtherData!$H:$I,2,0)</f>
        <v>Wind</v>
      </c>
      <c r="M387" s="15">
        <f t="shared" si="26"/>
        <v>-3.6835852251705763E-2</v>
      </c>
      <c r="N387" s="12">
        <v>1406331.3242249505</v>
      </c>
      <c r="O387" s="14">
        <f t="shared" si="27"/>
        <v>-3.1746495345623044E-2</v>
      </c>
      <c r="P387">
        <v>3</v>
      </c>
      <c r="Q387">
        <v>1</v>
      </c>
    </row>
    <row r="388" spans="1:17">
      <c r="A388" s="2" t="str">
        <f t="shared" si="24"/>
        <v>2_19864</v>
      </c>
      <c r="B388" s="2">
        <v>2</v>
      </c>
      <c r="C388" s="11" t="s">
        <v>25</v>
      </c>
      <c r="D388" s="2">
        <v>4</v>
      </c>
      <c r="E388" s="2">
        <v>1986</v>
      </c>
      <c r="F388" s="2" t="str">
        <f t="shared" si="25"/>
        <v>1986Q4</v>
      </c>
      <c r="G388" s="2">
        <v>1</v>
      </c>
      <c r="H388" s="2">
        <v>0</v>
      </c>
      <c r="I388" s="2">
        <v>0</v>
      </c>
      <c r="J388" s="12">
        <v>721186</v>
      </c>
      <c r="K388" s="12">
        <f>J388*[1]OtherData!$C$3</f>
        <v>545939.43981831952</v>
      </c>
      <c r="L388" s="12" t="str">
        <f>VLOOKUP($C388,[1]OtherData!$H:$I,2,0)</f>
        <v>Storm</v>
      </c>
      <c r="M388" s="13">
        <f t="shared" si="26"/>
        <v>-3.6837857105965127E-2</v>
      </c>
      <c r="N388" s="12">
        <v>1104925.2943406641</v>
      </c>
      <c r="O388" s="14">
        <f t="shared" si="27"/>
        <v>-3.3191888732019607E-2</v>
      </c>
      <c r="P388">
        <v>3</v>
      </c>
      <c r="Q388">
        <v>1</v>
      </c>
    </row>
    <row r="389" spans="1:17">
      <c r="A389" s="2" t="str">
        <f t="shared" si="24"/>
        <v>2_19982</v>
      </c>
      <c r="B389" s="2">
        <v>2</v>
      </c>
      <c r="C389" s="11" t="s">
        <v>39</v>
      </c>
      <c r="D389" s="2">
        <v>2</v>
      </c>
      <c r="E389" s="2">
        <v>1998</v>
      </c>
      <c r="F389" s="2" t="str">
        <f t="shared" si="25"/>
        <v>1998Q2</v>
      </c>
      <c r="G389" s="2">
        <v>1</v>
      </c>
      <c r="H389" s="2">
        <v>0</v>
      </c>
      <c r="I389" s="2">
        <v>0</v>
      </c>
      <c r="J389" s="12">
        <v>719997</v>
      </c>
      <c r="K389" s="12">
        <f>J389*[1]OtherData!$C$3</f>
        <v>545039.36411809234</v>
      </c>
      <c r="L389" s="12" t="str">
        <f>VLOOKUP($C389,[1]OtherData!$H:$I,2,0)</f>
        <v>Storm</v>
      </c>
      <c r="M389" s="15">
        <f t="shared" si="26"/>
        <v>-3.6845376890553061E-2</v>
      </c>
      <c r="N389" s="12">
        <v>759703.90617923299</v>
      </c>
      <c r="O389" s="14">
        <f t="shared" si="27"/>
        <v>-3.4847398780981594E-2</v>
      </c>
      <c r="P389">
        <v>3</v>
      </c>
      <c r="Q389">
        <v>1</v>
      </c>
    </row>
    <row r="390" spans="1:17">
      <c r="A390" s="2" t="str">
        <f t="shared" si="24"/>
        <v>3_19713</v>
      </c>
      <c r="B390" s="2">
        <v>3</v>
      </c>
      <c r="C390" s="11" t="s">
        <v>27</v>
      </c>
      <c r="D390" s="2">
        <v>3</v>
      </c>
      <c r="E390" s="2">
        <v>1971</v>
      </c>
      <c r="F390" s="2" t="str">
        <f t="shared" si="25"/>
        <v>1971Q3</v>
      </c>
      <c r="G390" s="2">
        <v>1</v>
      </c>
      <c r="H390" s="2">
        <v>0</v>
      </c>
      <c r="I390" s="2">
        <v>0</v>
      </c>
      <c r="J390" s="12">
        <v>718412</v>
      </c>
      <c r="K390" s="12">
        <f>J390*[1]OtherData!$C$3</f>
        <v>543839.51551854657</v>
      </c>
      <c r="L390" s="12" t="str">
        <f>VLOOKUP($C390,[1]OtherData!$H:$I,2,0)</f>
        <v>Storm</v>
      </c>
      <c r="M390" s="13">
        <f t="shared" si="26"/>
        <v>-3.6855401161849849E-2</v>
      </c>
      <c r="N390" s="12">
        <v>1595845.3333360278</v>
      </c>
      <c r="O390" s="14">
        <f t="shared" si="27"/>
        <v>-3.0837680430726312E-2</v>
      </c>
      <c r="P390">
        <v>3</v>
      </c>
      <c r="Q390">
        <v>1</v>
      </c>
    </row>
    <row r="391" spans="1:17">
      <c r="A391" s="2" t="str">
        <f t="shared" si="24"/>
        <v>5_19854</v>
      </c>
      <c r="B391" s="2">
        <v>5</v>
      </c>
      <c r="C391" s="11" t="s">
        <v>21</v>
      </c>
      <c r="D391" s="2">
        <v>4</v>
      </c>
      <c r="E391" s="2">
        <v>1985</v>
      </c>
      <c r="F391" s="2" t="str">
        <f t="shared" si="25"/>
        <v>1985Q4</v>
      </c>
      <c r="G391" s="2">
        <v>1</v>
      </c>
      <c r="H391" s="2">
        <v>0</v>
      </c>
      <c r="I391" s="2">
        <v>0</v>
      </c>
      <c r="J391" s="12">
        <v>715162</v>
      </c>
      <c r="K391" s="12">
        <f>J391*[1]OtherData!$C$3</f>
        <v>541379.25813777442</v>
      </c>
      <c r="L391" s="12" t="str">
        <f>VLOOKUP($C391,[1]OtherData!$H:$I,2,0)</f>
        <v>Wind</v>
      </c>
      <c r="M391" s="15">
        <f t="shared" si="26"/>
        <v>-3.6875955661354307E-2</v>
      </c>
      <c r="N391" s="12">
        <v>1155881.6251977331</v>
      </c>
      <c r="O391" s="14">
        <f t="shared" si="27"/>
        <v>-3.2947527517202112E-2</v>
      </c>
      <c r="P391">
        <v>3</v>
      </c>
      <c r="Q391">
        <v>1</v>
      </c>
    </row>
    <row r="392" spans="1:17">
      <c r="A392" s="2" t="str">
        <f t="shared" si="24"/>
        <v>2_20142</v>
      </c>
      <c r="B392" s="2">
        <v>2</v>
      </c>
      <c r="C392" s="11" t="s">
        <v>25</v>
      </c>
      <c r="D392" s="2">
        <v>2</v>
      </c>
      <c r="E392" s="2">
        <v>2014</v>
      </c>
      <c r="F392" s="2" t="str">
        <f t="shared" si="25"/>
        <v>2014Q2</v>
      </c>
      <c r="G392" s="2">
        <v>1</v>
      </c>
      <c r="H392" s="2">
        <v>0</v>
      </c>
      <c r="I392" s="2">
        <v>0</v>
      </c>
      <c r="J392" s="12">
        <v>693937</v>
      </c>
      <c r="K392" s="12">
        <f>J392*[1]OtherData!$C$3</f>
        <v>525311.88493565482</v>
      </c>
      <c r="L392" s="12" t="str">
        <f>VLOOKUP($C392,[1]OtherData!$H:$I,2,0)</f>
        <v>Storm</v>
      </c>
      <c r="M392" s="13">
        <f t="shared" si="26"/>
        <v>-3.7010192354271873E-2</v>
      </c>
      <c r="N392" s="12">
        <v>660658.69861632702</v>
      </c>
      <c r="O392" s="14">
        <f t="shared" si="27"/>
        <v>-3.5322370326908062E-2</v>
      </c>
      <c r="P392">
        <v>3</v>
      </c>
      <c r="Q392">
        <v>1</v>
      </c>
    </row>
    <row r="393" spans="1:17">
      <c r="A393" s="2" t="str">
        <f t="shared" si="24"/>
        <v>2_20154</v>
      </c>
      <c r="B393" s="2">
        <v>2</v>
      </c>
      <c r="C393" s="11" t="s">
        <v>19</v>
      </c>
      <c r="D393" s="2">
        <v>4</v>
      </c>
      <c r="E393" s="2">
        <v>2015</v>
      </c>
      <c r="F393" s="2" t="str">
        <f t="shared" si="25"/>
        <v>2015Q4</v>
      </c>
      <c r="G393" s="2">
        <v>1</v>
      </c>
      <c r="H393" s="2">
        <v>0</v>
      </c>
      <c r="I393" s="2">
        <v>0</v>
      </c>
      <c r="J393" s="12">
        <v>687731</v>
      </c>
      <c r="K393" s="12">
        <f>J393*[1]OtherData!$C$3</f>
        <v>520613.92884178658</v>
      </c>
      <c r="L393" s="12" t="str">
        <f>VLOOKUP($C393,[1]OtherData!$H:$I,2,0)</f>
        <v>Water</v>
      </c>
      <c r="M393" s="15">
        <f t="shared" si="26"/>
        <v>-3.704944196163331E-2</v>
      </c>
      <c r="N393" s="12">
        <v>660828.54936540406</v>
      </c>
      <c r="O393" s="14">
        <f t="shared" si="27"/>
        <v>-3.5321555807206896E-2</v>
      </c>
      <c r="P393">
        <v>3</v>
      </c>
      <c r="Q393">
        <v>1</v>
      </c>
    </row>
    <row r="394" spans="1:17">
      <c r="A394" s="2" t="str">
        <f t="shared" si="24"/>
        <v>4_20063</v>
      </c>
      <c r="B394" s="2">
        <v>4</v>
      </c>
      <c r="C394" s="11" t="s">
        <v>24</v>
      </c>
      <c r="D394" s="2">
        <v>3</v>
      </c>
      <c r="E394" s="2">
        <v>2006</v>
      </c>
      <c r="F394" s="2" t="str">
        <f t="shared" si="25"/>
        <v>2006Q3</v>
      </c>
      <c r="G394" s="2">
        <v>1</v>
      </c>
      <c r="H394" s="2">
        <v>0</v>
      </c>
      <c r="I394" s="2">
        <v>0</v>
      </c>
      <c r="J394" s="12">
        <v>673036</v>
      </c>
      <c r="K394" s="12">
        <f>J394*[1]OtherData!$C$3</f>
        <v>509489.78046934144</v>
      </c>
      <c r="L394" s="12" t="str">
        <f>VLOOKUP($C394,[1]OtherData!$H:$I,2,0)</f>
        <v>Storm</v>
      </c>
      <c r="M394" s="13">
        <f t="shared" si="26"/>
        <v>-3.7142379921700386E-2</v>
      </c>
      <c r="N394" s="12">
        <v>621750.31595042802</v>
      </c>
      <c r="O394" s="14">
        <f t="shared" si="27"/>
        <v>-3.5508955575392534E-2</v>
      </c>
      <c r="P394">
        <v>3</v>
      </c>
      <c r="Q394">
        <v>1</v>
      </c>
    </row>
    <row r="395" spans="1:17">
      <c r="A395" s="2" t="str">
        <f t="shared" si="24"/>
        <v>2_20183</v>
      </c>
      <c r="B395" s="2">
        <v>2</v>
      </c>
      <c r="C395" s="11" t="s">
        <v>17</v>
      </c>
      <c r="D395" s="2">
        <v>3</v>
      </c>
      <c r="E395" s="2">
        <v>2018</v>
      </c>
      <c r="F395" s="2" t="str">
        <f t="shared" si="25"/>
        <v>2018Q3</v>
      </c>
      <c r="G395" s="2">
        <v>1</v>
      </c>
      <c r="H395" s="2">
        <v>0</v>
      </c>
      <c r="I395" s="2">
        <v>0</v>
      </c>
      <c r="J395" s="12">
        <v>666861</v>
      </c>
      <c r="K395" s="12">
        <f>J395*[1]OtherData!$C$3</f>
        <v>504815.29144587438</v>
      </c>
      <c r="L395" s="12" t="str">
        <f>VLOOKUP($C395,[1]OtherData!$H:$I,2,0)</f>
        <v>Wind</v>
      </c>
      <c r="M395" s="15">
        <f t="shared" si="26"/>
        <v>-3.7181433470758848E-2</v>
      </c>
      <c r="N395" s="12">
        <v>642716.92607117072</v>
      </c>
      <c r="O395" s="14">
        <f t="shared" si="27"/>
        <v>-3.5408410142989233E-2</v>
      </c>
      <c r="P395">
        <v>3</v>
      </c>
      <c r="Q395">
        <v>1</v>
      </c>
    </row>
    <row r="396" spans="1:17">
      <c r="A396" s="2" t="str">
        <f t="shared" si="24"/>
        <v>3_20113</v>
      </c>
      <c r="B396" s="2">
        <v>3</v>
      </c>
      <c r="C396" s="11" t="s">
        <v>19</v>
      </c>
      <c r="D396" s="2">
        <v>3</v>
      </c>
      <c r="E396" s="2">
        <v>2011</v>
      </c>
      <c r="F396" s="2" t="str">
        <f t="shared" si="25"/>
        <v>2011Q3</v>
      </c>
      <c r="G396" s="2">
        <v>1</v>
      </c>
      <c r="H396" s="2">
        <v>0</v>
      </c>
      <c r="I396" s="2">
        <v>0</v>
      </c>
      <c r="J396" s="12">
        <v>664148</v>
      </c>
      <c r="K396" s="12">
        <f>J396*[1]OtherData!$C$3</f>
        <v>502761.5442846329</v>
      </c>
      <c r="L396" s="12" t="str">
        <f>VLOOKUP($C396,[1]OtherData!$H:$I,2,0)</f>
        <v>Water</v>
      </c>
      <c r="M396" s="13">
        <f t="shared" si="26"/>
        <v>-3.7198591734499034E-2</v>
      </c>
      <c r="N396" s="12">
        <v>596234.93471964332</v>
      </c>
      <c r="O396" s="14">
        <f t="shared" si="27"/>
        <v>-3.5631314651276058E-2</v>
      </c>
      <c r="P396">
        <v>3</v>
      </c>
      <c r="Q396">
        <v>1</v>
      </c>
    </row>
    <row r="397" spans="1:17">
      <c r="A397" s="2" t="str">
        <f t="shared" si="24"/>
        <v>2_20062</v>
      </c>
      <c r="B397" s="2">
        <v>2</v>
      </c>
      <c r="C397" s="11" t="s">
        <v>24</v>
      </c>
      <c r="D397" s="2">
        <v>2</v>
      </c>
      <c r="E397" s="2">
        <v>2006</v>
      </c>
      <c r="F397" s="2" t="str">
        <f t="shared" si="25"/>
        <v>2006Q2</v>
      </c>
      <c r="G397" s="2">
        <v>1</v>
      </c>
      <c r="H397" s="2">
        <v>0</v>
      </c>
      <c r="I397" s="2">
        <v>0</v>
      </c>
      <c r="J397" s="12">
        <v>660394</v>
      </c>
      <c r="K397" s="12">
        <f>J397*[1]OtherData!$C$3</f>
        <v>499919.75775927329</v>
      </c>
      <c r="L397" s="12" t="str">
        <f>VLOOKUP($C397,[1]OtherData!$H:$I,2,0)</f>
        <v>Storm</v>
      </c>
      <c r="M397" s="15">
        <f t="shared" si="26"/>
        <v>-3.7222333762542026E-2</v>
      </c>
      <c r="N397" s="12">
        <v>610071.64275279024</v>
      </c>
      <c r="O397" s="14">
        <f t="shared" si="27"/>
        <v>-3.5564960682550585E-2</v>
      </c>
      <c r="P397">
        <v>3</v>
      </c>
      <c r="Q397">
        <v>1</v>
      </c>
    </row>
    <row r="398" spans="1:17">
      <c r="A398" s="2" t="str">
        <f t="shared" si="24"/>
        <v>2_20154</v>
      </c>
      <c r="B398" s="2">
        <v>2</v>
      </c>
      <c r="C398" s="11" t="s">
        <v>19</v>
      </c>
      <c r="D398" s="2">
        <v>4</v>
      </c>
      <c r="E398" s="2">
        <v>2015</v>
      </c>
      <c r="F398" s="2" t="str">
        <f t="shared" si="25"/>
        <v>2015Q4</v>
      </c>
      <c r="G398" s="2">
        <v>1</v>
      </c>
      <c r="H398" s="2">
        <v>0</v>
      </c>
      <c r="I398" s="2">
        <v>0</v>
      </c>
      <c r="J398" s="12">
        <v>647142</v>
      </c>
      <c r="K398" s="12">
        <f>J398*[1]OtherData!$C$3</f>
        <v>489887.96366389102</v>
      </c>
      <c r="L398" s="12" t="str">
        <f>VLOOKUP($C398,[1]OtherData!$H:$I,2,0)</f>
        <v>Water</v>
      </c>
      <c r="M398" s="13">
        <f t="shared" si="26"/>
        <v>-3.7306145524829123E-2</v>
      </c>
      <c r="N398" s="12">
        <v>621827.29743668134</v>
      </c>
      <c r="O398" s="14">
        <f t="shared" si="27"/>
        <v>-3.5508586410478514E-2</v>
      </c>
      <c r="P398">
        <v>3</v>
      </c>
      <c r="Q398">
        <v>1</v>
      </c>
    </row>
    <row r="399" spans="1:17">
      <c r="A399" s="2" t="str">
        <f t="shared" si="24"/>
        <v>4_20112</v>
      </c>
      <c r="B399" s="2">
        <v>4</v>
      </c>
      <c r="C399" s="11" t="s">
        <v>39</v>
      </c>
      <c r="D399" s="2">
        <v>2</v>
      </c>
      <c r="E399" s="2">
        <v>2011</v>
      </c>
      <c r="F399" s="2" t="str">
        <f t="shared" si="25"/>
        <v>2011Q2</v>
      </c>
      <c r="G399" s="2">
        <v>1</v>
      </c>
      <c r="H399" s="2">
        <v>0</v>
      </c>
      <c r="I399" s="2">
        <v>0</v>
      </c>
      <c r="J399" s="12">
        <v>640040</v>
      </c>
      <c r="K399" s="12">
        <f>J399*[1]OtherData!$C$3</f>
        <v>484511.73353520065</v>
      </c>
      <c r="L399" s="12" t="str">
        <f>VLOOKUP($C399,[1]OtherData!$H:$I,2,0)</f>
        <v>Storm</v>
      </c>
      <c r="M399" s="15">
        <f t="shared" si="26"/>
        <v>-3.7351061849592401E-2</v>
      </c>
      <c r="N399" s="12">
        <v>574592.12045803119</v>
      </c>
      <c r="O399" s="14">
        <f t="shared" si="27"/>
        <v>-3.5735102822364584E-2</v>
      </c>
      <c r="P399">
        <v>3</v>
      </c>
      <c r="Q399">
        <v>1</v>
      </c>
    </row>
    <row r="400" spans="1:17">
      <c r="A400" s="2" t="str">
        <f t="shared" si="24"/>
        <v>6_19801</v>
      </c>
      <c r="B400" s="2">
        <v>6</v>
      </c>
      <c r="C400" s="11" t="s">
        <v>19</v>
      </c>
      <c r="D400" s="2">
        <v>1</v>
      </c>
      <c r="E400" s="2">
        <v>1980</v>
      </c>
      <c r="F400" s="2" t="str">
        <f t="shared" si="25"/>
        <v>1980Q1</v>
      </c>
      <c r="G400" s="2">
        <v>3</v>
      </c>
      <c r="H400" s="2">
        <v>0</v>
      </c>
      <c r="I400" s="2">
        <v>0</v>
      </c>
      <c r="J400" s="12">
        <v>635168</v>
      </c>
      <c r="K400" s="12">
        <f>J400*[1]OtherData!$C$3</f>
        <v>480823.61847085541</v>
      </c>
      <c r="L400" s="12" t="str">
        <f>VLOOKUP($C400,[1]OtherData!$H:$I,2,0)</f>
        <v>Water</v>
      </c>
      <c r="M400" s="13">
        <f t="shared" si="26"/>
        <v>-3.7381874625464925E-2</v>
      </c>
      <c r="N400" s="12">
        <v>1331456.764589184</v>
      </c>
      <c r="O400" s="14">
        <f t="shared" si="27"/>
        <v>-3.2105556487659385E-2</v>
      </c>
      <c r="P400">
        <v>3</v>
      </c>
      <c r="Q400">
        <v>1</v>
      </c>
    </row>
    <row r="401" spans="1:17">
      <c r="A401" s="2" t="str">
        <f t="shared" si="24"/>
        <v>5_20112</v>
      </c>
      <c r="B401" s="2">
        <v>5</v>
      </c>
      <c r="C401" s="11" t="s">
        <v>39</v>
      </c>
      <c r="D401" s="2">
        <v>2</v>
      </c>
      <c r="E401" s="2">
        <v>2011</v>
      </c>
      <c r="F401" s="2" t="str">
        <f t="shared" si="25"/>
        <v>2011Q2</v>
      </c>
      <c r="G401" s="2">
        <v>1</v>
      </c>
      <c r="H401" s="2">
        <v>0</v>
      </c>
      <c r="I401" s="2">
        <v>0</v>
      </c>
      <c r="J401" s="12">
        <v>630909</v>
      </c>
      <c r="K401" s="12">
        <f>J401*[1]OtherData!$C$3</f>
        <v>477599.54579863744</v>
      </c>
      <c r="L401" s="12" t="str">
        <f>VLOOKUP($C401,[1]OtherData!$H:$I,2,0)</f>
        <v>Storm</v>
      </c>
      <c r="M401" s="15">
        <f t="shared" si="26"/>
        <v>-3.7408810506507843E-2</v>
      </c>
      <c r="N401" s="12">
        <v>566394.81927075807</v>
      </c>
      <c r="O401" s="14">
        <f t="shared" si="27"/>
        <v>-3.577441300115209E-2</v>
      </c>
      <c r="P401">
        <v>3</v>
      </c>
      <c r="Q401">
        <v>1</v>
      </c>
    </row>
    <row r="402" spans="1:17">
      <c r="A402" s="2" t="str">
        <f t="shared" si="24"/>
        <v>4_19801</v>
      </c>
      <c r="B402" s="2">
        <v>4</v>
      </c>
      <c r="C402" s="11" t="s">
        <v>19</v>
      </c>
      <c r="D402" s="2">
        <v>1</v>
      </c>
      <c r="E402" s="2">
        <v>1980</v>
      </c>
      <c r="F402" s="2" t="str">
        <f t="shared" si="25"/>
        <v>1980Q1</v>
      </c>
      <c r="G402" s="2">
        <v>3</v>
      </c>
      <c r="H402" s="2">
        <v>0</v>
      </c>
      <c r="I402" s="2">
        <v>0</v>
      </c>
      <c r="J402" s="12">
        <v>624743</v>
      </c>
      <c r="K402" s="12">
        <f>J402*[1]OtherData!$C$3</f>
        <v>472931.86979560938</v>
      </c>
      <c r="L402" s="12" t="str">
        <f>VLOOKUP($C402,[1]OtherData!$H:$I,2,0)</f>
        <v>Water</v>
      </c>
      <c r="M402" s="13">
        <f t="shared" si="26"/>
        <v>-3.7447807135413839E-2</v>
      </c>
      <c r="N402" s="12">
        <v>1309603.5906716657</v>
      </c>
      <c r="O402" s="14">
        <f t="shared" si="27"/>
        <v>-3.2210353439015273E-2</v>
      </c>
      <c r="P402">
        <v>3</v>
      </c>
      <c r="Q402">
        <v>1</v>
      </c>
    </row>
    <row r="403" spans="1:17">
      <c r="A403" s="2" t="str">
        <f t="shared" si="24"/>
        <v>1_19954</v>
      </c>
      <c r="B403" s="2">
        <v>1</v>
      </c>
      <c r="C403" s="11" t="s">
        <v>26</v>
      </c>
      <c r="D403" s="2">
        <v>4</v>
      </c>
      <c r="E403" s="2">
        <v>1995</v>
      </c>
      <c r="F403" s="2" t="str">
        <f t="shared" si="25"/>
        <v>1995Q4</v>
      </c>
      <c r="G403" s="2">
        <v>1</v>
      </c>
      <c r="H403" s="2">
        <v>0</v>
      </c>
      <c r="I403" s="2">
        <v>0</v>
      </c>
      <c r="J403" s="12">
        <v>611257</v>
      </c>
      <c r="K403" s="12">
        <f>J403*[1]OtherData!$C$3</f>
        <v>462722.93716881151</v>
      </c>
      <c r="L403" s="12" t="str">
        <f>VLOOKUP($C403,[1]OtherData!$H:$I,2,0)</f>
        <v>Wind</v>
      </c>
      <c r="M403" s="15">
        <f t="shared" si="26"/>
        <v>-3.7533098821665258E-2</v>
      </c>
      <c r="N403" s="12">
        <v>716016.95590087015</v>
      </c>
      <c r="O403" s="14">
        <f t="shared" si="27"/>
        <v>-3.5056899662660776E-2</v>
      </c>
      <c r="P403">
        <v>3</v>
      </c>
      <c r="Q403">
        <v>1</v>
      </c>
    </row>
    <row r="404" spans="1:17">
      <c r="A404" s="2" t="str">
        <f t="shared" si="24"/>
        <v>5_20112</v>
      </c>
      <c r="B404" s="2">
        <v>5</v>
      </c>
      <c r="C404" s="11" t="s">
        <v>39</v>
      </c>
      <c r="D404" s="2">
        <v>2</v>
      </c>
      <c r="E404" s="2">
        <v>2011</v>
      </c>
      <c r="F404" s="2" t="str">
        <f t="shared" si="25"/>
        <v>2011Q2</v>
      </c>
      <c r="G404" s="2">
        <v>1</v>
      </c>
      <c r="H404" s="2">
        <v>0</v>
      </c>
      <c r="I404" s="2">
        <v>0</v>
      </c>
      <c r="J404" s="12">
        <v>595401</v>
      </c>
      <c r="K404" s="12">
        <f>J404*[1]OtherData!$C$3</f>
        <v>450719.90915972751</v>
      </c>
      <c r="L404" s="12" t="str">
        <f>VLOOKUP($C404,[1]OtherData!$H:$I,2,0)</f>
        <v>Storm</v>
      </c>
      <c r="M404" s="13">
        <f t="shared" si="26"/>
        <v>-3.7633379481401462E-2</v>
      </c>
      <c r="N404" s="12">
        <v>534517.72250614373</v>
      </c>
      <c r="O404" s="14">
        <f t="shared" si="27"/>
        <v>-3.5927279700132153E-2</v>
      </c>
      <c r="P404">
        <v>3</v>
      </c>
      <c r="Q404">
        <v>1</v>
      </c>
    </row>
    <row r="405" spans="1:17">
      <c r="A405" s="2" t="str">
        <f t="shared" si="24"/>
        <v>1_19971</v>
      </c>
      <c r="B405" s="2">
        <v>1</v>
      </c>
      <c r="C405" s="11" t="s">
        <v>20</v>
      </c>
      <c r="D405" s="2">
        <v>1</v>
      </c>
      <c r="E405" s="2">
        <v>1997</v>
      </c>
      <c r="F405" s="2" t="str">
        <f t="shared" si="25"/>
        <v>1997Q1</v>
      </c>
      <c r="G405" s="2">
        <v>1</v>
      </c>
      <c r="H405" s="2">
        <v>0</v>
      </c>
      <c r="I405" s="2">
        <v>0</v>
      </c>
      <c r="J405" s="12">
        <v>594132</v>
      </c>
      <c r="K405" s="12">
        <f>J405*[1]OtherData!$C$3</f>
        <v>449759.27327781986</v>
      </c>
      <c r="L405" s="12" t="str">
        <f>VLOOKUP($C405,[1]OtherData!$H:$I,2,0)</f>
        <v>Winter</v>
      </c>
      <c r="M405" s="15">
        <f t="shared" si="26"/>
        <v>-3.7641405222900277E-2</v>
      </c>
      <c r="N405" s="12">
        <v>650634.92943494685</v>
      </c>
      <c r="O405" s="14">
        <f t="shared" si="27"/>
        <v>-3.5370439337627901E-2</v>
      </c>
      <c r="P405">
        <v>3</v>
      </c>
      <c r="Q405">
        <v>1</v>
      </c>
    </row>
    <row r="406" spans="1:17">
      <c r="A406" s="2" t="str">
        <f t="shared" si="24"/>
        <v>1_19931</v>
      </c>
      <c r="B406" s="2">
        <v>1</v>
      </c>
      <c r="C406" s="11" t="s">
        <v>20</v>
      </c>
      <c r="D406" s="2">
        <v>1</v>
      </c>
      <c r="E406" s="2">
        <v>1993</v>
      </c>
      <c r="F406" s="2" t="str">
        <f t="shared" si="25"/>
        <v>1993Q1</v>
      </c>
      <c r="G406" s="2">
        <v>1</v>
      </c>
      <c r="H406" s="2">
        <v>0</v>
      </c>
      <c r="I406" s="2">
        <v>0</v>
      </c>
      <c r="J406" s="12">
        <v>587592</v>
      </c>
      <c r="K406" s="12">
        <f>J406*[1]OtherData!$C$3</f>
        <v>444808.47842543531</v>
      </c>
      <c r="L406" s="12" t="str">
        <f>VLOOKUP($C406,[1]OtherData!$H:$I,2,0)</f>
        <v>Winter</v>
      </c>
      <c r="M406" s="13">
        <f t="shared" si="26"/>
        <v>-3.7682767200364627E-2</v>
      </c>
      <c r="N406" s="12">
        <v>708061.67967670248</v>
      </c>
      <c r="O406" s="14">
        <f t="shared" si="27"/>
        <v>-3.5095049210119349E-2</v>
      </c>
      <c r="P406">
        <v>3</v>
      </c>
      <c r="Q406">
        <v>1</v>
      </c>
    </row>
    <row r="407" spans="1:17">
      <c r="A407" s="2" t="str">
        <f t="shared" si="24"/>
        <v>2_20132</v>
      </c>
      <c r="B407" s="2">
        <v>2</v>
      </c>
      <c r="C407" s="11" t="s">
        <v>21</v>
      </c>
      <c r="D407" s="2">
        <v>2</v>
      </c>
      <c r="E407" s="2">
        <v>2013</v>
      </c>
      <c r="F407" s="2" t="str">
        <f t="shared" si="25"/>
        <v>2013Q2</v>
      </c>
      <c r="G407" s="2">
        <v>1</v>
      </c>
      <c r="H407" s="2">
        <v>0</v>
      </c>
      <c r="I407" s="2">
        <v>0</v>
      </c>
      <c r="J407" s="12">
        <v>581895</v>
      </c>
      <c r="K407" s="12">
        <f>J407*[1]OtherData!$C$3</f>
        <v>440495.83648750948</v>
      </c>
      <c r="L407" s="12" t="str">
        <f>VLOOKUP($C407,[1]OtherData!$H:$I,2,0)</f>
        <v>Wind</v>
      </c>
      <c r="M407" s="15">
        <f t="shared" si="26"/>
        <v>-3.7718797656880597E-2</v>
      </c>
      <c r="N407" s="12">
        <v>547379.03598389681</v>
      </c>
      <c r="O407" s="14">
        <f t="shared" si="27"/>
        <v>-3.586560323848919E-2</v>
      </c>
      <c r="P407">
        <v>3</v>
      </c>
      <c r="Q407">
        <v>1</v>
      </c>
    </row>
    <row r="408" spans="1:17">
      <c r="A408" s="2" t="str">
        <f t="shared" si="24"/>
        <v>2_20042</v>
      </c>
      <c r="B408" s="2">
        <v>2</v>
      </c>
      <c r="C408" s="11" t="s">
        <v>24</v>
      </c>
      <c r="D408" s="2">
        <v>2</v>
      </c>
      <c r="E408" s="2">
        <v>2004</v>
      </c>
      <c r="F408" s="2" t="str">
        <f t="shared" si="25"/>
        <v>2004Q2</v>
      </c>
      <c r="G408" s="2">
        <v>1</v>
      </c>
      <c r="H408" s="2">
        <v>0</v>
      </c>
      <c r="I408" s="2">
        <v>0</v>
      </c>
      <c r="J408" s="12">
        <v>576315</v>
      </c>
      <c r="K408" s="12">
        <f>J408*[1]OtherData!$C$3</f>
        <v>436271.76381529146</v>
      </c>
      <c r="L408" s="12" t="str">
        <f>VLOOKUP($C408,[1]OtherData!$H:$I,2,0)</f>
        <v>Storm</v>
      </c>
      <c r="M408" s="13">
        <f t="shared" si="26"/>
        <v>-3.77540881514144E-2</v>
      </c>
      <c r="N408" s="12">
        <v>537816.15248875972</v>
      </c>
      <c r="O408" s="14">
        <f t="shared" si="27"/>
        <v>-3.5911462070723099E-2</v>
      </c>
      <c r="P408">
        <v>3</v>
      </c>
      <c r="Q408">
        <v>1</v>
      </c>
    </row>
    <row r="409" spans="1:17">
      <c r="A409" s="2" t="str">
        <f t="shared" si="24"/>
        <v>5_20112</v>
      </c>
      <c r="B409" s="2">
        <v>5</v>
      </c>
      <c r="C409" s="11" t="s">
        <v>39</v>
      </c>
      <c r="D409" s="2">
        <v>2</v>
      </c>
      <c r="E409" s="2">
        <v>2011</v>
      </c>
      <c r="F409" s="2" t="str">
        <f t="shared" si="25"/>
        <v>2011Q2</v>
      </c>
      <c r="G409" s="2">
        <v>1</v>
      </c>
      <c r="H409" s="2">
        <v>0</v>
      </c>
      <c r="I409" s="2">
        <v>0</v>
      </c>
      <c r="J409" s="12">
        <v>573778</v>
      </c>
      <c r="K409" s="12">
        <f>J409*[1]OtherData!$C$3</f>
        <v>434351.24905374716</v>
      </c>
      <c r="L409" s="12" t="str">
        <f>VLOOKUP($C409,[1]OtherData!$H:$I,2,0)</f>
        <v>Storm</v>
      </c>
      <c r="M409" s="15">
        <f t="shared" si="26"/>
        <v>-3.7770133309950653E-2</v>
      </c>
      <c r="N409" s="12">
        <v>515105.80228137027</v>
      </c>
      <c r="O409" s="14">
        <f t="shared" si="27"/>
        <v>-3.6020369613167132E-2</v>
      </c>
      <c r="P409">
        <v>3</v>
      </c>
      <c r="Q409">
        <v>1</v>
      </c>
    </row>
    <row r="410" spans="1:17">
      <c r="A410" s="2" t="str">
        <f t="shared" si="24"/>
        <v>2_19831</v>
      </c>
      <c r="B410" s="2">
        <v>2</v>
      </c>
      <c r="C410" s="11" t="s">
        <v>19</v>
      </c>
      <c r="D410" s="2">
        <v>1</v>
      </c>
      <c r="E410" s="2">
        <v>1983</v>
      </c>
      <c r="F410" s="2" t="str">
        <f t="shared" si="25"/>
        <v>1983Q1</v>
      </c>
      <c r="G410" s="2">
        <v>1</v>
      </c>
      <c r="H410" s="2">
        <v>0</v>
      </c>
      <c r="I410" s="2">
        <v>0</v>
      </c>
      <c r="J410" s="12">
        <v>550544</v>
      </c>
      <c r="K410" s="12">
        <f>J410*[1]OtherData!$C$3</f>
        <v>416763.05828917486</v>
      </c>
      <c r="L410" s="12" t="str">
        <f>VLOOKUP($C410,[1]OtherData!$H:$I,2,0)</f>
        <v>Water</v>
      </c>
      <c r="M410" s="13">
        <f t="shared" si="26"/>
        <v>-3.7917075845792667E-2</v>
      </c>
      <c r="N410" s="12">
        <v>1008032.4724610837</v>
      </c>
      <c r="O410" s="14">
        <f t="shared" si="27"/>
        <v>-3.3656538506902381E-2</v>
      </c>
      <c r="P410">
        <v>3</v>
      </c>
      <c r="Q410">
        <v>1</v>
      </c>
    </row>
    <row r="411" spans="1:17">
      <c r="A411" s="2" t="str">
        <f t="shared" si="24"/>
        <v>6_19931</v>
      </c>
      <c r="B411" s="2">
        <v>6</v>
      </c>
      <c r="C411" s="11" t="s">
        <v>20</v>
      </c>
      <c r="D411" s="2">
        <v>1</v>
      </c>
      <c r="E411" s="2">
        <v>1993</v>
      </c>
      <c r="F411" s="2" t="str">
        <f t="shared" si="25"/>
        <v>1993Q1</v>
      </c>
      <c r="G411" s="2">
        <v>1</v>
      </c>
      <c r="H411" s="2">
        <v>0</v>
      </c>
      <c r="I411" s="2">
        <v>0</v>
      </c>
      <c r="J411" s="12">
        <v>541395</v>
      </c>
      <c r="K411" s="12">
        <f>J411*[1]OtherData!$C$3</f>
        <v>409837.24451173353</v>
      </c>
      <c r="L411" s="12" t="str">
        <f>VLOOKUP($C411,[1]OtherData!$H:$I,2,0)</f>
        <v>Winter</v>
      </c>
      <c r="M411" s="15">
        <f t="shared" si="26"/>
        <v>-3.7974938343013055E-2</v>
      </c>
      <c r="N411" s="12">
        <v>652393.24747200159</v>
      </c>
      <c r="O411" s="14">
        <f t="shared" si="27"/>
        <v>-3.5362007318988739E-2</v>
      </c>
      <c r="P411">
        <v>3</v>
      </c>
      <c r="Q411">
        <v>1</v>
      </c>
    </row>
    <row r="412" spans="1:17">
      <c r="A412" s="2" t="str">
        <f t="shared" si="24"/>
        <v>2_20102</v>
      </c>
      <c r="B412" s="2">
        <v>2</v>
      </c>
      <c r="C412" s="11" t="s">
        <v>39</v>
      </c>
      <c r="D412" s="2">
        <v>2</v>
      </c>
      <c r="E412" s="2">
        <v>2010</v>
      </c>
      <c r="F412" s="2" t="str">
        <f t="shared" si="25"/>
        <v>2010Q2</v>
      </c>
      <c r="G412" s="2">
        <v>1</v>
      </c>
      <c r="H412" s="2">
        <v>0</v>
      </c>
      <c r="I412" s="2">
        <v>0</v>
      </c>
      <c r="J412" s="12">
        <v>536954</v>
      </c>
      <c r="K412" s="12">
        <f>J412*[1]OtherData!$C$3</f>
        <v>406475.3974261923</v>
      </c>
      <c r="L412" s="12" t="str">
        <f>VLOOKUP($C412,[1]OtherData!$H:$I,2,0)</f>
        <v>Storm</v>
      </c>
      <c r="M412" s="13">
        <f t="shared" si="26"/>
        <v>-3.8003025276028224E-2</v>
      </c>
      <c r="N412" s="12">
        <v>476776.1436368326</v>
      </c>
      <c r="O412" s="14">
        <f t="shared" si="27"/>
        <v>-3.6204179589128534E-2</v>
      </c>
      <c r="P412">
        <v>3</v>
      </c>
      <c r="Q412">
        <v>1</v>
      </c>
    </row>
    <row r="413" spans="1:17">
      <c r="A413" s="2" t="str">
        <f t="shared" si="24"/>
        <v>2_20153</v>
      </c>
      <c r="B413" s="2">
        <v>2</v>
      </c>
      <c r="C413" s="11" t="s">
        <v>24</v>
      </c>
      <c r="D413" s="2">
        <v>3</v>
      </c>
      <c r="E413" s="2">
        <v>2015</v>
      </c>
      <c r="F413" s="2" t="str">
        <f t="shared" si="25"/>
        <v>2015Q3</v>
      </c>
      <c r="G413" s="2">
        <v>1</v>
      </c>
      <c r="H413" s="2">
        <v>0</v>
      </c>
      <c r="I413" s="2">
        <v>0</v>
      </c>
      <c r="J413" s="12">
        <v>522196</v>
      </c>
      <c r="K413" s="12">
        <f>J413*[1]OtherData!$C$3</f>
        <v>395303.55791067373</v>
      </c>
      <c r="L413" s="12" t="str">
        <f>VLOOKUP($C413,[1]OtherData!$H:$I,2,0)</f>
        <v>Storm</v>
      </c>
      <c r="M413" s="15">
        <f t="shared" si="26"/>
        <v>-3.8096361677162613E-2</v>
      </c>
      <c r="N413" s="12">
        <v>501768.89679891779</v>
      </c>
      <c r="O413" s="14">
        <f t="shared" si="27"/>
        <v>-3.6084326777483758E-2</v>
      </c>
      <c r="P413">
        <v>3</v>
      </c>
      <c r="Q413">
        <v>1</v>
      </c>
    </row>
    <row r="414" spans="1:17">
      <c r="A414" s="2" t="str">
        <f t="shared" si="24"/>
        <v>3_20153</v>
      </c>
      <c r="B414" s="2">
        <v>3</v>
      </c>
      <c r="C414" s="11" t="s">
        <v>24</v>
      </c>
      <c r="D414" s="2">
        <v>3</v>
      </c>
      <c r="E414" s="2">
        <v>2015</v>
      </c>
      <c r="F414" s="2" t="str">
        <f t="shared" si="25"/>
        <v>2015Q3</v>
      </c>
      <c r="G414" s="2">
        <v>1</v>
      </c>
      <c r="H414" s="2">
        <v>0</v>
      </c>
      <c r="I414" s="2">
        <v>0</v>
      </c>
      <c r="J414" s="12">
        <v>518740</v>
      </c>
      <c r="K414" s="12">
        <f>J414*[1]OtherData!$C$3</f>
        <v>392687.35806207423</v>
      </c>
      <c r="L414" s="12" t="str">
        <f>VLOOKUP($C414,[1]OtherData!$H:$I,2,0)</f>
        <v>Storm</v>
      </c>
      <c r="M414" s="13">
        <f t="shared" si="26"/>
        <v>-3.8118219015712586E-2</v>
      </c>
      <c r="N414" s="12">
        <v>498448.08754848875</v>
      </c>
      <c r="O414" s="14">
        <f t="shared" si="27"/>
        <v>-3.6100251726728795E-2</v>
      </c>
      <c r="P414">
        <v>3</v>
      </c>
      <c r="Q414">
        <v>1</v>
      </c>
    </row>
    <row r="415" spans="1:17">
      <c r="A415" s="2" t="str">
        <f t="shared" si="24"/>
        <v>3_20113</v>
      </c>
      <c r="B415" s="2">
        <v>3</v>
      </c>
      <c r="C415" s="11" t="s">
        <v>19</v>
      </c>
      <c r="D415" s="2">
        <v>3</v>
      </c>
      <c r="E415" s="2">
        <v>2011</v>
      </c>
      <c r="F415" s="2" t="str">
        <f t="shared" si="25"/>
        <v>2011Q3</v>
      </c>
      <c r="G415" s="2">
        <v>1</v>
      </c>
      <c r="H415" s="2">
        <v>0</v>
      </c>
      <c r="I415" s="2">
        <v>0</v>
      </c>
      <c r="J415" s="12">
        <v>515982</v>
      </c>
      <c r="K415" s="12">
        <f>J415*[1]OtherData!$C$3</f>
        <v>390599.54579863744</v>
      </c>
      <c r="L415" s="12" t="str">
        <f>VLOOKUP($C415,[1]OtherData!$H:$I,2,0)</f>
        <v>Water</v>
      </c>
      <c r="M415" s="15">
        <f t="shared" si="26"/>
        <v>-3.8135661880215138E-2</v>
      </c>
      <c r="N415" s="12">
        <v>463219.78547930729</v>
      </c>
      <c r="O415" s="14">
        <f t="shared" si="27"/>
        <v>-3.6269189139309176E-2</v>
      </c>
      <c r="P415">
        <v>3</v>
      </c>
      <c r="Q415">
        <v>1</v>
      </c>
    </row>
    <row r="416" spans="1:17">
      <c r="A416" s="2" t="str">
        <f t="shared" si="24"/>
        <v>2_20102</v>
      </c>
      <c r="B416" s="2">
        <v>2</v>
      </c>
      <c r="C416" s="11" t="s">
        <v>39</v>
      </c>
      <c r="D416" s="2">
        <v>2</v>
      </c>
      <c r="E416" s="2">
        <v>2010</v>
      </c>
      <c r="F416" s="2" t="str">
        <f t="shared" si="25"/>
        <v>2010Q2</v>
      </c>
      <c r="G416" s="2">
        <v>1</v>
      </c>
      <c r="H416" s="2">
        <v>0</v>
      </c>
      <c r="I416" s="2">
        <v>0</v>
      </c>
      <c r="J416" s="12">
        <v>515261</v>
      </c>
      <c r="K416" s="12">
        <f>J416*[1]OtherData!$C$3</f>
        <v>390053.74716124148</v>
      </c>
      <c r="L416" s="12" t="str">
        <f>VLOOKUP($C416,[1]OtherData!$H:$I,2,0)</f>
        <v>Storm</v>
      </c>
      <c r="M416" s="13">
        <f t="shared" si="26"/>
        <v>-3.8140221816874431E-2</v>
      </c>
      <c r="N416" s="12">
        <v>457514.33557894715</v>
      </c>
      <c r="O416" s="14">
        <f t="shared" si="27"/>
        <v>-3.6296549638883659E-2</v>
      </c>
      <c r="P416">
        <v>3</v>
      </c>
      <c r="Q416">
        <v>1</v>
      </c>
    </row>
    <row r="417" spans="1:17">
      <c r="A417" s="2" t="str">
        <f t="shared" si="24"/>
        <v>2_20184</v>
      </c>
      <c r="B417" s="2">
        <v>2</v>
      </c>
      <c r="C417" s="11" t="s">
        <v>17</v>
      </c>
      <c r="D417" s="2">
        <v>4</v>
      </c>
      <c r="E417" s="2">
        <v>2018</v>
      </c>
      <c r="F417" s="2" t="str">
        <f t="shared" si="25"/>
        <v>2018Q4</v>
      </c>
      <c r="G417" s="2">
        <v>1</v>
      </c>
      <c r="H417" s="2">
        <v>0</v>
      </c>
      <c r="I417" s="2">
        <v>0</v>
      </c>
      <c r="J417" s="12">
        <v>515126</v>
      </c>
      <c r="K417" s="12">
        <f>J417*[1]OtherData!$C$3</f>
        <v>389951.55185465555</v>
      </c>
      <c r="L417" s="12" t="str">
        <f>VLOOKUP($C417,[1]OtherData!$H:$I,2,0)</f>
        <v>Wind</v>
      </c>
      <c r="M417" s="15">
        <f t="shared" si="26"/>
        <v>-3.8141075619161538E-2</v>
      </c>
      <c r="N417" s="12">
        <v>496475.57625852746</v>
      </c>
      <c r="O417" s="14">
        <f t="shared" si="27"/>
        <v>-3.6109710909659531E-2</v>
      </c>
      <c r="P417">
        <v>3</v>
      </c>
      <c r="Q417">
        <v>1</v>
      </c>
    </row>
    <row r="418" spans="1:17">
      <c r="A418" s="2" t="str">
        <f t="shared" si="24"/>
        <v>3_20143</v>
      </c>
      <c r="B418" s="2">
        <v>3</v>
      </c>
      <c r="C418" s="11" t="s">
        <v>19</v>
      </c>
      <c r="D418" s="2">
        <v>3</v>
      </c>
      <c r="E418" s="2">
        <v>2014</v>
      </c>
      <c r="F418" s="2" t="str">
        <f t="shared" si="25"/>
        <v>2014Q3</v>
      </c>
      <c r="G418" s="2">
        <v>1</v>
      </c>
      <c r="H418" s="2">
        <v>0</v>
      </c>
      <c r="I418" s="2">
        <v>0</v>
      </c>
      <c r="J418" s="12">
        <v>513909</v>
      </c>
      <c r="K418" s="12">
        <f>J418*[1]OtherData!$C$3</f>
        <v>389030.2800908403</v>
      </c>
      <c r="L418" s="12" t="str">
        <f>VLOOKUP($C418,[1]OtherData!$H:$I,2,0)</f>
        <v>Water</v>
      </c>
      <c r="M418" s="13">
        <f t="shared" si="26"/>
        <v>-3.8148772488668284E-2</v>
      </c>
      <c r="N418" s="12">
        <v>489264.08470396878</v>
      </c>
      <c r="O418" s="14">
        <f t="shared" si="27"/>
        <v>-3.6144293635834636E-2</v>
      </c>
      <c r="P418">
        <v>3</v>
      </c>
      <c r="Q418">
        <v>1</v>
      </c>
    </row>
    <row r="419" spans="1:17">
      <c r="A419" s="2" t="str">
        <f t="shared" si="24"/>
        <v>5_20122</v>
      </c>
      <c r="B419" s="2">
        <v>5</v>
      </c>
      <c r="C419" s="11" t="s">
        <v>25</v>
      </c>
      <c r="D419" s="2">
        <v>2</v>
      </c>
      <c r="E419" s="2">
        <v>2012</v>
      </c>
      <c r="F419" s="2" t="str">
        <f t="shared" si="25"/>
        <v>2012Q2</v>
      </c>
      <c r="G419" s="2">
        <v>1</v>
      </c>
      <c r="H419" s="2">
        <v>0</v>
      </c>
      <c r="I419" s="2">
        <v>0</v>
      </c>
      <c r="J419" s="12">
        <v>508658</v>
      </c>
      <c r="K419" s="12">
        <f>J419*[1]OtherData!$C$3</f>
        <v>385055.26116578351</v>
      </c>
      <c r="L419" s="12" t="str">
        <f>VLOOKUP($C419,[1]OtherData!$H:$I,2,0)</f>
        <v>Storm</v>
      </c>
      <c r="M419" s="15">
        <f t="shared" si="26"/>
        <v>-3.8181982235406101E-2</v>
      </c>
      <c r="N419" s="12">
        <v>469217.92605592898</v>
      </c>
      <c r="O419" s="14">
        <f t="shared" si="27"/>
        <v>-3.6240425040848852E-2</v>
      </c>
      <c r="P419">
        <v>3</v>
      </c>
      <c r="Q419">
        <v>1</v>
      </c>
    </row>
    <row r="420" spans="1:17">
      <c r="A420" s="2" t="str">
        <f t="shared" si="24"/>
        <v>2_20112</v>
      </c>
      <c r="B420" s="2">
        <v>2</v>
      </c>
      <c r="C420" s="11" t="s">
        <v>39</v>
      </c>
      <c r="D420" s="2">
        <v>2</v>
      </c>
      <c r="E420" s="2">
        <v>2011</v>
      </c>
      <c r="F420" s="2" t="str">
        <f t="shared" si="25"/>
        <v>2011Q2</v>
      </c>
      <c r="G420" s="2">
        <v>1</v>
      </c>
      <c r="H420" s="2">
        <v>0</v>
      </c>
      <c r="I420" s="2">
        <v>0</v>
      </c>
      <c r="J420" s="12">
        <v>504164</v>
      </c>
      <c r="K420" s="12">
        <f>J420*[1]OtherData!$C$3</f>
        <v>381653.29295987892</v>
      </c>
      <c r="L420" s="12" t="str">
        <f>VLOOKUP($C420,[1]OtherData!$H:$I,2,0)</f>
        <v>Storm</v>
      </c>
      <c r="M420" s="13">
        <f t="shared" si="26"/>
        <v>-3.8210404364874724E-2</v>
      </c>
      <c r="N420" s="12">
        <v>452610.24595119501</v>
      </c>
      <c r="O420" s="14">
        <f t="shared" si="27"/>
        <v>-3.6320067213223402E-2</v>
      </c>
      <c r="P420">
        <v>3</v>
      </c>
      <c r="Q420">
        <v>1</v>
      </c>
    </row>
    <row r="421" spans="1:17">
      <c r="A421" s="2" t="str">
        <f t="shared" si="24"/>
        <v>3_20121</v>
      </c>
      <c r="B421" s="2">
        <v>3</v>
      </c>
      <c r="C421" s="11" t="s">
        <v>21</v>
      </c>
      <c r="D421" s="2">
        <v>1</v>
      </c>
      <c r="E421" s="2">
        <v>2012</v>
      </c>
      <c r="F421" s="2" t="str">
        <f t="shared" si="25"/>
        <v>2012Q1</v>
      </c>
      <c r="G421" s="2">
        <v>1</v>
      </c>
      <c r="H421" s="2">
        <v>0</v>
      </c>
      <c r="I421" s="2">
        <v>0</v>
      </c>
      <c r="J421" s="12">
        <v>501810</v>
      </c>
      <c r="K421" s="12">
        <f>J421*[1]OtherData!$C$3</f>
        <v>379871.30961392884</v>
      </c>
      <c r="L421" s="12" t="str">
        <f>VLOOKUP($C421,[1]OtherData!$H:$I,2,0)</f>
        <v>Wind</v>
      </c>
      <c r="M421" s="15">
        <f t="shared" si="26"/>
        <v>-3.8225292146977341E-2</v>
      </c>
      <c r="N421" s="12">
        <v>462900.90291340294</v>
      </c>
      <c r="O421" s="14">
        <f t="shared" si="27"/>
        <v>-3.6270718341468708E-2</v>
      </c>
      <c r="P421">
        <v>3</v>
      </c>
      <c r="Q421">
        <v>1</v>
      </c>
    </row>
    <row r="422" spans="1:17">
      <c r="A422" s="2" t="str">
        <f t="shared" si="24"/>
        <v>4_19961</v>
      </c>
      <c r="B422" s="2">
        <v>4</v>
      </c>
      <c r="C422" s="11" t="s">
        <v>21</v>
      </c>
      <c r="D422" s="2">
        <v>1</v>
      </c>
      <c r="E422" s="2">
        <v>1996</v>
      </c>
      <c r="F422" s="2" t="str">
        <f t="shared" si="25"/>
        <v>1996Q1</v>
      </c>
      <c r="G422" s="2">
        <v>1</v>
      </c>
      <c r="H422" s="2">
        <v>0</v>
      </c>
      <c r="I422" s="2">
        <v>0</v>
      </c>
      <c r="J422" s="12">
        <v>492944</v>
      </c>
      <c r="K422" s="12">
        <f>J422*[1]OtherData!$C$3</f>
        <v>373159.72747918247</v>
      </c>
      <c r="L422" s="12" t="str">
        <f>VLOOKUP($C422,[1]OtherData!$H:$I,2,0)</f>
        <v>Wind</v>
      </c>
      <c r="M422" s="13">
        <f t="shared" si="26"/>
        <v>-3.8281364821625495E-2</v>
      </c>
      <c r="N422" s="12">
        <v>557620.17286582477</v>
      </c>
      <c r="O422" s="14">
        <f t="shared" si="27"/>
        <v>-3.5816491840406001E-2</v>
      </c>
      <c r="P422">
        <v>3</v>
      </c>
      <c r="Q422">
        <v>1</v>
      </c>
    </row>
    <row r="423" spans="1:17">
      <c r="A423" s="2" t="str">
        <f t="shared" si="24"/>
        <v>4_19973</v>
      </c>
      <c r="B423" s="2">
        <v>4</v>
      </c>
      <c r="C423" s="11" t="s">
        <v>24</v>
      </c>
      <c r="D423" s="2">
        <v>3</v>
      </c>
      <c r="E423" s="2">
        <v>1997</v>
      </c>
      <c r="F423" s="2" t="str">
        <f t="shared" si="25"/>
        <v>1997Q3</v>
      </c>
      <c r="G423" s="2">
        <v>1</v>
      </c>
      <c r="H423" s="2">
        <v>0</v>
      </c>
      <c r="I423" s="2">
        <v>49</v>
      </c>
      <c r="J423" s="12">
        <v>487401</v>
      </c>
      <c r="K423" s="12">
        <f>J423*[1]OtherData!$C$3</f>
        <v>368963.66389099171</v>
      </c>
      <c r="L423" s="12" t="str">
        <f>VLOOKUP($C423,[1]OtherData!$H:$I,2,0)</f>
        <v>Storm</v>
      </c>
      <c r="M423" s="15">
        <f t="shared" si="26"/>
        <v>-3.831642131108802E-2</v>
      </c>
      <c r="N423" s="12">
        <v>533753.63596224831</v>
      </c>
      <c r="O423" s="14">
        <f t="shared" si="27"/>
        <v>-3.5930943879105628E-2</v>
      </c>
      <c r="P423">
        <v>3</v>
      </c>
      <c r="Q423">
        <v>1</v>
      </c>
    </row>
    <row r="424" spans="1:17">
      <c r="A424" s="2" t="str">
        <f t="shared" si="24"/>
        <v>3_20103</v>
      </c>
      <c r="B424" s="2">
        <v>3</v>
      </c>
      <c r="C424" s="11" t="s">
        <v>24</v>
      </c>
      <c r="D424" s="2">
        <v>3</v>
      </c>
      <c r="E424" s="2">
        <v>2010</v>
      </c>
      <c r="F424" s="2" t="str">
        <f t="shared" si="25"/>
        <v>2010Q3</v>
      </c>
      <c r="G424" s="2">
        <v>1</v>
      </c>
      <c r="H424" s="2">
        <v>0</v>
      </c>
      <c r="I424" s="2">
        <v>0</v>
      </c>
      <c r="J424" s="12">
        <v>479009</v>
      </c>
      <c r="K424" s="12">
        <f>J424*[1]OtherData!$C$3</f>
        <v>362610.90083270252</v>
      </c>
      <c r="L424" s="12" t="str">
        <f>VLOOKUP($C424,[1]OtherData!$H:$I,2,0)</f>
        <v>Storm</v>
      </c>
      <c r="M424" s="13">
        <f t="shared" si="26"/>
        <v>-3.8369496191039222E-2</v>
      </c>
      <c r="N424" s="12">
        <v>425325.19319594518</v>
      </c>
      <c r="O424" s="14">
        <f t="shared" si="27"/>
        <v>-3.6450912753423971E-2</v>
      </c>
      <c r="P424">
        <v>3</v>
      </c>
      <c r="Q424">
        <v>1</v>
      </c>
    </row>
    <row r="425" spans="1:17">
      <c r="A425" s="2" t="str">
        <f t="shared" si="24"/>
        <v>3_20153</v>
      </c>
      <c r="B425" s="2">
        <v>3</v>
      </c>
      <c r="C425" s="11" t="s">
        <v>19</v>
      </c>
      <c r="D425" s="2">
        <v>3</v>
      </c>
      <c r="E425" s="2">
        <v>2015</v>
      </c>
      <c r="F425" s="2" t="str">
        <f t="shared" si="25"/>
        <v>2015Q3</v>
      </c>
      <c r="G425" s="2">
        <v>1</v>
      </c>
      <c r="H425" s="2">
        <v>0</v>
      </c>
      <c r="I425" s="2">
        <v>0</v>
      </c>
      <c r="J425" s="12">
        <v>477589</v>
      </c>
      <c r="K425" s="12">
        <f>J425*[1]OtherData!$C$3</f>
        <v>361535.95760787284</v>
      </c>
      <c r="L425" s="12" t="str">
        <f>VLOOKUP($C425,[1]OtherData!$H:$I,2,0)</f>
        <v>Water</v>
      </c>
      <c r="M425" s="15">
        <f t="shared" si="26"/>
        <v>-3.8378476926207321E-2</v>
      </c>
      <c r="N425" s="12">
        <v>458906.81976364885</v>
      </c>
      <c r="O425" s="14">
        <f t="shared" si="27"/>
        <v>-3.6289871977418155E-2</v>
      </c>
      <c r="P425">
        <v>3</v>
      </c>
      <c r="Q425">
        <v>1</v>
      </c>
    </row>
    <row r="426" spans="1:17">
      <c r="A426" s="2" t="str">
        <f t="shared" si="24"/>
        <v>3_20032</v>
      </c>
      <c r="B426" s="2">
        <v>3</v>
      </c>
      <c r="C426" s="11" t="s">
        <v>24</v>
      </c>
      <c r="D426" s="2">
        <v>2</v>
      </c>
      <c r="E426" s="2">
        <v>2003</v>
      </c>
      <c r="F426" s="2" t="str">
        <f t="shared" si="25"/>
        <v>2003Q2</v>
      </c>
      <c r="G426" s="2">
        <v>1</v>
      </c>
      <c r="H426" s="2">
        <v>0</v>
      </c>
      <c r="I426" s="2">
        <v>0</v>
      </c>
      <c r="J426" s="12">
        <v>474989</v>
      </c>
      <c r="K426" s="12">
        <f>J426*[1]OtherData!$C$3</f>
        <v>359567.75170325511</v>
      </c>
      <c r="L426" s="12" t="str">
        <f>VLOOKUP($C426,[1]OtherData!$H:$I,2,0)</f>
        <v>Storm</v>
      </c>
      <c r="M426" s="13">
        <f t="shared" si="26"/>
        <v>-3.8394920525810887E-2</v>
      </c>
      <c r="N426" s="12">
        <v>440414.85862922418</v>
      </c>
      <c r="O426" s="14">
        <f t="shared" si="27"/>
        <v>-3.6378550224284885E-2</v>
      </c>
      <c r="P426">
        <v>3</v>
      </c>
      <c r="Q426">
        <v>1</v>
      </c>
    </row>
    <row r="427" spans="1:17">
      <c r="A427" s="2" t="str">
        <f t="shared" si="24"/>
        <v>1_19711</v>
      </c>
      <c r="B427" s="2">
        <v>1</v>
      </c>
      <c r="C427" s="11" t="s">
        <v>20</v>
      </c>
      <c r="D427" s="2">
        <v>1</v>
      </c>
      <c r="E427" s="2">
        <v>1971</v>
      </c>
      <c r="F427" s="2" t="str">
        <f t="shared" si="25"/>
        <v>1971Q1</v>
      </c>
      <c r="G427" s="2">
        <v>1</v>
      </c>
      <c r="H427" s="2">
        <v>4</v>
      </c>
      <c r="I427" s="2">
        <v>8</v>
      </c>
      <c r="J427" s="12">
        <v>459526</v>
      </c>
      <c r="K427" s="12">
        <f>J427*[1]OtherData!$C$3</f>
        <v>347862.2255866768</v>
      </c>
      <c r="L427" s="12" t="str">
        <f>VLOOKUP($C427,[1]OtherData!$H:$I,2,0)</f>
        <v>Winter</v>
      </c>
      <c r="M427" s="15">
        <f t="shared" si="26"/>
        <v>-3.84927156722224E-2</v>
      </c>
      <c r="N427" s="12">
        <v>1020768.6155667938</v>
      </c>
      <c r="O427" s="14">
        <f t="shared" si="27"/>
        <v>-3.3595462300098355E-2</v>
      </c>
      <c r="P427">
        <v>3</v>
      </c>
      <c r="Q427">
        <v>1</v>
      </c>
    </row>
    <row r="428" spans="1:17">
      <c r="A428" s="2" t="str">
        <f t="shared" si="24"/>
        <v>3_20112</v>
      </c>
      <c r="B428" s="2">
        <v>3</v>
      </c>
      <c r="C428" s="11" t="s">
        <v>24</v>
      </c>
      <c r="D428" s="2">
        <v>2</v>
      </c>
      <c r="E428" s="2">
        <v>2011</v>
      </c>
      <c r="F428" s="2" t="str">
        <f t="shared" si="25"/>
        <v>2011Q2</v>
      </c>
      <c r="G428" s="2">
        <v>1</v>
      </c>
      <c r="H428" s="2">
        <v>0</v>
      </c>
      <c r="I428" s="2">
        <v>0</v>
      </c>
      <c r="J428" s="12">
        <v>453066</v>
      </c>
      <c r="K428" s="12">
        <f>J428*[1]OtherData!$C$3</f>
        <v>342971.99091597274</v>
      </c>
      <c r="L428" s="12" t="str">
        <f>VLOOKUP($C428,[1]OtherData!$H:$I,2,0)</f>
        <v>Storm</v>
      </c>
      <c r="M428" s="13">
        <f t="shared" si="26"/>
        <v>-3.8533571692775874E-2</v>
      </c>
      <c r="N428" s="12">
        <v>406737.31899168546</v>
      </c>
      <c r="O428" s="14">
        <f t="shared" si="27"/>
        <v>-3.6540050951662156E-2</v>
      </c>
      <c r="P428">
        <v>3</v>
      </c>
      <c r="Q428">
        <v>1</v>
      </c>
    </row>
    <row r="429" spans="1:17">
      <c r="A429" s="2" t="str">
        <f t="shared" si="24"/>
        <v>4_19902</v>
      </c>
      <c r="B429" s="2">
        <v>4</v>
      </c>
      <c r="C429" s="11" t="s">
        <v>25</v>
      </c>
      <c r="D429" s="2">
        <v>2</v>
      </c>
      <c r="E429" s="2">
        <v>1990</v>
      </c>
      <c r="F429" s="2" t="str">
        <f t="shared" si="25"/>
        <v>1990Q2</v>
      </c>
      <c r="G429" s="2">
        <v>1</v>
      </c>
      <c r="H429" s="2">
        <v>0</v>
      </c>
      <c r="I429" s="2">
        <v>0</v>
      </c>
      <c r="J429" s="12">
        <v>451544</v>
      </c>
      <c r="K429" s="12">
        <f>J429*[1]OtherData!$C$3</f>
        <v>341819.8334595004</v>
      </c>
      <c r="L429" s="12" t="str">
        <f>VLOOKUP($C429,[1]OtherData!$H:$I,2,0)</f>
        <v>Storm</v>
      </c>
      <c r="M429" s="15">
        <f t="shared" si="26"/>
        <v>-3.8543197523005349E-2</v>
      </c>
      <c r="N429" s="12">
        <v>575572.22965043143</v>
      </c>
      <c r="O429" s="14">
        <f t="shared" si="27"/>
        <v>-3.5730402706228265E-2</v>
      </c>
      <c r="P429">
        <v>3</v>
      </c>
      <c r="Q429">
        <v>1</v>
      </c>
    </row>
    <row r="430" spans="1:17">
      <c r="A430" s="2" t="str">
        <f t="shared" si="24"/>
        <v>2_19982</v>
      </c>
      <c r="B430" s="2">
        <v>2</v>
      </c>
      <c r="C430" s="11" t="s">
        <v>25</v>
      </c>
      <c r="D430" s="2">
        <v>2</v>
      </c>
      <c r="E430" s="2">
        <v>1998</v>
      </c>
      <c r="F430" s="2" t="str">
        <f t="shared" si="25"/>
        <v>1998Q2</v>
      </c>
      <c r="G430" s="2">
        <v>1</v>
      </c>
      <c r="H430" s="2">
        <v>0</v>
      </c>
      <c r="I430" s="2">
        <v>0</v>
      </c>
      <c r="J430" s="12">
        <v>449784</v>
      </c>
      <c r="K430" s="12">
        <f>J430*[1]OtherData!$C$3</f>
        <v>340487.5094625284</v>
      </c>
      <c r="L430" s="12" t="str">
        <f>VLOOKUP($C430,[1]OtherData!$H:$I,2,0)</f>
        <v>Storm</v>
      </c>
      <c r="M430" s="13">
        <f t="shared" si="26"/>
        <v>-3.8554328575044684E-2</v>
      </c>
      <c r="N430" s="12">
        <v>474589.00764436537</v>
      </c>
      <c r="O430" s="14">
        <f t="shared" si="27"/>
        <v>-3.6214668005368496E-2</v>
      </c>
      <c r="P430">
        <v>3</v>
      </c>
      <c r="Q430">
        <v>1</v>
      </c>
    </row>
    <row r="431" spans="1:17">
      <c r="A431" s="2" t="str">
        <f t="shared" si="24"/>
        <v>3_20102</v>
      </c>
      <c r="B431" s="2">
        <v>3</v>
      </c>
      <c r="C431" s="11" t="s">
        <v>24</v>
      </c>
      <c r="D431" s="2">
        <v>2</v>
      </c>
      <c r="E431" s="2">
        <v>2010</v>
      </c>
      <c r="F431" s="2" t="str">
        <f t="shared" si="25"/>
        <v>2010Q2</v>
      </c>
      <c r="G431" s="2">
        <v>1</v>
      </c>
      <c r="H431" s="2">
        <v>0</v>
      </c>
      <c r="I431" s="2">
        <v>0</v>
      </c>
      <c r="J431" s="12">
        <v>448161</v>
      </c>
      <c r="K431" s="12">
        <f>J431*[1]OtherData!$C$3</f>
        <v>339258.89477668435</v>
      </c>
      <c r="L431" s="12" t="str">
        <f>VLOOKUP($C431,[1]OtherData!$H:$I,2,0)</f>
        <v>Storm</v>
      </c>
      <c r="M431" s="15">
        <f t="shared" si="26"/>
        <v>-3.8564593175874136E-2</v>
      </c>
      <c r="N431" s="12">
        <v>397934.41022587882</v>
      </c>
      <c r="O431" s="14">
        <f t="shared" si="27"/>
        <v>-3.6582265323139837E-2</v>
      </c>
      <c r="P431">
        <v>3</v>
      </c>
      <c r="Q431">
        <v>1</v>
      </c>
    </row>
    <row r="432" spans="1:17">
      <c r="A432" s="2" t="str">
        <f t="shared" si="24"/>
        <v>6_19912</v>
      </c>
      <c r="B432" s="2">
        <v>6</v>
      </c>
      <c r="C432" s="11" t="s">
        <v>25</v>
      </c>
      <c r="D432" s="2">
        <v>2</v>
      </c>
      <c r="E432" s="2">
        <v>1991</v>
      </c>
      <c r="F432" s="2" t="str">
        <f t="shared" si="25"/>
        <v>1991Q2</v>
      </c>
      <c r="G432" s="2">
        <v>1</v>
      </c>
      <c r="H432" s="2">
        <v>0</v>
      </c>
      <c r="I432" s="2">
        <v>0</v>
      </c>
      <c r="J432" s="12">
        <v>444482</v>
      </c>
      <c r="K432" s="12">
        <f>J432*[1]OtherData!$C$3</f>
        <v>336473.88342165027</v>
      </c>
      <c r="L432" s="12" t="str">
        <f>VLOOKUP($C432,[1]OtherData!$H:$I,2,0)</f>
        <v>Storm</v>
      </c>
      <c r="M432" s="13">
        <f t="shared" si="26"/>
        <v>-3.8587860869313186E-2</v>
      </c>
      <c r="N432" s="12">
        <v>546951.00830829411</v>
      </c>
      <c r="O432" s="14">
        <f t="shared" si="27"/>
        <v>-3.5867655846301146E-2</v>
      </c>
      <c r="P432">
        <v>3</v>
      </c>
      <c r="Q432">
        <v>1</v>
      </c>
    </row>
    <row r="433" spans="1:17">
      <c r="A433" s="2" t="str">
        <f t="shared" si="24"/>
        <v>2_20023</v>
      </c>
      <c r="B433" s="2">
        <v>2</v>
      </c>
      <c r="C433" s="11" t="s">
        <v>25</v>
      </c>
      <c r="D433" s="2">
        <v>3</v>
      </c>
      <c r="E433" s="2">
        <v>2002</v>
      </c>
      <c r="F433" s="2" t="str">
        <f t="shared" si="25"/>
        <v>2002Q3</v>
      </c>
      <c r="G433" s="2">
        <v>1</v>
      </c>
      <c r="H433" s="2">
        <v>0</v>
      </c>
      <c r="I433" s="2">
        <v>0</v>
      </c>
      <c r="J433" s="12">
        <v>437610</v>
      </c>
      <c r="K433" s="12">
        <f>J433*[1]OtherData!$C$3</f>
        <v>331271.76381529146</v>
      </c>
      <c r="L433" s="12" t="str">
        <f>VLOOKUP($C433,[1]OtherData!$H:$I,2,0)</f>
        <v>Storm</v>
      </c>
      <c r="M433" s="15">
        <f t="shared" si="26"/>
        <v>-3.8631322567957684E-2</v>
      </c>
      <c r="N433" s="12">
        <v>407749.9542810907</v>
      </c>
      <c r="O433" s="14">
        <f t="shared" si="27"/>
        <v>-3.6535194856544544E-2</v>
      </c>
      <c r="P433">
        <v>3</v>
      </c>
      <c r="Q433">
        <v>1</v>
      </c>
    </row>
    <row r="434" spans="1:17">
      <c r="A434" s="2" t="str">
        <f t="shared" si="24"/>
        <v>2_19824</v>
      </c>
      <c r="B434" s="2">
        <v>2</v>
      </c>
      <c r="C434" s="11" t="s">
        <v>27</v>
      </c>
      <c r="D434" s="2">
        <v>4</v>
      </c>
      <c r="E434" s="2">
        <v>1982</v>
      </c>
      <c r="F434" s="2" t="str">
        <f t="shared" si="25"/>
        <v>1982Q4</v>
      </c>
      <c r="G434" s="2">
        <v>1</v>
      </c>
      <c r="H434" s="2">
        <v>0</v>
      </c>
      <c r="I434" s="2">
        <v>0</v>
      </c>
      <c r="J434" s="12">
        <v>435018</v>
      </c>
      <c r="K434" s="12">
        <f>J434*[1]OtherData!$C$3</f>
        <v>329309.61392884178</v>
      </c>
      <c r="L434" s="12" t="str">
        <f>VLOOKUP($C434,[1]OtherData!$H:$I,2,0)</f>
        <v>Storm</v>
      </c>
      <c r="M434" s="13">
        <f t="shared" si="26"/>
        <v>-3.8647715571870161E-2</v>
      </c>
      <c r="N434" s="12">
        <v>847923.62609953037</v>
      </c>
      <c r="O434" s="14">
        <f t="shared" si="27"/>
        <v>-3.4424340888704157E-2</v>
      </c>
      <c r="P434">
        <v>3</v>
      </c>
      <c r="Q434">
        <v>1</v>
      </c>
    </row>
    <row r="435" spans="1:17">
      <c r="A435" s="2" t="str">
        <f t="shared" si="24"/>
        <v>3_20091</v>
      </c>
      <c r="B435" s="2">
        <v>3</v>
      </c>
      <c r="C435" s="11" t="s">
        <v>26</v>
      </c>
      <c r="D435" s="2">
        <v>1</v>
      </c>
      <c r="E435" s="2">
        <v>2009</v>
      </c>
      <c r="F435" s="2" t="str">
        <f t="shared" si="25"/>
        <v>2009Q1</v>
      </c>
      <c r="G435" s="2">
        <v>1</v>
      </c>
      <c r="H435" s="2">
        <v>0</v>
      </c>
      <c r="I435" s="2">
        <v>0</v>
      </c>
      <c r="J435" s="12">
        <v>434661</v>
      </c>
      <c r="K435" s="12">
        <f>J435*[1]OtherData!$C$3</f>
        <v>329039.36411809234</v>
      </c>
      <c r="L435" s="12" t="str">
        <f>VLOOKUP($C435,[1]OtherData!$H:$I,2,0)</f>
        <v>Wind</v>
      </c>
      <c r="M435" s="15">
        <f t="shared" si="26"/>
        <v>-3.864997340458496E-2</v>
      </c>
      <c r="N435" s="12">
        <v>387837.02147839445</v>
      </c>
      <c r="O435" s="14">
        <f t="shared" si="27"/>
        <v>-3.6630687376677032E-2</v>
      </c>
      <c r="P435">
        <v>3</v>
      </c>
      <c r="Q435">
        <v>1</v>
      </c>
    </row>
    <row r="436" spans="1:17">
      <c r="A436" s="2" t="str">
        <f t="shared" si="24"/>
        <v>2_20063</v>
      </c>
      <c r="B436" s="2">
        <v>2</v>
      </c>
      <c r="C436" s="11" t="s">
        <v>25</v>
      </c>
      <c r="D436" s="2">
        <v>3</v>
      </c>
      <c r="E436" s="2">
        <v>2006</v>
      </c>
      <c r="F436" s="2" t="str">
        <f t="shared" si="25"/>
        <v>2006Q3</v>
      </c>
      <c r="G436" s="2">
        <v>1</v>
      </c>
      <c r="H436" s="2">
        <v>0</v>
      </c>
      <c r="I436" s="2">
        <v>0</v>
      </c>
      <c r="J436" s="12">
        <v>431967</v>
      </c>
      <c r="K436" s="12">
        <f>J436*[1]OtherData!$C$3</f>
        <v>327000</v>
      </c>
      <c r="L436" s="12" t="str">
        <f>VLOOKUP($C436,[1]OtherData!$H:$I,2,0)</f>
        <v>Storm</v>
      </c>
      <c r="M436" s="13">
        <f t="shared" si="26"/>
        <v>-3.8667011503558807E-2</v>
      </c>
      <c r="N436" s="12">
        <v>399050.89583641663</v>
      </c>
      <c r="O436" s="14">
        <f t="shared" si="27"/>
        <v>-3.6576911213541903E-2</v>
      </c>
      <c r="P436">
        <v>3</v>
      </c>
      <c r="Q436">
        <v>1</v>
      </c>
    </row>
    <row r="437" spans="1:17">
      <c r="A437" s="2" t="str">
        <f t="shared" si="24"/>
        <v>1_19751</v>
      </c>
      <c r="B437" s="2">
        <v>1</v>
      </c>
      <c r="C437" s="11" t="s">
        <v>21</v>
      </c>
      <c r="D437" s="2">
        <v>1</v>
      </c>
      <c r="E437" s="2">
        <v>1975</v>
      </c>
      <c r="F437" s="2" t="str">
        <f t="shared" si="25"/>
        <v>1975Q1</v>
      </c>
      <c r="G437" s="2">
        <v>1</v>
      </c>
      <c r="H437" s="2">
        <v>0</v>
      </c>
      <c r="I437" s="2">
        <v>52</v>
      </c>
      <c r="J437" s="12">
        <v>431570</v>
      </c>
      <c r="K437" s="12">
        <f>J437*[1]OtherData!$C$3</f>
        <v>326699.47009841033</v>
      </c>
      <c r="L437" s="12" t="str">
        <f>VLOOKUP($C437,[1]OtherData!$H:$I,2,0)</f>
        <v>Wind</v>
      </c>
      <c r="M437" s="15">
        <f t="shared" si="26"/>
        <v>-3.8669522314729046E-2</v>
      </c>
      <c r="N437" s="12">
        <v>941751.55654404103</v>
      </c>
      <c r="O437" s="14">
        <f t="shared" si="27"/>
        <v>-3.3974388808528995E-2</v>
      </c>
      <c r="P437">
        <v>3</v>
      </c>
      <c r="Q437">
        <v>1</v>
      </c>
    </row>
    <row r="438" spans="1:17">
      <c r="A438" s="2" t="str">
        <f t="shared" si="24"/>
        <v>3_20083</v>
      </c>
      <c r="B438" s="2">
        <v>3</v>
      </c>
      <c r="C438" s="11" t="s">
        <v>19</v>
      </c>
      <c r="D438" s="2">
        <v>3</v>
      </c>
      <c r="E438" s="2">
        <v>2008</v>
      </c>
      <c r="F438" s="2" t="str">
        <f t="shared" si="25"/>
        <v>2008Q3</v>
      </c>
      <c r="G438" s="2">
        <v>1</v>
      </c>
      <c r="H438" s="2">
        <v>0</v>
      </c>
      <c r="I438" s="2">
        <v>0</v>
      </c>
      <c r="J438" s="12">
        <v>431285</v>
      </c>
      <c r="K438" s="12">
        <f>J438*[1]OtherData!$C$3</f>
        <v>326483.72445117339</v>
      </c>
      <c r="L438" s="12" t="str">
        <f>VLOOKUP($C438,[1]OtherData!$H:$I,2,0)</f>
        <v>Water</v>
      </c>
      <c r="M438" s="13">
        <f t="shared" si="26"/>
        <v>-3.8671324786224051E-2</v>
      </c>
      <c r="N438" s="12">
        <v>378850.0851501057</v>
      </c>
      <c r="O438" s="14">
        <f t="shared" si="27"/>
        <v>-3.6673784252800781E-2</v>
      </c>
      <c r="P438">
        <v>3</v>
      </c>
      <c r="Q438">
        <v>1</v>
      </c>
    </row>
    <row r="439" spans="1:17">
      <c r="A439" s="2" t="str">
        <f t="shared" si="24"/>
        <v>2_20174</v>
      </c>
      <c r="B439" s="2">
        <v>2</v>
      </c>
      <c r="C439" s="11" t="s">
        <v>21</v>
      </c>
      <c r="D439" s="2">
        <v>4</v>
      </c>
      <c r="E439" s="2">
        <v>2017</v>
      </c>
      <c r="F439" s="2" t="str">
        <f t="shared" si="25"/>
        <v>2017Q4</v>
      </c>
      <c r="G439" s="2">
        <v>1</v>
      </c>
      <c r="H439" s="2">
        <v>0</v>
      </c>
      <c r="I439" s="2">
        <v>0</v>
      </c>
      <c r="J439" s="12">
        <v>430896</v>
      </c>
      <c r="K439" s="12">
        <f>J439*[1]OtherData!$C$3</f>
        <v>326189.2505677517</v>
      </c>
      <c r="L439" s="12" t="str">
        <f>VLOOKUP($C439,[1]OtherData!$H:$I,2,0)</f>
        <v>Wind</v>
      </c>
      <c r="M439" s="15">
        <f t="shared" si="26"/>
        <v>-3.8673785001703202E-2</v>
      </c>
      <c r="N439" s="12">
        <v>413419.14382383641</v>
      </c>
      <c r="O439" s="14">
        <f t="shared" si="27"/>
        <v>-3.6508008243607643E-2</v>
      </c>
      <c r="P439">
        <v>3</v>
      </c>
      <c r="Q439">
        <v>1</v>
      </c>
    </row>
    <row r="440" spans="1:17">
      <c r="A440" s="2" t="str">
        <f t="shared" si="24"/>
        <v>1_20132</v>
      </c>
      <c r="B440" s="2">
        <v>1</v>
      </c>
      <c r="C440" s="11" t="s">
        <v>19</v>
      </c>
      <c r="D440" s="2">
        <v>2</v>
      </c>
      <c r="E440" s="2">
        <v>2013</v>
      </c>
      <c r="F440" s="2" t="str">
        <f t="shared" si="25"/>
        <v>2013Q2</v>
      </c>
      <c r="G440" s="2">
        <v>1</v>
      </c>
      <c r="H440" s="2">
        <v>0</v>
      </c>
      <c r="I440" s="2">
        <v>0</v>
      </c>
      <c r="J440" s="12">
        <v>429192</v>
      </c>
      <c r="K440" s="12">
        <f>J440*[1]OtherData!$C$3</f>
        <v>324899.3186979561</v>
      </c>
      <c r="L440" s="12" t="str">
        <f>VLOOKUP($C440,[1]OtherData!$H:$I,2,0)</f>
        <v>Water</v>
      </c>
      <c r="M440" s="13">
        <f t="shared" si="26"/>
        <v>-3.8684561883904921E-2</v>
      </c>
      <c r="N440" s="12">
        <v>403733.8406619762</v>
      </c>
      <c r="O440" s="14">
        <f t="shared" si="27"/>
        <v>-3.6554454139666098E-2</v>
      </c>
      <c r="P440">
        <v>3</v>
      </c>
      <c r="Q440">
        <v>1</v>
      </c>
    </row>
    <row r="441" spans="1:17">
      <c r="A441" s="2" t="str">
        <f t="shared" si="24"/>
        <v>2_20003</v>
      </c>
      <c r="B441" s="2">
        <v>2</v>
      </c>
      <c r="C441" s="11" t="s">
        <v>19</v>
      </c>
      <c r="D441" s="2">
        <v>3</v>
      </c>
      <c r="E441" s="2">
        <v>2000</v>
      </c>
      <c r="F441" s="2" t="str">
        <f t="shared" si="25"/>
        <v>2000Q3</v>
      </c>
      <c r="G441" s="2">
        <v>1</v>
      </c>
      <c r="H441" s="2">
        <v>0</v>
      </c>
      <c r="I441" s="2">
        <v>0</v>
      </c>
      <c r="J441" s="12">
        <v>428677</v>
      </c>
      <c r="K441" s="12">
        <f>J441*[1]OtherData!$C$3</f>
        <v>324509.46252838761</v>
      </c>
      <c r="L441" s="12" t="str">
        <f>VLOOKUP($C441,[1]OtherData!$H:$I,2,0)</f>
        <v>Water</v>
      </c>
      <c r="M441" s="15">
        <f t="shared" si="26"/>
        <v>-3.8687818981518705E-2</v>
      </c>
      <c r="N441" s="12">
        <v>419229.95201753062</v>
      </c>
      <c r="O441" s="14">
        <f t="shared" si="27"/>
        <v>-3.6480142498068281E-2</v>
      </c>
      <c r="P441">
        <v>3</v>
      </c>
      <c r="Q441">
        <v>1</v>
      </c>
    </row>
    <row r="442" spans="1:17">
      <c r="A442" s="2" t="str">
        <f t="shared" si="24"/>
        <v>1_19952</v>
      </c>
      <c r="B442" s="2">
        <v>1</v>
      </c>
      <c r="C442" s="11" t="s">
        <v>24</v>
      </c>
      <c r="D442" s="2">
        <v>2</v>
      </c>
      <c r="E442" s="2">
        <v>1995</v>
      </c>
      <c r="F442" s="2" t="str">
        <f t="shared" si="25"/>
        <v>1995Q2</v>
      </c>
      <c r="G442" s="2">
        <v>1</v>
      </c>
      <c r="H442" s="2">
        <v>0</v>
      </c>
      <c r="I442" s="2">
        <v>0</v>
      </c>
      <c r="J442" s="12">
        <v>427647</v>
      </c>
      <c r="K442" s="12">
        <f>J442*[1]OtherData!$C$3</f>
        <v>323729.75018925057</v>
      </c>
      <c r="L442" s="12" t="str">
        <f>VLOOKUP($C442,[1]OtherData!$H:$I,2,0)</f>
        <v>Storm</v>
      </c>
      <c r="M442" s="13">
        <f t="shared" si="26"/>
        <v>-3.8694333176746268E-2</v>
      </c>
      <c r="N442" s="12">
        <v>500939.05368795682</v>
      </c>
      <c r="O442" s="14">
        <f t="shared" si="27"/>
        <v>-3.6088306292242606E-2</v>
      </c>
      <c r="P442">
        <v>3</v>
      </c>
      <c r="Q442">
        <v>1</v>
      </c>
    </row>
    <row r="443" spans="1:17">
      <c r="A443" s="2" t="str">
        <f t="shared" si="24"/>
        <v>2_19983</v>
      </c>
      <c r="B443" s="2">
        <v>2</v>
      </c>
      <c r="C443" s="11" t="s">
        <v>24</v>
      </c>
      <c r="D443" s="2">
        <v>3</v>
      </c>
      <c r="E443" s="2">
        <v>1998</v>
      </c>
      <c r="F443" s="2" t="str">
        <f t="shared" si="25"/>
        <v>1998Q3</v>
      </c>
      <c r="G443" s="2">
        <v>1</v>
      </c>
      <c r="H443" s="2">
        <v>0</v>
      </c>
      <c r="I443" s="2">
        <v>0</v>
      </c>
      <c r="J443" s="12">
        <v>424833</v>
      </c>
      <c r="K443" s="12">
        <f>J443*[1]OtherData!$C$3</f>
        <v>321599.54579863744</v>
      </c>
      <c r="L443" s="12" t="str">
        <f>VLOOKUP($C443,[1]OtherData!$H:$I,2,0)</f>
        <v>Storm</v>
      </c>
      <c r="M443" s="15">
        <f t="shared" si="26"/>
        <v>-3.8712130211086437E-2</v>
      </c>
      <c r="N443" s="12">
        <v>448261.99216641474</v>
      </c>
      <c r="O443" s="14">
        <f t="shared" si="27"/>
        <v>-3.6340919275358013E-2</v>
      </c>
      <c r="P443">
        <v>3</v>
      </c>
      <c r="Q443">
        <v>1</v>
      </c>
    </row>
    <row r="444" spans="1:17">
      <c r="A444" s="2" t="str">
        <f t="shared" si="24"/>
        <v>3_20163</v>
      </c>
      <c r="B444" s="2">
        <v>3</v>
      </c>
      <c r="C444" s="11" t="s">
        <v>19</v>
      </c>
      <c r="D444" s="2">
        <v>3</v>
      </c>
      <c r="E444" s="2">
        <v>2016</v>
      </c>
      <c r="F444" s="2" t="str">
        <f t="shared" si="25"/>
        <v>2016Q3</v>
      </c>
      <c r="G444" s="2">
        <v>1</v>
      </c>
      <c r="H444" s="2">
        <v>0</v>
      </c>
      <c r="I444" s="2">
        <v>0</v>
      </c>
      <c r="J444" s="12">
        <v>424754</v>
      </c>
      <c r="K444" s="12">
        <f>J444*[1]OtherData!$C$3</f>
        <v>321539.74261922785</v>
      </c>
      <c r="L444" s="12" t="str">
        <f>VLOOKUP($C444,[1]OtherData!$H:$I,2,0)</f>
        <v>Water</v>
      </c>
      <c r="M444" s="13">
        <f t="shared" si="26"/>
        <v>-3.8712629843535927E-2</v>
      </c>
      <c r="N444" s="12">
        <v>407081.6704749433</v>
      </c>
      <c r="O444" s="14">
        <f t="shared" si="27"/>
        <v>-3.6538399613244378E-2</v>
      </c>
      <c r="P444">
        <v>3</v>
      </c>
      <c r="Q444">
        <v>1</v>
      </c>
    </row>
    <row r="445" spans="1:17">
      <c r="A445" s="2" t="str">
        <f t="shared" si="24"/>
        <v>2_20143</v>
      </c>
      <c r="B445" s="2">
        <v>2</v>
      </c>
      <c r="C445" s="11" t="s">
        <v>24</v>
      </c>
      <c r="D445" s="2">
        <v>3</v>
      </c>
      <c r="E445" s="2">
        <v>2014</v>
      </c>
      <c r="F445" s="2" t="str">
        <f t="shared" si="25"/>
        <v>2014Q3</v>
      </c>
      <c r="G445" s="2">
        <v>1</v>
      </c>
      <c r="H445" s="2">
        <v>0</v>
      </c>
      <c r="I445" s="2">
        <v>77</v>
      </c>
      <c r="J445" s="12">
        <v>424199</v>
      </c>
      <c r="K445" s="12">
        <f>J445*[1]OtherData!$C$3</f>
        <v>321119.60635881912</v>
      </c>
      <c r="L445" s="12" t="str">
        <f>VLOOKUP($C445,[1]OtherData!$H:$I,2,0)</f>
        <v>Storm</v>
      </c>
      <c r="M445" s="15">
        <f t="shared" si="26"/>
        <v>-3.8716139919605153E-2</v>
      </c>
      <c r="N445" s="12">
        <v>403856.19918572909</v>
      </c>
      <c r="O445" s="14">
        <f t="shared" si="27"/>
        <v>-3.655386736905282E-2</v>
      </c>
      <c r="P445">
        <v>3</v>
      </c>
      <c r="Q445">
        <v>1</v>
      </c>
    </row>
    <row r="446" spans="1:17">
      <c r="A446" s="2" t="str">
        <f t="shared" si="24"/>
        <v>2_20194</v>
      </c>
      <c r="B446" s="2">
        <v>2</v>
      </c>
      <c r="C446" s="11" t="s">
        <v>21</v>
      </c>
      <c r="D446" s="2">
        <v>4</v>
      </c>
      <c r="E446" s="2">
        <v>2019</v>
      </c>
      <c r="F446" s="2" t="str">
        <f t="shared" si="25"/>
        <v>2019Q4</v>
      </c>
      <c r="G446" s="2">
        <v>1</v>
      </c>
      <c r="H446" s="2">
        <v>0</v>
      </c>
      <c r="I446" s="2">
        <v>0</v>
      </c>
      <c r="J446" s="12">
        <v>420949</v>
      </c>
      <c r="K446" s="12">
        <f>J446*[1]OtherData!$C$3</f>
        <v>318659.34897804697</v>
      </c>
      <c r="L446" s="12" t="str">
        <f>VLOOKUP($C446,[1]OtherData!$H:$I,2,0)</f>
        <v>Wind</v>
      </c>
      <c r="M446" s="13">
        <f t="shared" si="26"/>
        <v>-3.873669441910961E-2</v>
      </c>
      <c r="N446" s="12">
        <v>406763.85362128454</v>
      </c>
      <c r="O446" s="14">
        <f t="shared" si="27"/>
        <v>-3.6539923704778113E-2</v>
      </c>
      <c r="P446">
        <v>3</v>
      </c>
      <c r="Q446">
        <v>1</v>
      </c>
    </row>
    <row r="447" spans="1:17">
      <c r="A447" s="2" t="str">
        <f t="shared" si="24"/>
        <v>2_19981</v>
      </c>
      <c r="B447" s="2">
        <v>2</v>
      </c>
      <c r="C447" s="11" t="s">
        <v>21</v>
      </c>
      <c r="D447" s="2">
        <v>1</v>
      </c>
      <c r="E447" s="2">
        <v>1998</v>
      </c>
      <c r="F447" s="2" t="str">
        <f t="shared" si="25"/>
        <v>1998Q1</v>
      </c>
      <c r="G447" s="2">
        <v>1</v>
      </c>
      <c r="H447" s="2">
        <v>0</v>
      </c>
      <c r="I447" s="2">
        <v>0</v>
      </c>
      <c r="J447" s="12">
        <v>411319</v>
      </c>
      <c r="K447" s="12">
        <f>J447*[1]OtherData!$C$3</f>
        <v>311369.41710825136</v>
      </c>
      <c r="L447" s="12" t="str">
        <f>VLOOKUP($C447,[1]OtherData!$H:$I,2,0)</f>
        <v>Wind</v>
      </c>
      <c r="M447" s="15">
        <f t="shared" si="26"/>
        <v>-3.8797598982256661E-2</v>
      </c>
      <c r="N447" s="12">
        <v>434002.71249149088</v>
      </c>
      <c r="O447" s="14">
        <f t="shared" si="27"/>
        <v>-3.6409299687471294E-2</v>
      </c>
      <c r="P447">
        <v>3</v>
      </c>
      <c r="Q447">
        <v>1</v>
      </c>
    </row>
    <row r="448" spans="1:17">
      <c r="A448" s="2" t="str">
        <f t="shared" si="24"/>
        <v>2_19992</v>
      </c>
      <c r="B448" s="2">
        <v>2</v>
      </c>
      <c r="C448" s="11" t="s">
        <v>19</v>
      </c>
      <c r="D448" s="2">
        <v>2</v>
      </c>
      <c r="E448" s="2">
        <v>1999</v>
      </c>
      <c r="F448" s="2" t="str">
        <f t="shared" si="25"/>
        <v>1999Q2</v>
      </c>
      <c r="G448" s="2">
        <v>1</v>
      </c>
      <c r="H448" s="2">
        <v>0</v>
      </c>
      <c r="I448" s="2">
        <v>0</v>
      </c>
      <c r="J448" s="12">
        <v>410606</v>
      </c>
      <c r="K448" s="12">
        <f>J448*[1]OtherData!$C$3</f>
        <v>310829.67448902345</v>
      </c>
      <c r="L448" s="12" t="str">
        <f>VLOOKUP($C448,[1]OtherData!$H:$I,2,0)</f>
        <v>Water</v>
      </c>
      <c r="M448" s="13">
        <f t="shared" si="26"/>
        <v>-3.8802108323224872E-2</v>
      </c>
      <c r="N448" s="12">
        <v>416690.96306441777</v>
      </c>
      <c r="O448" s="14">
        <f t="shared" si="27"/>
        <v>-3.6492318226079998E-2</v>
      </c>
      <c r="P448">
        <v>3</v>
      </c>
      <c r="Q448">
        <v>1</v>
      </c>
    </row>
    <row r="449" spans="1:17">
      <c r="A449" s="2" t="str">
        <f t="shared" si="24"/>
        <v>1_19941</v>
      </c>
      <c r="B449" s="2">
        <v>1</v>
      </c>
      <c r="C449" s="11" t="s">
        <v>20</v>
      </c>
      <c r="D449" s="2">
        <v>1</v>
      </c>
      <c r="E449" s="2">
        <v>1994</v>
      </c>
      <c r="F449" s="2" t="str">
        <f t="shared" si="25"/>
        <v>1994Q1</v>
      </c>
      <c r="G449" s="2">
        <v>1</v>
      </c>
      <c r="H449" s="2">
        <v>0</v>
      </c>
      <c r="I449" s="2">
        <v>0</v>
      </c>
      <c r="J449" s="12">
        <v>410189</v>
      </c>
      <c r="K449" s="12">
        <f>J449*[1]OtherData!$C$3</f>
        <v>310514.00454201363</v>
      </c>
      <c r="L449" s="12" t="str">
        <f>VLOOKUP($C449,[1]OtherData!$H:$I,2,0)</f>
        <v>Winter</v>
      </c>
      <c r="M449" s="15">
        <f t="shared" si="26"/>
        <v>-3.8804745623622829E-2</v>
      </c>
      <c r="N449" s="12">
        <v>493573.37441609852</v>
      </c>
      <c r="O449" s="14">
        <f t="shared" si="27"/>
        <v>-3.6123628426009968E-2</v>
      </c>
      <c r="P449">
        <v>3</v>
      </c>
      <c r="Q449">
        <v>1</v>
      </c>
    </row>
    <row r="450" spans="1:17">
      <c r="A450" s="2" t="str">
        <f t="shared" ref="A450:A513" si="28">B450&amp;"_"&amp;E450&amp;D450</f>
        <v>3_20163</v>
      </c>
      <c r="B450" s="2">
        <v>3</v>
      </c>
      <c r="C450" s="11" t="s">
        <v>19</v>
      </c>
      <c r="D450" s="2">
        <v>3</v>
      </c>
      <c r="E450" s="2">
        <v>2016</v>
      </c>
      <c r="F450" s="2" t="str">
        <f t="shared" ref="F450:F513" si="29">E450&amp;"Q"&amp;D450</f>
        <v>2016Q3</v>
      </c>
      <c r="G450" s="2">
        <v>1</v>
      </c>
      <c r="H450" s="2">
        <v>0</v>
      </c>
      <c r="I450" s="2">
        <v>0</v>
      </c>
      <c r="J450" s="12">
        <v>404067</v>
      </c>
      <c r="K450" s="12">
        <f>J450*[1]OtherData!$C$3</f>
        <v>305879.63663890993</v>
      </c>
      <c r="L450" s="12" t="str">
        <f>VLOOKUP($C450,[1]OtherData!$H:$I,2,0)</f>
        <v>Water</v>
      </c>
      <c r="M450" s="13">
        <f t="shared" ref="M450:M513" si="30">STANDARDIZE(J450,AVERAGE($J$2:$J$3367),_xlfn.STDEV.S($J$2:$J$3367))</f>
        <v>-3.8843463976227836E-2</v>
      </c>
      <c r="N450" s="12">
        <v>387255.37450806564</v>
      </c>
      <c r="O450" s="14">
        <f t="shared" ref="O450:O513" si="31">STANDARDIZE(N450,AVERAGE($N$2:$N$3367),_xlfn.STDEV.S($N$2:$N$3367))</f>
        <v>-3.6633476666209336E-2</v>
      </c>
      <c r="P450">
        <v>3</v>
      </c>
      <c r="Q450">
        <v>1</v>
      </c>
    </row>
    <row r="451" spans="1:17">
      <c r="A451" s="2" t="str">
        <f t="shared" si="28"/>
        <v>2_19992</v>
      </c>
      <c r="B451" s="2">
        <v>2</v>
      </c>
      <c r="C451" s="11" t="s">
        <v>21</v>
      </c>
      <c r="D451" s="2">
        <v>2</v>
      </c>
      <c r="E451" s="2">
        <v>1999</v>
      </c>
      <c r="F451" s="2" t="str">
        <f t="shared" si="29"/>
        <v>1999Q2</v>
      </c>
      <c r="G451" s="2">
        <v>1</v>
      </c>
      <c r="H451" s="2">
        <v>0</v>
      </c>
      <c r="I451" s="2">
        <v>0</v>
      </c>
      <c r="J451" s="12">
        <v>403671</v>
      </c>
      <c r="K451" s="12">
        <f>J451*[1]OtherData!$C$3</f>
        <v>305579.86373959121</v>
      </c>
      <c r="L451" s="12" t="str">
        <f>VLOOKUP($C451,[1]OtherData!$H:$I,2,0)</f>
        <v>Wind</v>
      </c>
      <c r="M451" s="15">
        <f t="shared" si="30"/>
        <v>-3.8845968462936684E-2</v>
      </c>
      <c r="N451" s="12">
        <v>409653.19004392676</v>
      </c>
      <c r="O451" s="14">
        <f t="shared" si="31"/>
        <v>-3.6526067884581133E-2</v>
      </c>
      <c r="P451">
        <v>3</v>
      </c>
      <c r="Q451">
        <v>1</v>
      </c>
    </row>
    <row r="452" spans="1:17">
      <c r="A452" s="2" t="str">
        <f t="shared" si="28"/>
        <v>1_20023</v>
      </c>
      <c r="B452" s="2">
        <v>1</v>
      </c>
      <c r="C452" s="11" t="s">
        <v>24</v>
      </c>
      <c r="D452" s="2">
        <v>3</v>
      </c>
      <c r="E452" s="2">
        <v>2002</v>
      </c>
      <c r="F452" s="2" t="str">
        <f t="shared" si="29"/>
        <v>2002Q3</v>
      </c>
      <c r="G452" s="2">
        <v>1</v>
      </c>
      <c r="H452" s="2">
        <v>0</v>
      </c>
      <c r="I452" s="2">
        <v>0</v>
      </c>
      <c r="J452" s="12">
        <v>402640</v>
      </c>
      <c r="K452" s="12">
        <f>J452*[1]OtherData!$C$3</f>
        <v>304799.39439818321</v>
      </c>
      <c r="L452" s="12" t="str">
        <f>VLOOKUP($C452,[1]OtherData!$H:$I,2,0)</f>
        <v>Storm</v>
      </c>
      <c r="M452" s="13">
        <f t="shared" si="30"/>
        <v>-3.8852488982625638E-2</v>
      </c>
      <c r="N452" s="12">
        <v>375166.1104447759</v>
      </c>
      <c r="O452" s="14">
        <f t="shared" si="31"/>
        <v>-3.6691450762912671E-2</v>
      </c>
      <c r="P452">
        <v>3</v>
      </c>
      <c r="Q452">
        <v>1</v>
      </c>
    </row>
    <row r="453" spans="1:17">
      <c r="A453" s="2" t="str">
        <f t="shared" si="28"/>
        <v>1_19774</v>
      </c>
      <c r="B453" s="2">
        <v>1</v>
      </c>
      <c r="C453" s="11" t="s">
        <v>37</v>
      </c>
      <c r="D453" s="2">
        <v>4</v>
      </c>
      <c r="E453" s="2">
        <v>1977</v>
      </c>
      <c r="F453" s="2" t="str">
        <f t="shared" si="29"/>
        <v>1977Q4</v>
      </c>
      <c r="G453" s="2">
        <v>2</v>
      </c>
      <c r="H453" s="2">
        <v>0</v>
      </c>
      <c r="I453" s="2">
        <v>0</v>
      </c>
      <c r="J453" s="12">
        <v>399192</v>
      </c>
      <c r="K453" s="12">
        <f>J453*[1]OtherData!$C$3</f>
        <v>302189.2505677517</v>
      </c>
      <c r="L453" s="12" t="str">
        <f>VLOOKUP($C453,[1]OtherData!$H:$I,2,0)</f>
        <v>Water</v>
      </c>
      <c r="M453" s="15">
        <f t="shared" si="30"/>
        <v>-3.8874295725484523E-2</v>
      </c>
      <c r="N453" s="12">
        <v>879723.35266010859</v>
      </c>
      <c r="O453" s="14">
        <f t="shared" si="31"/>
        <v>-3.4271845218735233E-2</v>
      </c>
      <c r="P453">
        <v>3</v>
      </c>
      <c r="Q453">
        <v>1</v>
      </c>
    </row>
    <row r="454" spans="1:17">
      <c r="A454" s="2" t="str">
        <f t="shared" si="28"/>
        <v>3_19842</v>
      </c>
      <c r="B454" s="2">
        <v>3</v>
      </c>
      <c r="C454" s="11" t="s">
        <v>34</v>
      </c>
      <c r="D454" s="2">
        <v>2</v>
      </c>
      <c r="E454" s="2">
        <v>1984</v>
      </c>
      <c r="F454" s="2" t="str">
        <f t="shared" si="29"/>
        <v>1984Q2</v>
      </c>
      <c r="G454" s="2">
        <v>1</v>
      </c>
      <c r="H454" s="2">
        <v>0</v>
      </c>
      <c r="I454" s="2">
        <v>36</v>
      </c>
      <c r="J454" s="12">
        <v>396894</v>
      </c>
      <c r="K454" s="12">
        <f>J454*[1]OtherData!$C$3</f>
        <v>300449.65934897808</v>
      </c>
      <c r="L454" s="12" t="str">
        <f>VLOOKUP($C454,[1]OtherData!$H:$I,2,0)</f>
        <v>Water</v>
      </c>
      <c r="M454" s="13">
        <f t="shared" si="30"/>
        <v>-3.8888829337749516E-2</v>
      </c>
      <c r="N454" s="12">
        <v>686815.46611616539</v>
      </c>
      <c r="O454" s="14">
        <f t="shared" si="31"/>
        <v>-3.5196935481532562E-2</v>
      </c>
      <c r="P454">
        <v>3</v>
      </c>
      <c r="Q454">
        <v>1</v>
      </c>
    </row>
    <row r="455" spans="1:17">
      <c r="A455" s="2" t="str">
        <f t="shared" si="28"/>
        <v>4_20122</v>
      </c>
      <c r="B455" s="2">
        <v>4</v>
      </c>
      <c r="C455" s="11" t="s">
        <v>24</v>
      </c>
      <c r="D455" s="2">
        <v>2</v>
      </c>
      <c r="E455" s="2">
        <v>2012</v>
      </c>
      <c r="F455" s="2" t="str">
        <f t="shared" si="29"/>
        <v>2012Q2</v>
      </c>
      <c r="G455" s="2">
        <v>1</v>
      </c>
      <c r="H455" s="2">
        <v>0</v>
      </c>
      <c r="I455" s="2">
        <v>0</v>
      </c>
      <c r="J455" s="12">
        <v>390831</v>
      </c>
      <c r="K455" s="12">
        <f>J455*[1]OtherData!$C$3</f>
        <v>295859.95457986376</v>
      </c>
      <c r="L455" s="12" t="str">
        <f>VLOOKUP($C455,[1]OtherData!$H:$I,2,0)</f>
        <v>Storm</v>
      </c>
      <c r="M455" s="15">
        <f t="shared" si="30"/>
        <v>-3.8927174547132758E-2</v>
      </c>
      <c r="N455" s="12">
        <v>360526.93805732881</v>
      </c>
      <c r="O455" s="14">
        <f t="shared" si="31"/>
        <v>-3.6761652951499475E-2</v>
      </c>
      <c r="P455">
        <v>3</v>
      </c>
      <c r="Q455">
        <v>1</v>
      </c>
    </row>
    <row r="456" spans="1:17">
      <c r="A456" s="2" t="str">
        <f t="shared" si="28"/>
        <v>5_20102</v>
      </c>
      <c r="B456" s="2">
        <v>5</v>
      </c>
      <c r="C456" s="11" t="s">
        <v>24</v>
      </c>
      <c r="D456" s="2">
        <v>2</v>
      </c>
      <c r="E456" s="2">
        <v>2010</v>
      </c>
      <c r="F456" s="2" t="str">
        <f t="shared" si="29"/>
        <v>2010Q2</v>
      </c>
      <c r="G456" s="2">
        <v>1</v>
      </c>
      <c r="H456" s="2">
        <v>0</v>
      </c>
      <c r="I456" s="2">
        <v>0</v>
      </c>
      <c r="J456" s="12">
        <v>390035</v>
      </c>
      <c r="K456" s="12">
        <f>J456*[1]OtherData!$C$3</f>
        <v>295257.38077214232</v>
      </c>
      <c r="L456" s="12" t="str">
        <f>VLOOKUP($C456,[1]OtherData!$H:$I,2,0)</f>
        <v>Storm</v>
      </c>
      <c r="M456" s="13">
        <f t="shared" si="30"/>
        <v>-3.8932208818396E-2</v>
      </c>
      <c r="N456" s="12">
        <v>346322.74493418803</v>
      </c>
      <c r="O456" s="14">
        <f t="shared" si="31"/>
        <v>-3.682976919591293E-2</v>
      </c>
      <c r="P456">
        <v>3</v>
      </c>
      <c r="Q456">
        <v>1</v>
      </c>
    </row>
    <row r="457" spans="1:17">
      <c r="A457" s="2" t="str">
        <f t="shared" si="28"/>
        <v>2_20013</v>
      </c>
      <c r="B457" s="2">
        <v>2</v>
      </c>
      <c r="C457" s="11" t="s">
        <v>25</v>
      </c>
      <c r="D457" s="2">
        <v>3</v>
      </c>
      <c r="E457" s="2">
        <v>2001</v>
      </c>
      <c r="F457" s="2" t="str">
        <f t="shared" si="29"/>
        <v>2001Q3</v>
      </c>
      <c r="G457" s="2">
        <v>1</v>
      </c>
      <c r="H457" s="2">
        <v>0</v>
      </c>
      <c r="I457" s="2">
        <v>0</v>
      </c>
      <c r="J457" s="12">
        <v>388374</v>
      </c>
      <c r="K457" s="12">
        <f>J457*[1]OtherData!$C$3</f>
        <v>294000</v>
      </c>
      <c r="L457" s="12" t="str">
        <f>VLOOKUP($C457,[1]OtherData!$H:$I,2,0)</f>
        <v>Storm</v>
      </c>
      <c r="M457" s="15">
        <f t="shared" si="30"/>
        <v>-3.8942713748758129E-2</v>
      </c>
      <c r="N457" s="12">
        <v>365850.56115415745</v>
      </c>
      <c r="O457" s="14">
        <f t="shared" si="31"/>
        <v>-3.6736123503336875E-2</v>
      </c>
      <c r="P457">
        <v>3</v>
      </c>
      <c r="Q457">
        <v>1</v>
      </c>
    </row>
    <row r="458" spans="1:17">
      <c r="A458" s="2" t="str">
        <f t="shared" si="28"/>
        <v>1_20052</v>
      </c>
      <c r="B458" s="2">
        <v>1</v>
      </c>
      <c r="C458" s="11" t="s">
        <v>24</v>
      </c>
      <c r="D458" s="2">
        <v>2</v>
      </c>
      <c r="E458" s="2">
        <v>2005</v>
      </c>
      <c r="F458" s="2" t="str">
        <f t="shared" si="29"/>
        <v>2005Q2</v>
      </c>
      <c r="G458" s="2">
        <v>1</v>
      </c>
      <c r="H458" s="2">
        <v>0</v>
      </c>
      <c r="I458" s="2">
        <v>0</v>
      </c>
      <c r="J458" s="12">
        <v>381716</v>
      </c>
      <c r="K458" s="12">
        <f>J458*[1]OtherData!$C$3</f>
        <v>288959.87887963664</v>
      </c>
      <c r="L458" s="12" t="str">
        <f>VLOOKUP($C458,[1]OtherData!$H:$I,2,0)</f>
        <v>Storm</v>
      </c>
      <c r="M458" s="13">
        <f t="shared" si="30"/>
        <v>-3.8984822012666023E-2</v>
      </c>
      <c r="N458" s="12">
        <v>357053.63139016036</v>
      </c>
      <c r="O458" s="14">
        <f t="shared" si="31"/>
        <v>-3.6778309202496112E-2</v>
      </c>
      <c r="P458">
        <v>3</v>
      </c>
      <c r="Q458">
        <v>1</v>
      </c>
    </row>
    <row r="459" spans="1:17">
      <c r="A459" s="2" t="str">
        <f t="shared" si="28"/>
        <v>3_20103</v>
      </c>
      <c r="B459" s="2">
        <v>3</v>
      </c>
      <c r="C459" s="11" t="s">
        <v>19</v>
      </c>
      <c r="D459" s="2">
        <v>3</v>
      </c>
      <c r="E459" s="2">
        <v>2010</v>
      </c>
      <c r="F459" s="2" t="str">
        <f t="shared" si="29"/>
        <v>2010Q3</v>
      </c>
      <c r="G459" s="2">
        <v>1</v>
      </c>
      <c r="H459" s="2">
        <v>0</v>
      </c>
      <c r="I459" s="2">
        <v>0</v>
      </c>
      <c r="J459" s="12">
        <v>378003</v>
      </c>
      <c r="K459" s="12">
        <f>J459*[1]OtherData!$C$3</f>
        <v>286149.12944738835</v>
      </c>
      <c r="L459" s="12" t="str">
        <f>VLOOKUP($C459,[1]OtherData!$H:$I,2,0)</f>
        <v>Water</v>
      </c>
      <c r="M459" s="15">
        <f t="shared" si="30"/>
        <v>-3.9008304737792196E-2</v>
      </c>
      <c r="N459" s="12">
        <v>335639.20302885096</v>
      </c>
      <c r="O459" s="14">
        <f t="shared" si="31"/>
        <v>-3.6881002148416213E-2</v>
      </c>
      <c r="P459">
        <v>3</v>
      </c>
      <c r="Q459">
        <v>1</v>
      </c>
    </row>
    <row r="460" spans="1:17">
      <c r="A460" s="2" t="str">
        <f t="shared" si="28"/>
        <v>3_20133</v>
      </c>
      <c r="B460" s="2">
        <v>3</v>
      </c>
      <c r="C460" s="11" t="s">
        <v>19</v>
      </c>
      <c r="D460" s="2">
        <v>3</v>
      </c>
      <c r="E460" s="2">
        <v>2013</v>
      </c>
      <c r="F460" s="2" t="str">
        <f t="shared" si="29"/>
        <v>2013Q3</v>
      </c>
      <c r="G460" s="2">
        <v>1</v>
      </c>
      <c r="H460" s="2">
        <v>0</v>
      </c>
      <c r="I460" s="2">
        <v>0</v>
      </c>
      <c r="J460" s="12">
        <v>377746</v>
      </c>
      <c r="K460" s="12">
        <f>J460*[1]OtherData!$C$3</f>
        <v>285954.57986373961</v>
      </c>
      <c r="L460" s="12" t="str">
        <f>VLOOKUP($C460,[1]OtherData!$H:$I,2,0)</f>
        <v>Water</v>
      </c>
      <c r="M460" s="13">
        <f t="shared" si="30"/>
        <v>-3.9009930124368389E-2</v>
      </c>
      <c r="N460" s="12">
        <v>355339.43637043296</v>
      </c>
      <c r="O460" s="14">
        <f t="shared" si="31"/>
        <v>-3.6786529629092943E-2</v>
      </c>
      <c r="P460">
        <v>3</v>
      </c>
      <c r="Q460">
        <v>1</v>
      </c>
    </row>
    <row r="461" spans="1:17">
      <c r="A461" s="2" t="str">
        <f t="shared" si="28"/>
        <v>3_20102</v>
      </c>
      <c r="B461" s="2">
        <v>3</v>
      </c>
      <c r="C461" s="11" t="s">
        <v>24</v>
      </c>
      <c r="D461" s="2">
        <v>2</v>
      </c>
      <c r="E461" s="2">
        <v>2010</v>
      </c>
      <c r="F461" s="2" t="str">
        <f t="shared" si="29"/>
        <v>2010Q2</v>
      </c>
      <c r="G461" s="2">
        <v>1</v>
      </c>
      <c r="H461" s="2">
        <v>0</v>
      </c>
      <c r="I461" s="2">
        <v>0</v>
      </c>
      <c r="J461" s="12">
        <v>377176</v>
      </c>
      <c r="K461" s="12">
        <f>J461*[1]OtherData!$C$3</f>
        <v>285523.08856926573</v>
      </c>
      <c r="L461" s="12" t="str">
        <f>VLOOKUP($C461,[1]OtherData!$H:$I,2,0)</f>
        <v>Storm</v>
      </c>
      <c r="M461" s="15">
        <f t="shared" si="30"/>
        <v>-3.9013535067358406E-2</v>
      </c>
      <c r="N461" s="12">
        <v>334904.88710832951</v>
      </c>
      <c r="O461" s="14">
        <f t="shared" si="31"/>
        <v>-3.6884523562289231E-2</v>
      </c>
      <c r="P461">
        <v>3</v>
      </c>
      <c r="Q461">
        <v>1</v>
      </c>
    </row>
    <row r="462" spans="1:17">
      <c r="A462" s="2" t="str">
        <f t="shared" si="28"/>
        <v>1_19973</v>
      </c>
      <c r="B462" s="2">
        <v>1</v>
      </c>
      <c r="C462" s="11" t="s">
        <v>24</v>
      </c>
      <c r="D462" s="2">
        <v>3</v>
      </c>
      <c r="E462" s="2">
        <v>1997</v>
      </c>
      <c r="F462" s="2" t="str">
        <f t="shared" si="29"/>
        <v>1997Q3</v>
      </c>
      <c r="G462" s="2">
        <v>1</v>
      </c>
      <c r="H462" s="2">
        <v>0</v>
      </c>
      <c r="I462" s="2">
        <v>0</v>
      </c>
      <c r="J462" s="12">
        <v>376247</v>
      </c>
      <c r="K462" s="12">
        <f>J462*[1]OtherData!$C$3</f>
        <v>284819.8334595004</v>
      </c>
      <c r="L462" s="12" t="str">
        <f>VLOOKUP($C462,[1]OtherData!$H:$I,2,0)</f>
        <v>Storm</v>
      </c>
      <c r="M462" s="13">
        <f t="shared" si="30"/>
        <v>-3.9019410491985984E-2</v>
      </c>
      <c r="N462" s="12">
        <v>412028.7079219945</v>
      </c>
      <c r="O462" s="14">
        <f t="shared" si="31"/>
        <v>-3.651467608252746E-2</v>
      </c>
      <c r="P462">
        <v>3</v>
      </c>
      <c r="Q462">
        <v>1</v>
      </c>
    </row>
    <row r="463" spans="1:17">
      <c r="A463" s="2" t="str">
        <f t="shared" si="28"/>
        <v>3_19841</v>
      </c>
      <c r="B463" s="2">
        <v>3</v>
      </c>
      <c r="C463" s="11" t="s">
        <v>39</v>
      </c>
      <c r="D463" s="2">
        <v>1</v>
      </c>
      <c r="E463" s="2">
        <v>1984</v>
      </c>
      <c r="F463" s="2" t="str">
        <f t="shared" si="29"/>
        <v>1984Q1</v>
      </c>
      <c r="G463" s="2">
        <v>1</v>
      </c>
      <c r="H463" s="2">
        <v>0</v>
      </c>
      <c r="I463" s="2">
        <v>0</v>
      </c>
      <c r="J463" s="12">
        <v>373116</v>
      </c>
      <c r="K463" s="12">
        <f>J463*[1]OtherData!$C$3</f>
        <v>282449.65934897808</v>
      </c>
      <c r="L463" s="12" t="str">
        <f>VLOOKUP($C463,[1]OtherData!$H:$I,2,0)</f>
        <v>Storm</v>
      </c>
      <c r="M463" s="15">
        <f t="shared" si="30"/>
        <v>-3.9039212380585511E-2</v>
      </c>
      <c r="N463" s="12">
        <v>645668.21230706235</v>
      </c>
      <c r="O463" s="14">
        <f t="shared" si="31"/>
        <v>-3.5394257242304543E-2</v>
      </c>
      <c r="P463">
        <v>3</v>
      </c>
      <c r="Q463">
        <v>1</v>
      </c>
    </row>
    <row r="464" spans="1:17">
      <c r="A464" s="2" t="str">
        <f t="shared" si="28"/>
        <v>2_20112</v>
      </c>
      <c r="B464" s="2">
        <v>2</v>
      </c>
      <c r="C464" s="11" t="s">
        <v>39</v>
      </c>
      <c r="D464" s="2">
        <v>2</v>
      </c>
      <c r="E464" s="2">
        <v>2011</v>
      </c>
      <c r="F464" s="2" t="str">
        <f t="shared" si="29"/>
        <v>2011Q2</v>
      </c>
      <c r="G464" s="2">
        <v>1</v>
      </c>
      <c r="H464" s="2">
        <v>0</v>
      </c>
      <c r="I464" s="2">
        <v>0</v>
      </c>
      <c r="J464" s="12">
        <v>372125</v>
      </c>
      <c r="K464" s="12">
        <f>J464*[1]OtherData!$C$3</f>
        <v>281699.47009841033</v>
      </c>
      <c r="L464" s="12" t="str">
        <f>VLOOKUP($C464,[1]OtherData!$H:$I,2,0)</f>
        <v>Storm</v>
      </c>
      <c r="M464" s="13">
        <f t="shared" si="30"/>
        <v>-3.9045479921819025E-2</v>
      </c>
      <c r="N464" s="12">
        <v>334073.01547629031</v>
      </c>
      <c r="O464" s="14">
        <f t="shared" si="31"/>
        <v>-3.6888512804826093E-2</v>
      </c>
      <c r="P464">
        <v>3</v>
      </c>
      <c r="Q464">
        <v>1</v>
      </c>
    </row>
    <row r="465" spans="1:17">
      <c r="A465" s="2" t="str">
        <f t="shared" si="28"/>
        <v>2_20154</v>
      </c>
      <c r="B465" s="2">
        <v>2</v>
      </c>
      <c r="C465" s="11" t="s">
        <v>19</v>
      </c>
      <c r="D465" s="2">
        <v>4</v>
      </c>
      <c r="E465" s="2">
        <v>2015</v>
      </c>
      <c r="F465" s="2" t="str">
        <f t="shared" si="29"/>
        <v>2015Q4</v>
      </c>
      <c r="G465" s="2">
        <v>1</v>
      </c>
      <c r="H465" s="2">
        <v>0</v>
      </c>
      <c r="I465" s="2">
        <v>0</v>
      </c>
      <c r="J465" s="12">
        <v>369827</v>
      </c>
      <c r="K465" s="12">
        <f>J465*[1]OtherData!$C$3</f>
        <v>279959.87887963664</v>
      </c>
      <c r="L465" s="12" t="str">
        <f>VLOOKUP($C465,[1]OtherData!$H:$I,2,0)</f>
        <v>Water</v>
      </c>
      <c r="M465" s="15">
        <f t="shared" si="30"/>
        <v>-3.9060013534084018E-2</v>
      </c>
      <c r="N465" s="12">
        <v>355360.2206766298</v>
      </c>
      <c r="O465" s="14">
        <f t="shared" si="31"/>
        <v>-3.6786429957899477E-2</v>
      </c>
      <c r="P465">
        <v>3</v>
      </c>
      <c r="Q465">
        <v>1</v>
      </c>
    </row>
    <row r="466" spans="1:17">
      <c r="A466" s="2" t="str">
        <f t="shared" si="28"/>
        <v>2_19942</v>
      </c>
      <c r="B466" s="2">
        <v>2</v>
      </c>
      <c r="C466" s="11" t="s">
        <v>19</v>
      </c>
      <c r="D466" s="2">
        <v>2</v>
      </c>
      <c r="E466" s="2">
        <v>1994</v>
      </c>
      <c r="F466" s="2" t="str">
        <f t="shared" si="29"/>
        <v>1994Q2</v>
      </c>
      <c r="G466" s="2">
        <v>1</v>
      </c>
      <c r="H466" s="2">
        <v>0</v>
      </c>
      <c r="I466" s="2">
        <v>0</v>
      </c>
      <c r="J466" s="12">
        <v>368757</v>
      </c>
      <c r="K466" s="12">
        <f>J466*[1]OtherData!$C$3</f>
        <v>279149.88644965936</v>
      </c>
      <c r="L466" s="12" t="str">
        <f>VLOOKUP($C466,[1]OtherData!$H:$I,2,0)</f>
        <v>Water</v>
      </c>
      <c r="M466" s="13">
        <f t="shared" si="30"/>
        <v>-3.9066780707767028E-2</v>
      </c>
      <c r="N466" s="12">
        <v>443718.96084379946</v>
      </c>
      <c r="O466" s="14">
        <f t="shared" si="31"/>
        <v>-3.6362705393672971E-2</v>
      </c>
      <c r="P466">
        <v>3</v>
      </c>
      <c r="Q466">
        <v>1</v>
      </c>
    </row>
    <row r="467" spans="1:17">
      <c r="A467" s="2" t="str">
        <f t="shared" si="28"/>
        <v>5_19761</v>
      </c>
      <c r="B467" s="2">
        <v>5</v>
      </c>
      <c r="C467" s="11" t="s">
        <v>26</v>
      </c>
      <c r="D467" s="2">
        <v>1</v>
      </c>
      <c r="E467" s="2">
        <v>1976</v>
      </c>
      <c r="F467" s="2" t="str">
        <f t="shared" si="29"/>
        <v>1976Q1</v>
      </c>
      <c r="G467" s="2">
        <v>1</v>
      </c>
      <c r="H467" s="2">
        <v>0</v>
      </c>
      <c r="I467" s="2">
        <v>1</v>
      </c>
      <c r="J467" s="12">
        <v>360291</v>
      </c>
      <c r="K467" s="12">
        <f>J467*[1]OtherData!$C$3</f>
        <v>272741.10522331571</v>
      </c>
      <c r="L467" s="12" t="str">
        <f>VLOOKUP($C467,[1]OtherData!$H:$I,2,0)</f>
        <v>Wind</v>
      </c>
      <c r="M467" s="15">
        <f t="shared" si="30"/>
        <v>-3.9120323597860787E-2</v>
      </c>
      <c r="N467" s="12">
        <v>795486.93670129031</v>
      </c>
      <c r="O467" s="14">
        <f t="shared" si="31"/>
        <v>-3.4675801166688128E-2</v>
      </c>
      <c r="P467">
        <v>3</v>
      </c>
      <c r="Q467">
        <v>1</v>
      </c>
    </row>
    <row r="468" spans="1:17">
      <c r="A468" s="2" t="str">
        <f t="shared" si="28"/>
        <v>2_19811</v>
      </c>
      <c r="B468" s="2">
        <v>2</v>
      </c>
      <c r="C468" s="11" t="s">
        <v>47</v>
      </c>
      <c r="D468" s="2">
        <v>1</v>
      </c>
      <c r="E468" s="2">
        <v>1981</v>
      </c>
      <c r="F468" s="2" t="str">
        <f t="shared" si="29"/>
        <v>1981Q1</v>
      </c>
      <c r="G468" s="2">
        <v>1</v>
      </c>
      <c r="H468" s="2">
        <v>43</v>
      </c>
      <c r="I468" s="2">
        <v>0</v>
      </c>
      <c r="J468" s="12">
        <v>358928</v>
      </c>
      <c r="K468" s="12">
        <f>J468*[1]OtherData!$C$3</f>
        <v>271709.31112793338</v>
      </c>
      <c r="L468" s="12" t="str">
        <f>VLOOKUP($C468,[1]OtherData!$H:$I,2,0)</f>
        <v>Water</v>
      </c>
      <c r="M468" s="13">
        <f t="shared" si="30"/>
        <v>-3.912894383872989E-2</v>
      </c>
      <c r="N468" s="12">
        <v>741786.50477727852</v>
      </c>
      <c r="O468" s="14">
        <f t="shared" si="31"/>
        <v>-3.4933321725183271E-2</v>
      </c>
      <c r="P468">
        <v>3</v>
      </c>
      <c r="Q468">
        <v>1</v>
      </c>
    </row>
    <row r="469" spans="1:17">
      <c r="A469" s="2" t="str">
        <f t="shared" si="28"/>
        <v>1_20142</v>
      </c>
      <c r="B469" s="2">
        <v>1</v>
      </c>
      <c r="C469" s="11" t="s">
        <v>25</v>
      </c>
      <c r="D469" s="2">
        <v>2</v>
      </c>
      <c r="E469" s="2">
        <v>2014</v>
      </c>
      <c r="F469" s="2" t="str">
        <f t="shared" si="29"/>
        <v>2014Q2</v>
      </c>
      <c r="G469" s="2">
        <v>1</v>
      </c>
      <c r="H469" s="2">
        <v>0</v>
      </c>
      <c r="I469" s="2">
        <v>0</v>
      </c>
      <c r="J469" s="12">
        <v>357224</v>
      </c>
      <c r="K469" s="12">
        <f>J469*[1]OtherData!$C$3</f>
        <v>270419.37925813778</v>
      </c>
      <c r="L469" s="12" t="str">
        <f>VLOOKUP($C469,[1]OtherData!$H:$I,2,0)</f>
        <v>Storm</v>
      </c>
      <c r="M469" s="15">
        <f t="shared" si="30"/>
        <v>-3.9139720720931609E-2</v>
      </c>
      <c r="N469" s="12">
        <v>340093.03863970184</v>
      </c>
      <c r="O469" s="14">
        <f t="shared" si="31"/>
        <v>-3.6859643768364911E-2</v>
      </c>
      <c r="P469">
        <v>3</v>
      </c>
      <c r="Q469">
        <v>1</v>
      </c>
    </row>
    <row r="470" spans="1:17">
      <c r="A470" s="2" t="str">
        <f t="shared" si="28"/>
        <v>6_20123</v>
      </c>
      <c r="B470" s="2">
        <v>6</v>
      </c>
      <c r="C470" s="11" t="s">
        <v>39</v>
      </c>
      <c r="D470" s="2">
        <v>3</v>
      </c>
      <c r="E470" s="2">
        <v>2012</v>
      </c>
      <c r="F470" s="2" t="str">
        <f t="shared" si="29"/>
        <v>2012Q3</v>
      </c>
      <c r="G470" s="2">
        <v>1</v>
      </c>
      <c r="H470" s="2">
        <v>0</v>
      </c>
      <c r="I470" s="2">
        <v>0</v>
      </c>
      <c r="J470" s="12">
        <v>348522</v>
      </c>
      <c r="K470" s="12">
        <f>J470*[1]OtherData!$C$3</f>
        <v>263831.94549583649</v>
      </c>
      <c r="L470" s="12" t="str">
        <f>VLOOKUP($C470,[1]OtherData!$H:$I,2,0)</f>
        <v>Storm</v>
      </c>
      <c r="M470" s="13">
        <f t="shared" si="30"/>
        <v>-3.9194756183912466E-2</v>
      </c>
      <c r="N470" s="12">
        <v>321498.47249992035</v>
      </c>
      <c r="O470" s="14">
        <f t="shared" si="31"/>
        <v>-3.6948814057796986E-2</v>
      </c>
      <c r="P470">
        <v>3</v>
      </c>
      <c r="Q470">
        <v>1</v>
      </c>
    </row>
    <row r="471" spans="1:17">
      <c r="A471" s="2" t="str">
        <f t="shared" si="28"/>
        <v>3_20113</v>
      </c>
      <c r="B471" s="2">
        <v>3</v>
      </c>
      <c r="C471" s="11" t="s">
        <v>19</v>
      </c>
      <c r="D471" s="2">
        <v>3</v>
      </c>
      <c r="E471" s="2">
        <v>2011</v>
      </c>
      <c r="F471" s="2" t="str">
        <f t="shared" si="29"/>
        <v>2011Q3</v>
      </c>
      <c r="G471" s="2">
        <v>1</v>
      </c>
      <c r="H471" s="2">
        <v>0</v>
      </c>
      <c r="I471" s="2">
        <v>0</v>
      </c>
      <c r="J471" s="12">
        <v>347881</v>
      </c>
      <c r="K471" s="12">
        <f>J471*[1]OtherData!$C$3</f>
        <v>263346.70704012114</v>
      </c>
      <c r="L471" s="12" t="str">
        <f>VLOOKUP($C471,[1]OtherData!$H:$I,2,0)</f>
        <v>Water</v>
      </c>
      <c r="M471" s="15">
        <f t="shared" si="30"/>
        <v>-3.9198810163660884E-2</v>
      </c>
      <c r="N471" s="12">
        <v>312308.10801990557</v>
      </c>
      <c r="O471" s="14">
        <f t="shared" si="31"/>
        <v>-3.6992886474142096E-2</v>
      </c>
      <c r="P471">
        <v>3</v>
      </c>
      <c r="Q471">
        <v>1</v>
      </c>
    </row>
    <row r="472" spans="1:17">
      <c r="A472" s="2" t="str">
        <f t="shared" si="28"/>
        <v>2_19972</v>
      </c>
      <c r="B472" s="2">
        <v>2</v>
      </c>
      <c r="C472" s="11" t="s">
        <v>21</v>
      </c>
      <c r="D472" s="2">
        <v>2</v>
      </c>
      <c r="E472" s="2">
        <v>1997</v>
      </c>
      <c r="F472" s="2" t="str">
        <f t="shared" si="29"/>
        <v>1997Q2</v>
      </c>
      <c r="G472" s="2">
        <v>1</v>
      </c>
      <c r="H472" s="2">
        <v>0</v>
      </c>
      <c r="I472" s="2">
        <v>13</v>
      </c>
      <c r="J472" s="12">
        <v>347475</v>
      </c>
      <c r="K472" s="12">
        <f>J472*[1]OtherData!$C$3</f>
        <v>263039.36411809234</v>
      </c>
      <c r="L472" s="12" t="str">
        <f>VLOOKUP($C472,[1]OtherData!$H:$I,2,0)</f>
        <v>Wind</v>
      </c>
      <c r="M472" s="13">
        <f t="shared" si="30"/>
        <v>-3.9201377894983597E-2</v>
      </c>
      <c r="N472" s="12">
        <v>380520.44344591466</v>
      </c>
      <c r="O472" s="14">
        <f t="shared" si="31"/>
        <v>-3.6665774045325498E-2</v>
      </c>
      <c r="P472">
        <v>3</v>
      </c>
      <c r="Q472">
        <v>1</v>
      </c>
    </row>
    <row r="473" spans="1:17">
      <c r="A473" s="2" t="str">
        <f t="shared" si="28"/>
        <v>2_20102</v>
      </c>
      <c r="B473" s="2">
        <v>2</v>
      </c>
      <c r="C473" s="11" t="s">
        <v>39</v>
      </c>
      <c r="D473" s="2">
        <v>2</v>
      </c>
      <c r="E473" s="2">
        <v>2010</v>
      </c>
      <c r="F473" s="2" t="str">
        <f t="shared" si="29"/>
        <v>2010Q2</v>
      </c>
      <c r="G473" s="2">
        <v>1</v>
      </c>
      <c r="H473" s="2">
        <v>0</v>
      </c>
      <c r="I473" s="2">
        <v>0</v>
      </c>
      <c r="J473" s="12">
        <v>345732</v>
      </c>
      <c r="K473" s="12">
        <f>J473*[1]OtherData!$C$3</f>
        <v>261719.90915972748</v>
      </c>
      <c r="L473" s="12" t="str">
        <f>VLOOKUP($C473,[1]OtherData!$H:$I,2,0)</f>
        <v>Storm</v>
      </c>
      <c r="M473" s="15">
        <f t="shared" si="30"/>
        <v>-3.9212401431179371E-2</v>
      </c>
      <c r="N473" s="12">
        <v>306984.89943617035</v>
      </c>
      <c r="O473" s="14">
        <f t="shared" si="31"/>
        <v>-3.7018413934506091E-2</v>
      </c>
      <c r="P473">
        <v>3</v>
      </c>
      <c r="Q473">
        <v>1</v>
      </c>
    </row>
    <row r="474" spans="1:17">
      <c r="A474" s="2" t="str">
        <f t="shared" si="28"/>
        <v>3_20083</v>
      </c>
      <c r="B474" s="2">
        <v>3</v>
      </c>
      <c r="C474" s="11" t="s">
        <v>19</v>
      </c>
      <c r="D474" s="2">
        <v>3</v>
      </c>
      <c r="E474" s="2">
        <v>2008</v>
      </c>
      <c r="F474" s="2" t="str">
        <f t="shared" si="29"/>
        <v>2008Q3</v>
      </c>
      <c r="G474" s="2">
        <v>1</v>
      </c>
      <c r="H474" s="2">
        <v>0</v>
      </c>
      <c r="I474" s="2">
        <v>0</v>
      </c>
      <c r="J474" s="12">
        <v>345129</v>
      </c>
      <c r="K474" s="12">
        <f>J474*[1]OtherData!$C$3</f>
        <v>261263.43679031037</v>
      </c>
      <c r="L474" s="12" t="str">
        <f>VLOOKUP($C474,[1]OtherData!$H:$I,2,0)</f>
        <v>Water</v>
      </c>
      <c r="M474" s="13">
        <f t="shared" si="30"/>
        <v>-3.9216215081395119E-2</v>
      </c>
      <c r="N474" s="12">
        <v>303168.78870763147</v>
      </c>
      <c r="O474" s="14">
        <f t="shared" si="31"/>
        <v>-3.7036714103254889E-2</v>
      </c>
      <c r="P474">
        <v>3</v>
      </c>
      <c r="Q474">
        <v>1</v>
      </c>
    </row>
    <row r="475" spans="1:17">
      <c r="A475" s="2" t="str">
        <f t="shared" si="28"/>
        <v>3_20154</v>
      </c>
      <c r="B475" s="2">
        <v>3</v>
      </c>
      <c r="C475" s="11" t="s">
        <v>19</v>
      </c>
      <c r="D475" s="2">
        <v>4</v>
      </c>
      <c r="E475" s="2">
        <v>2015</v>
      </c>
      <c r="F475" s="2" t="str">
        <f t="shared" si="29"/>
        <v>2015Q4</v>
      </c>
      <c r="G475" s="2">
        <v>1</v>
      </c>
      <c r="H475" s="2">
        <v>13</v>
      </c>
      <c r="I475" s="2">
        <v>13</v>
      </c>
      <c r="J475" s="12">
        <v>344590</v>
      </c>
      <c r="K475" s="12">
        <f>J475*[1]OtherData!$C$3</f>
        <v>260855.4125662377</v>
      </c>
      <c r="L475" s="12" t="str">
        <f>VLOOKUP($C475,[1]OtherData!$H:$I,2,0)</f>
        <v>Water</v>
      </c>
      <c r="M475" s="15">
        <f t="shared" si="30"/>
        <v>-3.9219623966082168E-2</v>
      </c>
      <c r="N475" s="12">
        <v>331110.43391358625</v>
      </c>
      <c r="O475" s="14">
        <f t="shared" si="31"/>
        <v>-3.6902719872279374E-2</v>
      </c>
      <c r="P475">
        <v>3</v>
      </c>
      <c r="Q475">
        <v>1</v>
      </c>
    </row>
    <row r="476" spans="1:17">
      <c r="A476" s="2" t="str">
        <f t="shared" si="28"/>
        <v>3_20112</v>
      </c>
      <c r="B476" s="2">
        <v>3</v>
      </c>
      <c r="C476" s="11" t="s">
        <v>24</v>
      </c>
      <c r="D476" s="2">
        <v>2</v>
      </c>
      <c r="E476" s="2">
        <v>2011</v>
      </c>
      <c r="F476" s="2" t="str">
        <f t="shared" si="29"/>
        <v>2011Q2</v>
      </c>
      <c r="G476" s="2">
        <v>1</v>
      </c>
      <c r="H476" s="2">
        <v>0</v>
      </c>
      <c r="I476" s="2">
        <v>0</v>
      </c>
      <c r="J476" s="12">
        <v>344020</v>
      </c>
      <c r="K476" s="12">
        <f>J476*[1]OtherData!$C$3</f>
        <v>260423.92127176383</v>
      </c>
      <c r="L476" s="12" t="str">
        <f>VLOOKUP($C476,[1]OtherData!$H:$I,2,0)</f>
        <v>Storm</v>
      </c>
      <c r="M476" s="13">
        <f t="shared" si="30"/>
        <v>-3.9223228909072178E-2</v>
      </c>
      <c r="N476" s="12">
        <v>308841.91813007294</v>
      </c>
      <c r="O476" s="14">
        <f t="shared" si="31"/>
        <v>-3.7009508596614837E-2</v>
      </c>
      <c r="P476">
        <v>3</v>
      </c>
      <c r="Q476">
        <v>1</v>
      </c>
    </row>
    <row r="477" spans="1:17">
      <c r="A477" s="2" t="str">
        <f t="shared" si="28"/>
        <v>3_20113</v>
      </c>
      <c r="B477" s="2">
        <v>3</v>
      </c>
      <c r="C477" s="11" t="s">
        <v>24</v>
      </c>
      <c r="D477" s="2">
        <v>3</v>
      </c>
      <c r="E477" s="2">
        <v>2011</v>
      </c>
      <c r="F477" s="2" t="str">
        <f t="shared" si="29"/>
        <v>2011Q3</v>
      </c>
      <c r="G477" s="2">
        <v>1</v>
      </c>
      <c r="H477" s="2">
        <v>0</v>
      </c>
      <c r="I477" s="2">
        <v>0</v>
      </c>
      <c r="J477" s="12">
        <v>343259</v>
      </c>
      <c r="K477" s="12">
        <f>J477*[1]OtherData!$C$3</f>
        <v>259847.84254352763</v>
      </c>
      <c r="L477" s="12" t="str">
        <f>VLOOKUP($C477,[1]OtherData!$H:$I,2,0)</f>
        <v>Storm</v>
      </c>
      <c r="M477" s="15">
        <f t="shared" si="30"/>
        <v>-3.9228041824186911E-2</v>
      </c>
      <c r="N477" s="12">
        <v>308158.73488579359</v>
      </c>
      <c r="O477" s="14">
        <f t="shared" si="31"/>
        <v>-3.7012784803608298E-2</v>
      </c>
      <c r="P477">
        <v>3</v>
      </c>
      <c r="Q477">
        <v>1</v>
      </c>
    </row>
    <row r="478" spans="1:17">
      <c r="A478" s="2" t="str">
        <f t="shared" si="28"/>
        <v>2_20102</v>
      </c>
      <c r="B478" s="2">
        <v>2</v>
      </c>
      <c r="C478" s="11" t="s">
        <v>39</v>
      </c>
      <c r="D478" s="2">
        <v>2</v>
      </c>
      <c r="E478" s="2">
        <v>2010</v>
      </c>
      <c r="F478" s="2" t="str">
        <f t="shared" si="29"/>
        <v>2010Q2</v>
      </c>
      <c r="G478" s="2">
        <v>1</v>
      </c>
      <c r="H478" s="2">
        <v>0</v>
      </c>
      <c r="I478" s="2">
        <v>0</v>
      </c>
      <c r="J478" s="12">
        <v>341800</v>
      </c>
      <c r="K478" s="12">
        <f>J478*[1]OtherData!$C$3</f>
        <v>258743.37623012869</v>
      </c>
      <c r="L478" s="12" t="str">
        <f>VLOOKUP($C478,[1]OtherData!$H:$I,2,0)</f>
        <v>Storm</v>
      </c>
      <c r="M478" s="13">
        <f t="shared" si="30"/>
        <v>-3.9237269213349073E-2</v>
      </c>
      <c r="N478" s="12">
        <v>303493.56908612169</v>
      </c>
      <c r="O478" s="14">
        <f t="shared" si="31"/>
        <v>-3.7035156618120034E-2</v>
      </c>
      <c r="P478">
        <v>3</v>
      </c>
      <c r="Q478">
        <v>1</v>
      </c>
    </row>
    <row r="479" spans="1:17">
      <c r="A479" s="2" t="str">
        <f t="shared" si="28"/>
        <v>1_20143</v>
      </c>
      <c r="B479" s="2">
        <v>1</v>
      </c>
      <c r="C479" s="11" t="s">
        <v>19</v>
      </c>
      <c r="D479" s="2">
        <v>3</v>
      </c>
      <c r="E479" s="2">
        <v>2014</v>
      </c>
      <c r="F479" s="2" t="str">
        <f t="shared" si="29"/>
        <v>2014Q3</v>
      </c>
      <c r="G479" s="2">
        <v>1</v>
      </c>
      <c r="H479" s="2">
        <v>0</v>
      </c>
      <c r="I479" s="2">
        <v>0</v>
      </c>
      <c r="J479" s="12">
        <v>340944</v>
      </c>
      <c r="K479" s="12">
        <f>J479*[1]OtherData!$C$3</f>
        <v>258095.38228614687</v>
      </c>
      <c r="L479" s="12" t="str">
        <f>VLOOKUP($C479,[1]OtherData!$H:$I,2,0)</f>
        <v>Water</v>
      </c>
      <c r="M479" s="15">
        <f t="shared" si="30"/>
        <v>-3.9242682952295473E-2</v>
      </c>
      <c r="N479" s="12">
        <v>324593.75900268322</v>
      </c>
      <c r="O479" s="14">
        <f t="shared" si="31"/>
        <v>-3.6933970603464594E-2</v>
      </c>
      <c r="P479">
        <v>3</v>
      </c>
      <c r="Q479">
        <v>1</v>
      </c>
    </row>
    <row r="480" spans="1:17">
      <c r="A480" s="2" t="str">
        <f t="shared" si="28"/>
        <v>1_20172</v>
      </c>
      <c r="B480" s="2">
        <v>1</v>
      </c>
      <c r="C480" s="11" t="s">
        <v>21</v>
      </c>
      <c r="D480" s="2">
        <v>2</v>
      </c>
      <c r="E480" s="2">
        <v>2017</v>
      </c>
      <c r="F480" s="2" t="str">
        <f t="shared" si="29"/>
        <v>2017Q2</v>
      </c>
      <c r="G480" s="2">
        <v>1</v>
      </c>
      <c r="H480" s="2">
        <v>0</v>
      </c>
      <c r="I480" s="2">
        <v>0</v>
      </c>
      <c r="J480" s="12">
        <v>340944</v>
      </c>
      <c r="K480" s="12">
        <f>J480*[1]OtherData!$C$3</f>
        <v>258095.38228614687</v>
      </c>
      <c r="L480" s="12" t="str">
        <f>VLOOKUP($C480,[1]OtherData!$H:$I,2,0)</f>
        <v>Wind</v>
      </c>
      <c r="M480" s="13">
        <f t="shared" si="30"/>
        <v>-3.9242682952295473E-2</v>
      </c>
      <c r="N480" s="12">
        <v>327115.53732658015</v>
      </c>
      <c r="O480" s="14">
        <f t="shared" si="31"/>
        <v>-3.6921877409069249E-2</v>
      </c>
      <c r="P480">
        <v>3</v>
      </c>
      <c r="Q480">
        <v>1</v>
      </c>
    </row>
    <row r="481" spans="1:17">
      <c r="A481" s="2" t="str">
        <f t="shared" si="28"/>
        <v>1_20122</v>
      </c>
      <c r="B481" s="2">
        <v>1</v>
      </c>
      <c r="C481" s="11" t="s">
        <v>26</v>
      </c>
      <c r="D481" s="2">
        <v>2</v>
      </c>
      <c r="E481" s="2">
        <v>2012</v>
      </c>
      <c r="F481" s="2" t="str">
        <f t="shared" si="29"/>
        <v>2012Q2</v>
      </c>
      <c r="G481" s="2">
        <v>1</v>
      </c>
      <c r="H481" s="2">
        <v>0</v>
      </c>
      <c r="I481" s="2">
        <v>0</v>
      </c>
      <c r="J481" s="12">
        <v>339771</v>
      </c>
      <c r="K481" s="12">
        <f>J481*[1]OtherData!$C$3</f>
        <v>257207.41862225588</v>
      </c>
      <c r="L481" s="12" t="str">
        <f>VLOOKUP($C481,[1]OtherData!$H:$I,2,0)</f>
        <v>Wind</v>
      </c>
      <c r="M481" s="15">
        <f t="shared" si="30"/>
        <v>-3.9250101545501237E-2</v>
      </c>
      <c r="N481" s="12">
        <v>313426.00323586585</v>
      </c>
      <c r="O481" s="14">
        <f t="shared" si="31"/>
        <v>-3.6987525604777756E-2</v>
      </c>
      <c r="P481">
        <v>3</v>
      </c>
      <c r="Q481">
        <v>1</v>
      </c>
    </row>
    <row r="482" spans="1:17">
      <c r="A482" s="2" t="str">
        <f t="shared" si="28"/>
        <v>4_20102</v>
      </c>
      <c r="B482" s="2">
        <v>4</v>
      </c>
      <c r="C482" s="11" t="s">
        <v>24</v>
      </c>
      <c r="D482" s="2">
        <v>2</v>
      </c>
      <c r="E482" s="2">
        <v>2010</v>
      </c>
      <c r="F482" s="2" t="str">
        <f t="shared" si="29"/>
        <v>2010Q2</v>
      </c>
      <c r="G482" s="2">
        <v>1</v>
      </c>
      <c r="H482" s="2">
        <v>0</v>
      </c>
      <c r="I482" s="2">
        <v>0</v>
      </c>
      <c r="J482" s="12">
        <v>339676</v>
      </c>
      <c r="K482" s="12">
        <f>J482*[1]OtherData!$C$3</f>
        <v>257135.50340651022</v>
      </c>
      <c r="L482" s="12" t="str">
        <f>VLOOKUP($C482,[1]OtherData!$H:$I,2,0)</f>
        <v>Storm</v>
      </c>
      <c r="M482" s="13">
        <f t="shared" si="30"/>
        <v>-3.9250702369332903E-2</v>
      </c>
      <c r="N482" s="12">
        <v>301607.6113894016</v>
      </c>
      <c r="O482" s="14">
        <f t="shared" si="31"/>
        <v>-3.704420073307324E-2</v>
      </c>
      <c r="P482">
        <v>3</v>
      </c>
      <c r="Q482">
        <v>1</v>
      </c>
    </row>
    <row r="483" spans="1:17">
      <c r="A483" s="2" t="str">
        <f t="shared" si="28"/>
        <v>1_20102</v>
      </c>
      <c r="B483" s="2">
        <v>1</v>
      </c>
      <c r="C483" s="11" t="s">
        <v>19</v>
      </c>
      <c r="D483" s="2">
        <v>2</v>
      </c>
      <c r="E483" s="2">
        <v>2010</v>
      </c>
      <c r="F483" s="2" t="str">
        <f t="shared" si="29"/>
        <v>2010Q2</v>
      </c>
      <c r="G483" s="2">
        <v>1</v>
      </c>
      <c r="H483" s="2">
        <v>0</v>
      </c>
      <c r="I483" s="2">
        <v>0</v>
      </c>
      <c r="J483" s="12">
        <v>339486</v>
      </c>
      <c r="K483" s="12">
        <f>J483*[1]OtherData!$C$3</f>
        <v>256991.67297501894</v>
      </c>
      <c r="L483" s="12" t="str">
        <f>VLOOKUP($C483,[1]OtherData!$H:$I,2,0)</f>
        <v>Water</v>
      </c>
      <c r="M483" s="15">
        <f t="shared" si="30"/>
        <v>-3.9251904016996242E-2</v>
      </c>
      <c r="N483" s="12">
        <v>301438.90519242571</v>
      </c>
      <c r="O483" s="14">
        <f t="shared" si="31"/>
        <v>-3.7045009764071879E-2</v>
      </c>
      <c r="P483">
        <v>3</v>
      </c>
      <c r="Q483">
        <v>1</v>
      </c>
    </row>
    <row r="484" spans="1:17">
      <c r="A484" s="2" t="str">
        <f t="shared" si="28"/>
        <v>3_20084</v>
      </c>
      <c r="B484" s="2">
        <v>3</v>
      </c>
      <c r="C484" s="11" t="s">
        <v>24</v>
      </c>
      <c r="D484" s="2">
        <v>4</v>
      </c>
      <c r="E484" s="2">
        <v>2008</v>
      </c>
      <c r="F484" s="2" t="str">
        <f t="shared" si="29"/>
        <v>2008Q4</v>
      </c>
      <c r="G484" s="2">
        <v>1</v>
      </c>
      <c r="H484" s="2">
        <v>0</v>
      </c>
      <c r="I484" s="2">
        <v>0</v>
      </c>
      <c r="J484" s="12">
        <v>337425</v>
      </c>
      <c r="K484" s="12">
        <f>J484*[1]OtherData!$C$3</f>
        <v>255431.4912944739</v>
      </c>
      <c r="L484" s="12" t="str">
        <f>VLOOKUP($C484,[1]OtherData!$H:$I,2,0)</f>
        <v>Storm</v>
      </c>
      <c r="M484" s="13">
        <f t="shared" si="30"/>
        <v>-3.9264938731912759E-2</v>
      </c>
      <c r="N484" s="12">
        <v>296401.42824761913</v>
      </c>
      <c r="O484" s="14">
        <f t="shared" si="31"/>
        <v>-3.7069166997631346E-2</v>
      </c>
      <c r="P484">
        <v>3</v>
      </c>
      <c r="Q484">
        <v>1</v>
      </c>
    </row>
    <row r="485" spans="1:17">
      <c r="A485" s="2" t="str">
        <f t="shared" si="28"/>
        <v>1_20202</v>
      </c>
      <c r="B485" s="2">
        <v>1</v>
      </c>
      <c r="C485" s="11" t="s">
        <v>21</v>
      </c>
      <c r="D485" s="2">
        <v>2</v>
      </c>
      <c r="E485" s="2">
        <v>2020</v>
      </c>
      <c r="F485" s="2" t="str">
        <f t="shared" si="29"/>
        <v>2020Q2</v>
      </c>
      <c r="G485" s="2">
        <v>1</v>
      </c>
      <c r="H485" s="2">
        <v>0</v>
      </c>
      <c r="I485" s="2">
        <v>0</v>
      </c>
      <c r="J485" s="12">
        <v>333779</v>
      </c>
      <c r="K485" s="12">
        <f>J485*[1]OtherData!$C$3</f>
        <v>252671.46101438307</v>
      </c>
      <c r="L485" s="12" t="str">
        <f>VLOOKUP($C485,[1]OtherData!$H:$I,2,0)</f>
        <v>Wind</v>
      </c>
      <c r="M485" s="15">
        <f t="shared" si="30"/>
        <v>-3.9287997718126071E-2</v>
      </c>
      <c r="N485" s="12">
        <v>320514.30720281723</v>
      </c>
      <c r="O485" s="14">
        <f t="shared" si="31"/>
        <v>-3.6953533624993769E-2</v>
      </c>
      <c r="P485">
        <v>3</v>
      </c>
      <c r="Q485">
        <v>1</v>
      </c>
    </row>
    <row r="486" spans="1:17">
      <c r="A486" s="2" t="str">
        <f t="shared" si="28"/>
        <v>2_20201</v>
      </c>
      <c r="B486" s="2">
        <v>2</v>
      </c>
      <c r="C486" s="11" t="s">
        <v>24</v>
      </c>
      <c r="D486" s="2">
        <v>1</v>
      </c>
      <c r="E486" s="2">
        <v>2020</v>
      </c>
      <c r="F486" s="2" t="str">
        <f t="shared" si="29"/>
        <v>2020Q1</v>
      </c>
      <c r="G486" s="2">
        <v>1</v>
      </c>
      <c r="H486" s="2">
        <v>0</v>
      </c>
      <c r="I486" s="2">
        <v>0</v>
      </c>
      <c r="J486" s="12">
        <v>333716</v>
      </c>
      <c r="K486" s="12">
        <f>J486*[1]OtherData!$C$3</f>
        <v>252623.76987130963</v>
      </c>
      <c r="L486" s="12" t="str">
        <f>VLOOKUP($C486,[1]OtherData!$H:$I,2,0)</f>
        <v>Storm</v>
      </c>
      <c r="M486" s="13">
        <f t="shared" si="30"/>
        <v>-3.9288396159193384E-2</v>
      </c>
      <c r="N486" s="12">
        <v>320453.81088233634</v>
      </c>
      <c r="O486" s="14">
        <f t="shared" si="31"/>
        <v>-3.6953823735253202E-2</v>
      </c>
      <c r="P486">
        <v>3</v>
      </c>
      <c r="Q486">
        <v>1</v>
      </c>
    </row>
    <row r="487" spans="1:17">
      <c r="A487" s="2" t="str">
        <f t="shared" si="28"/>
        <v>2_20183</v>
      </c>
      <c r="B487" s="2">
        <v>2</v>
      </c>
      <c r="C487" s="11" t="s">
        <v>24</v>
      </c>
      <c r="D487" s="2">
        <v>3</v>
      </c>
      <c r="E487" s="2">
        <v>2018</v>
      </c>
      <c r="F487" s="2" t="str">
        <f t="shared" si="29"/>
        <v>2018Q3</v>
      </c>
      <c r="G487" s="2">
        <v>1</v>
      </c>
      <c r="H487" s="2">
        <v>0</v>
      </c>
      <c r="I487" s="2">
        <v>0</v>
      </c>
      <c r="J487" s="12">
        <v>332860</v>
      </c>
      <c r="K487" s="12">
        <f>J487*[1]OtherData!$C$3</f>
        <v>251975.77592732781</v>
      </c>
      <c r="L487" s="12" t="str">
        <f>VLOOKUP($C487,[1]OtherData!$H:$I,2,0)</f>
        <v>Storm</v>
      </c>
      <c r="M487" s="15">
        <f t="shared" si="30"/>
        <v>-3.9293809898139791E-2</v>
      </c>
      <c r="N487" s="12">
        <v>320808.61830583867</v>
      </c>
      <c r="O487" s="14">
        <f t="shared" si="31"/>
        <v>-3.6952122255347268E-2</v>
      </c>
      <c r="P487">
        <v>3</v>
      </c>
      <c r="Q487">
        <v>1</v>
      </c>
    </row>
    <row r="488" spans="1:17">
      <c r="A488" s="2" t="str">
        <f t="shared" si="28"/>
        <v>3_20154</v>
      </c>
      <c r="B488" s="2">
        <v>3</v>
      </c>
      <c r="C488" s="11" t="s">
        <v>19</v>
      </c>
      <c r="D488" s="2">
        <v>4</v>
      </c>
      <c r="E488" s="2">
        <v>2015</v>
      </c>
      <c r="F488" s="2" t="str">
        <f t="shared" si="29"/>
        <v>2015Q4</v>
      </c>
      <c r="G488" s="2">
        <v>1</v>
      </c>
      <c r="H488" s="2">
        <v>12</v>
      </c>
      <c r="I488" s="2">
        <v>12</v>
      </c>
      <c r="J488" s="12">
        <v>332765</v>
      </c>
      <c r="K488" s="12">
        <f>J488*[1]OtherData!$C$3</f>
        <v>251903.86071158215</v>
      </c>
      <c r="L488" s="12" t="str">
        <f>VLOOKUP($C488,[1]OtherData!$H:$I,2,0)</f>
        <v>Water</v>
      </c>
      <c r="M488" s="13">
        <f t="shared" si="30"/>
        <v>-3.9294410721971457E-2</v>
      </c>
      <c r="N488" s="12">
        <v>319748.00064208056</v>
      </c>
      <c r="O488" s="14">
        <f t="shared" si="31"/>
        <v>-3.6957208450063679E-2</v>
      </c>
      <c r="P488">
        <v>3</v>
      </c>
      <c r="Q488">
        <v>1</v>
      </c>
    </row>
    <row r="489" spans="1:17">
      <c r="A489" s="2" t="str">
        <f t="shared" si="28"/>
        <v>2_19761</v>
      </c>
      <c r="B489" s="2">
        <v>2</v>
      </c>
      <c r="C489" s="11" t="s">
        <v>26</v>
      </c>
      <c r="D489" s="2">
        <v>1</v>
      </c>
      <c r="E489" s="2">
        <v>1976</v>
      </c>
      <c r="F489" s="2" t="str">
        <f t="shared" si="29"/>
        <v>1976Q1</v>
      </c>
      <c r="G489" s="2">
        <v>1</v>
      </c>
      <c r="H489" s="2">
        <v>0</v>
      </c>
      <c r="I489" s="2">
        <v>3</v>
      </c>
      <c r="J489" s="12">
        <v>328027</v>
      </c>
      <c r="K489" s="12">
        <f>J489*[1]OtherData!$C$3</f>
        <v>248317.18395155185</v>
      </c>
      <c r="L489" s="12" t="str">
        <f>VLOOKUP($C489,[1]OtherData!$H:$I,2,0)</f>
        <v>Wind</v>
      </c>
      <c r="M489" s="15">
        <f t="shared" si="30"/>
        <v>-3.9324376020018266E-2</v>
      </c>
      <c r="N489" s="12">
        <v>724251.21189625643</v>
      </c>
      <c r="O489" s="14">
        <f t="shared" si="31"/>
        <v>-3.5017412266996541E-2</v>
      </c>
      <c r="P489">
        <v>3</v>
      </c>
      <c r="Q489">
        <v>1</v>
      </c>
    </row>
    <row r="490" spans="1:17">
      <c r="A490" s="2" t="str">
        <f t="shared" si="28"/>
        <v>5_20113</v>
      </c>
      <c r="B490" s="2">
        <v>5</v>
      </c>
      <c r="C490" s="11" t="s">
        <v>19</v>
      </c>
      <c r="D490" s="2">
        <v>3</v>
      </c>
      <c r="E490" s="2">
        <v>2011</v>
      </c>
      <c r="F490" s="2" t="str">
        <f t="shared" si="29"/>
        <v>2011Q3</v>
      </c>
      <c r="G490" s="2">
        <v>1</v>
      </c>
      <c r="H490" s="2">
        <v>0</v>
      </c>
      <c r="I490" s="2">
        <v>0</v>
      </c>
      <c r="J490" s="12">
        <v>325866</v>
      </c>
      <c r="K490" s="12">
        <f>J490*[1]OtherData!$C$3</f>
        <v>246681.30204390615</v>
      </c>
      <c r="L490" s="12" t="str">
        <f>VLOOKUP($C490,[1]OtherData!$H:$I,2,0)</f>
        <v>Water</v>
      </c>
      <c r="M490" s="13">
        <f t="shared" si="30"/>
        <v>-3.9338043181073382E-2</v>
      </c>
      <c r="N490" s="12">
        <v>292544.2721160815</v>
      </c>
      <c r="O490" s="14">
        <f t="shared" si="31"/>
        <v>-3.7087663999715095E-2</v>
      </c>
      <c r="P490">
        <v>3</v>
      </c>
      <c r="Q490">
        <v>1</v>
      </c>
    </row>
    <row r="491" spans="1:17">
      <c r="A491" s="2" t="str">
        <f t="shared" si="28"/>
        <v>2_19913</v>
      </c>
      <c r="B491" s="2">
        <v>2</v>
      </c>
      <c r="C491" s="11" t="s">
        <v>25</v>
      </c>
      <c r="D491" s="2">
        <v>3</v>
      </c>
      <c r="E491" s="2">
        <v>1991</v>
      </c>
      <c r="F491" s="2" t="str">
        <f t="shared" si="29"/>
        <v>1991Q3</v>
      </c>
      <c r="G491" s="2">
        <v>1</v>
      </c>
      <c r="H491" s="2">
        <v>0</v>
      </c>
      <c r="I491" s="2">
        <v>0</v>
      </c>
      <c r="J491" s="12">
        <v>324997</v>
      </c>
      <c r="K491" s="12">
        <f>J491*[1]OtherData!$C$3</f>
        <v>246023.46707040121</v>
      </c>
      <c r="L491" s="12" t="str">
        <f>VLOOKUP($C491,[1]OtherData!$H:$I,2,0)</f>
        <v>Storm</v>
      </c>
      <c r="M491" s="15">
        <f t="shared" si="30"/>
        <v>-3.9343539138017802E-2</v>
      </c>
      <c r="N491" s="12">
        <v>399920.4396289853</v>
      </c>
      <c r="O491" s="14">
        <f t="shared" si="31"/>
        <v>-3.6572741314062969E-2</v>
      </c>
      <c r="P491">
        <v>3</v>
      </c>
      <c r="Q491">
        <v>1</v>
      </c>
    </row>
    <row r="492" spans="1:17">
      <c r="A492" s="2" t="str">
        <f t="shared" si="28"/>
        <v>4_20164</v>
      </c>
      <c r="B492" s="2">
        <v>4</v>
      </c>
      <c r="C492" s="11" t="s">
        <v>19</v>
      </c>
      <c r="D492" s="2">
        <v>4</v>
      </c>
      <c r="E492" s="2">
        <v>2016</v>
      </c>
      <c r="F492" s="2" t="str">
        <f t="shared" si="29"/>
        <v>2016Q4</v>
      </c>
      <c r="G492" s="2">
        <v>1</v>
      </c>
      <c r="H492" s="2">
        <v>0</v>
      </c>
      <c r="I492" s="2">
        <v>0</v>
      </c>
      <c r="J492" s="12">
        <v>323190</v>
      </c>
      <c r="K492" s="12">
        <f>J492*[1]OtherData!$C$3</f>
        <v>244655.5639666919</v>
      </c>
      <c r="L492" s="12" t="str">
        <f>VLOOKUP($C492,[1]OtherData!$H:$I,2,0)</f>
        <v>Water</v>
      </c>
      <c r="M492" s="13">
        <f t="shared" si="30"/>
        <v>-3.9354967439742282E-2</v>
      </c>
      <c r="N492" s="12">
        <v>309743.3457502388</v>
      </c>
      <c r="O492" s="14">
        <f t="shared" si="31"/>
        <v>-3.7005185798159201E-2</v>
      </c>
      <c r="P492">
        <v>3</v>
      </c>
      <c r="Q492">
        <v>1</v>
      </c>
    </row>
    <row r="493" spans="1:17">
      <c r="A493" s="2" t="str">
        <f t="shared" si="28"/>
        <v>2_20103</v>
      </c>
      <c r="B493" s="2">
        <v>2</v>
      </c>
      <c r="C493" s="11" t="s">
        <v>24</v>
      </c>
      <c r="D493" s="2">
        <v>3</v>
      </c>
      <c r="E493" s="2">
        <v>2010</v>
      </c>
      <c r="F493" s="2" t="str">
        <f t="shared" si="29"/>
        <v>2010Q3</v>
      </c>
      <c r="G493" s="2">
        <v>1</v>
      </c>
      <c r="H493" s="2">
        <v>0</v>
      </c>
      <c r="I493" s="2">
        <v>0</v>
      </c>
      <c r="J493" s="12">
        <v>322905</v>
      </c>
      <c r="K493" s="12">
        <f>J493*[1]OtherData!$C$3</f>
        <v>244439.81831945496</v>
      </c>
      <c r="L493" s="12" t="str">
        <f>VLOOKUP($C493,[1]OtherData!$H:$I,2,0)</f>
        <v>Storm</v>
      </c>
      <c r="M493" s="15">
        <f t="shared" si="30"/>
        <v>-3.9356769911237287E-2</v>
      </c>
      <c r="N493" s="12">
        <v>286716.18176054454</v>
      </c>
      <c r="O493" s="14">
        <f t="shared" si="31"/>
        <v>-3.7115612621905728E-2</v>
      </c>
      <c r="P493">
        <v>3</v>
      </c>
      <c r="Q493">
        <v>1</v>
      </c>
    </row>
    <row r="494" spans="1:17">
      <c r="A494" s="2" t="str">
        <f t="shared" si="28"/>
        <v>2_20042</v>
      </c>
      <c r="B494" s="2">
        <v>2</v>
      </c>
      <c r="C494" s="11" t="s">
        <v>24</v>
      </c>
      <c r="D494" s="2">
        <v>2</v>
      </c>
      <c r="E494" s="2">
        <v>2004</v>
      </c>
      <c r="F494" s="2" t="str">
        <f t="shared" si="29"/>
        <v>2004Q2</v>
      </c>
      <c r="G494" s="2">
        <v>1</v>
      </c>
      <c r="H494" s="2">
        <v>0</v>
      </c>
      <c r="I494" s="2">
        <v>0</v>
      </c>
      <c r="J494" s="12">
        <v>322683</v>
      </c>
      <c r="K494" s="12">
        <f>J494*[1]OtherData!$C$3</f>
        <v>244271.76381529146</v>
      </c>
      <c r="L494" s="12" t="str">
        <f>VLOOKUP($C494,[1]OtherData!$H:$I,2,0)</f>
        <v>Storm</v>
      </c>
      <c r="M494" s="13">
        <f t="shared" si="30"/>
        <v>-3.9358173941664978E-2</v>
      </c>
      <c r="N494" s="12">
        <v>301127.21260687371</v>
      </c>
      <c r="O494" s="14">
        <f t="shared" si="31"/>
        <v>-3.704650448666226E-2</v>
      </c>
      <c r="P494">
        <v>3</v>
      </c>
      <c r="Q494">
        <v>1</v>
      </c>
    </row>
    <row r="495" spans="1:17">
      <c r="A495" s="2" t="str">
        <f t="shared" si="28"/>
        <v>2_20012</v>
      </c>
      <c r="B495" s="2">
        <v>2</v>
      </c>
      <c r="C495" s="11" t="s">
        <v>25</v>
      </c>
      <c r="D495" s="2">
        <v>2</v>
      </c>
      <c r="E495" s="2">
        <v>2001</v>
      </c>
      <c r="F495" s="2" t="str">
        <f t="shared" si="29"/>
        <v>2001Q2</v>
      </c>
      <c r="G495" s="2">
        <v>1</v>
      </c>
      <c r="H495" s="2">
        <v>0</v>
      </c>
      <c r="I495" s="2">
        <v>0</v>
      </c>
      <c r="J495" s="12">
        <v>321668</v>
      </c>
      <c r="K495" s="12">
        <f>J495*[1]OtherData!$C$3</f>
        <v>243503.40651021953</v>
      </c>
      <c r="L495" s="12" t="str">
        <f>VLOOKUP($C495,[1]OtherData!$H:$I,2,0)</f>
        <v>Storm</v>
      </c>
      <c r="M495" s="15">
        <f t="shared" si="30"/>
        <v>-3.9364593269971757E-2</v>
      </c>
      <c r="N495" s="12">
        <v>303013.12215888686</v>
      </c>
      <c r="O495" s="14">
        <f t="shared" si="31"/>
        <v>-3.703746060258712E-2</v>
      </c>
      <c r="P495">
        <v>3</v>
      </c>
      <c r="Q495">
        <v>1</v>
      </c>
    </row>
    <row r="496" spans="1:17">
      <c r="A496" s="2" t="str">
        <f t="shared" si="28"/>
        <v>4_20122</v>
      </c>
      <c r="B496" s="2">
        <v>4</v>
      </c>
      <c r="C496" s="11" t="s">
        <v>24</v>
      </c>
      <c r="D496" s="2">
        <v>2</v>
      </c>
      <c r="E496" s="2">
        <v>2012</v>
      </c>
      <c r="F496" s="2" t="str">
        <f t="shared" si="29"/>
        <v>2012Q2</v>
      </c>
      <c r="G496" s="2">
        <v>1</v>
      </c>
      <c r="H496" s="2">
        <v>0</v>
      </c>
      <c r="I496" s="2">
        <v>0</v>
      </c>
      <c r="J496" s="12">
        <v>319829</v>
      </c>
      <c r="K496" s="12">
        <f>J496*[1]OtherData!$C$3</f>
        <v>242111.279333838</v>
      </c>
      <c r="L496" s="12" t="str">
        <f>VLOOKUP($C496,[1]OtherData!$H:$I,2,0)</f>
        <v>Storm</v>
      </c>
      <c r="M496" s="13">
        <f t="shared" si="30"/>
        <v>-3.9376223954460582E-2</v>
      </c>
      <c r="N496" s="12">
        <v>295030.25622823526</v>
      </c>
      <c r="O496" s="14">
        <f t="shared" si="31"/>
        <v>-3.7075742456553623E-2</v>
      </c>
      <c r="P496">
        <v>3</v>
      </c>
      <c r="Q496">
        <v>1</v>
      </c>
    </row>
    <row r="497" spans="1:17">
      <c r="A497" s="2" t="str">
        <f t="shared" si="28"/>
        <v>3_20113</v>
      </c>
      <c r="B497" s="2">
        <v>3</v>
      </c>
      <c r="C497" s="11" t="s">
        <v>19</v>
      </c>
      <c r="D497" s="2">
        <v>3</v>
      </c>
      <c r="E497" s="2">
        <v>2011</v>
      </c>
      <c r="F497" s="2" t="str">
        <f t="shared" si="29"/>
        <v>2011Q3</v>
      </c>
      <c r="G497" s="2">
        <v>1</v>
      </c>
      <c r="H497" s="2">
        <v>0</v>
      </c>
      <c r="I497" s="2">
        <v>0</v>
      </c>
      <c r="J497" s="12">
        <v>319608</v>
      </c>
      <c r="K497" s="12">
        <f>J497*[1]OtherData!$C$3</f>
        <v>241943.98183194551</v>
      </c>
      <c r="L497" s="12" t="str">
        <f>VLOOKUP($C497,[1]OtherData!$H:$I,2,0)</f>
        <v>Water</v>
      </c>
      <c r="M497" s="15">
        <f t="shared" si="30"/>
        <v>-3.9377621660426888E-2</v>
      </c>
      <c r="N497" s="12">
        <v>286926.18966838077</v>
      </c>
      <c r="O497" s="14">
        <f t="shared" si="31"/>
        <v>-3.7114605528447135E-2</v>
      </c>
      <c r="P497">
        <v>3</v>
      </c>
      <c r="Q497">
        <v>1</v>
      </c>
    </row>
    <row r="498" spans="1:17">
      <c r="A498" s="2" t="str">
        <f t="shared" si="28"/>
        <v>4_20123</v>
      </c>
      <c r="B498" s="2">
        <v>4</v>
      </c>
      <c r="C498" s="11" t="s">
        <v>24</v>
      </c>
      <c r="D498" s="2">
        <v>3</v>
      </c>
      <c r="E498" s="2">
        <v>2012</v>
      </c>
      <c r="F498" s="2" t="str">
        <f t="shared" si="29"/>
        <v>2012Q3</v>
      </c>
      <c r="G498" s="2">
        <v>1</v>
      </c>
      <c r="H498" s="2">
        <v>0</v>
      </c>
      <c r="I498" s="2">
        <v>0</v>
      </c>
      <c r="J498" s="12">
        <v>315137</v>
      </c>
      <c r="K498" s="12">
        <f>J498*[1]OtherData!$C$3</f>
        <v>238559.42467827405</v>
      </c>
      <c r="L498" s="12" t="str">
        <f>VLOOKUP($C498,[1]OtherData!$H:$I,2,0)</f>
        <v>Storm</v>
      </c>
      <c r="M498" s="13">
        <f t="shared" si="30"/>
        <v>-3.9405898327283632E-2</v>
      </c>
      <c r="N498" s="12">
        <v>290702.06221761438</v>
      </c>
      <c r="O498" s="14">
        <f t="shared" si="31"/>
        <v>-3.7096498321990003E-2</v>
      </c>
      <c r="P498">
        <v>3</v>
      </c>
      <c r="Q498">
        <v>1</v>
      </c>
    </row>
    <row r="499" spans="1:17">
      <c r="A499" s="2" t="str">
        <f t="shared" si="28"/>
        <v>2_20112</v>
      </c>
      <c r="B499" s="2">
        <v>2</v>
      </c>
      <c r="C499" s="11" t="s">
        <v>39</v>
      </c>
      <c r="D499" s="2">
        <v>2</v>
      </c>
      <c r="E499" s="2">
        <v>2011</v>
      </c>
      <c r="F499" s="2" t="str">
        <f t="shared" si="29"/>
        <v>2011Q2</v>
      </c>
      <c r="G499" s="2">
        <v>1</v>
      </c>
      <c r="H499" s="2">
        <v>0</v>
      </c>
      <c r="I499" s="2">
        <v>0</v>
      </c>
      <c r="J499" s="12">
        <v>315042</v>
      </c>
      <c r="K499" s="12">
        <f>J499*[1]OtherData!$C$3</f>
        <v>238487.5094625284</v>
      </c>
      <c r="L499" s="12" t="str">
        <f>VLOOKUP($C499,[1]OtherData!$H:$I,2,0)</f>
        <v>Storm</v>
      </c>
      <c r="M499" s="15">
        <f t="shared" si="30"/>
        <v>-3.9406499151115298E-2</v>
      </c>
      <c r="N499" s="12">
        <v>282827.0902027046</v>
      </c>
      <c r="O499" s="14">
        <f t="shared" si="31"/>
        <v>-3.7134262770407898E-2</v>
      </c>
      <c r="P499">
        <v>3</v>
      </c>
      <c r="Q499">
        <v>1</v>
      </c>
    </row>
    <row r="500" spans="1:17">
      <c r="A500" s="2" t="str">
        <f t="shared" si="28"/>
        <v>4_19761</v>
      </c>
      <c r="B500" s="2">
        <v>4</v>
      </c>
      <c r="C500" s="11" t="s">
        <v>26</v>
      </c>
      <c r="D500" s="2">
        <v>1</v>
      </c>
      <c r="E500" s="2">
        <v>1976</v>
      </c>
      <c r="F500" s="2" t="str">
        <f t="shared" si="29"/>
        <v>1976Q1</v>
      </c>
      <c r="G500" s="2">
        <v>1</v>
      </c>
      <c r="H500" s="2">
        <v>0</v>
      </c>
      <c r="I500" s="2">
        <v>2</v>
      </c>
      <c r="J500" s="12">
        <v>314421</v>
      </c>
      <c r="K500" s="12">
        <f>J500*[1]OtherData!$C$3</f>
        <v>238017.41105223316</v>
      </c>
      <c r="L500" s="12" t="str">
        <f>VLOOKUP($C500,[1]OtherData!$H:$I,2,0)</f>
        <v>Wind</v>
      </c>
      <c r="M500" s="13">
        <f t="shared" si="30"/>
        <v>-3.9410426641636E-2</v>
      </c>
      <c r="N500" s="12">
        <v>694210.50796316413</v>
      </c>
      <c r="O500" s="14">
        <f t="shared" si="31"/>
        <v>-3.5161472539461093E-2</v>
      </c>
      <c r="P500">
        <v>3</v>
      </c>
      <c r="Q500">
        <v>1</v>
      </c>
    </row>
    <row r="501" spans="1:17">
      <c r="A501" s="2" t="str">
        <f t="shared" si="28"/>
        <v>1_19963</v>
      </c>
      <c r="B501" s="2">
        <v>1</v>
      </c>
      <c r="C501" s="11" t="s">
        <v>24</v>
      </c>
      <c r="D501" s="2">
        <v>3</v>
      </c>
      <c r="E501" s="2">
        <v>1996</v>
      </c>
      <c r="F501" s="2" t="str">
        <f t="shared" si="29"/>
        <v>1996Q3</v>
      </c>
      <c r="G501" s="2">
        <v>1</v>
      </c>
      <c r="H501" s="2">
        <v>0</v>
      </c>
      <c r="I501" s="2">
        <v>0</v>
      </c>
      <c r="J501" s="12">
        <v>314408</v>
      </c>
      <c r="K501" s="12">
        <f>J501*[1]OtherData!$C$3</f>
        <v>238007.57002271008</v>
      </c>
      <c r="L501" s="12" t="str">
        <f>VLOOKUP($C501,[1]OtherData!$H:$I,2,0)</f>
        <v>Storm</v>
      </c>
      <c r="M501" s="15">
        <f t="shared" si="30"/>
        <v>-3.9410508859634014E-2</v>
      </c>
      <c r="N501" s="12">
        <v>355659.55425037775</v>
      </c>
      <c r="O501" s="14">
        <f t="shared" si="31"/>
        <v>-3.6784994502981776E-2</v>
      </c>
      <c r="P501">
        <v>3</v>
      </c>
      <c r="Q501">
        <v>1</v>
      </c>
    </row>
    <row r="502" spans="1:17">
      <c r="A502" s="2" t="str">
        <f t="shared" si="28"/>
        <v>4_20122</v>
      </c>
      <c r="B502" s="2">
        <v>4</v>
      </c>
      <c r="C502" s="11" t="s">
        <v>21</v>
      </c>
      <c r="D502" s="2">
        <v>2</v>
      </c>
      <c r="E502" s="2">
        <v>2012</v>
      </c>
      <c r="F502" s="2" t="str">
        <f t="shared" si="29"/>
        <v>2012Q2</v>
      </c>
      <c r="G502" s="2">
        <v>1</v>
      </c>
      <c r="H502" s="2">
        <v>0</v>
      </c>
      <c r="I502" s="2">
        <v>0</v>
      </c>
      <c r="J502" s="12">
        <v>314313</v>
      </c>
      <c r="K502" s="12">
        <f>J502*[1]OtherData!$C$3</f>
        <v>237935.65480696442</v>
      </c>
      <c r="L502" s="12" t="str">
        <f>VLOOKUP($C502,[1]OtherData!$H:$I,2,0)</f>
        <v>Wind</v>
      </c>
      <c r="M502" s="13">
        <f t="shared" si="30"/>
        <v>-3.9411109683465687E-2</v>
      </c>
      <c r="N502" s="12">
        <v>289941.95312453003</v>
      </c>
      <c r="O502" s="14">
        <f t="shared" si="31"/>
        <v>-3.7100143427087957E-2</v>
      </c>
      <c r="P502">
        <v>3</v>
      </c>
      <c r="Q502">
        <v>1</v>
      </c>
    </row>
    <row r="503" spans="1:17">
      <c r="A503" s="2" t="str">
        <f t="shared" si="28"/>
        <v>3_19973</v>
      </c>
      <c r="B503" s="2">
        <v>3</v>
      </c>
      <c r="C503" s="11" t="s">
        <v>24</v>
      </c>
      <c r="D503" s="2">
        <v>3</v>
      </c>
      <c r="E503" s="2">
        <v>1997</v>
      </c>
      <c r="F503" s="2" t="str">
        <f t="shared" si="29"/>
        <v>1997Q3</v>
      </c>
      <c r="G503" s="2">
        <v>1</v>
      </c>
      <c r="H503" s="2">
        <v>0</v>
      </c>
      <c r="I503" s="2">
        <v>0</v>
      </c>
      <c r="J503" s="12">
        <v>313904</v>
      </c>
      <c r="K503" s="12">
        <f>J503*[1]OtherData!$C$3</f>
        <v>237626.04087812264</v>
      </c>
      <c r="L503" s="12" t="str">
        <f>VLOOKUP($C503,[1]OtherData!$H:$I,2,0)</f>
        <v>Storm</v>
      </c>
      <c r="M503" s="15">
        <f t="shared" si="30"/>
        <v>-3.9413696388172555E-2</v>
      </c>
      <c r="N503" s="12">
        <v>343756.7861844633</v>
      </c>
      <c r="O503" s="14">
        <f t="shared" si="31"/>
        <v>-3.6842074257653207E-2</v>
      </c>
      <c r="P503">
        <v>3</v>
      </c>
      <c r="Q503">
        <v>1</v>
      </c>
    </row>
    <row r="504" spans="1:17">
      <c r="A504" s="2" t="str">
        <f t="shared" si="28"/>
        <v>1_19982</v>
      </c>
      <c r="B504" s="2">
        <v>1</v>
      </c>
      <c r="C504" s="11" t="s">
        <v>24</v>
      </c>
      <c r="D504" s="2">
        <v>2</v>
      </c>
      <c r="E504" s="2">
        <v>1998</v>
      </c>
      <c r="F504" s="2" t="str">
        <f t="shared" si="29"/>
        <v>1998Q2</v>
      </c>
      <c r="G504" s="2">
        <v>1</v>
      </c>
      <c r="H504" s="2">
        <v>0</v>
      </c>
      <c r="I504" s="2">
        <v>0</v>
      </c>
      <c r="J504" s="12">
        <v>310730</v>
      </c>
      <c r="K504" s="12">
        <f>J504*[1]OtherData!$C$3</f>
        <v>235223.31566994701</v>
      </c>
      <c r="L504" s="12" t="str">
        <f>VLOOKUP($C504,[1]OtherData!$H:$I,2,0)</f>
        <v>Storm</v>
      </c>
      <c r="M504" s="13">
        <f t="shared" si="30"/>
        <v>-3.9433770228611678E-2</v>
      </c>
      <c r="N504" s="12">
        <v>327866.35884187446</v>
      </c>
      <c r="O504" s="14">
        <f t="shared" si="31"/>
        <v>-3.6918276842574323E-2</v>
      </c>
      <c r="P504">
        <v>3</v>
      </c>
      <c r="Q504">
        <v>1</v>
      </c>
    </row>
    <row r="505" spans="1:17">
      <c r="A505" s="2" t="str">
        <f t="shared" si="28"/>
        <v>4_19952</v>
      </c>
      <c r="B505" s="2">
        <v>4</v>
      </c>
      <c r="C505" s="11" t="s">
        <v>27</v>
      </c>
      <c r="D505" s="2">
        <v>2</v>
      </c>
      <c r="E505" s="2">
        <v>1995</v>
      </c>
      <c r="F505" s="2" t="str">
        <f t="shared" si="29"/>
        <v>1995Q2</v>
      </c>
      <c r="G505" s="2">
        <v>1</v>
      </c>
      <c r="H505" s="2">
        <v>0</v>
      </c>
      <c r="I505" s="2">
        <v>0</v>
      </c>
      <c r="J505" s="12">
        <v>307053</v>
      </c>
      <c r="K505" s="12">
        <f>J505*[1]OtherData!$C$3</f>
        <v>232439.81831945496</v>
      </c>
      <c r="L505" s="12" t="str">
        <f>VLOOKUP($C505,[1]OtherData!$H:$I,2,0)</f>
        <v>Storm</v>
      </c>
      <c r="M505" s="15">
        <f t="shared" si="30"/>
        <v>-3.9457025273127951E-2</v>
      </c>
      <c r="N505" s="12">
        <v>359677.11512543808</v>
      </c>
      <c r="O505" s="14">
        <f t="shared" si="31"/>
        <v>-3.6765728279540638E-2</v>
      </c>
      <c r="P505">
        <v>3</v>
      </c>
      <c r="Q505">
        <v>1</v>
      </c>
    </row>
    <row r="506" spans="1:17">
      <c r="A506" s="2" t="str">
        <f t="shared" si="28"/>
        <v>2_19982</v>
      </c>
      <c r="B506" s="2">
        <v>2</v>
      </c>
      <c r="C506" s="11" t="s">
        <v>24</v>
      </c>
      <c r="D506" s="2">
        <v>2</v>
      </c>
      <c r="E506" s="2">
        <v>1998</v>
      </c>
      <c r="F506" s="2" t="str">
        <f t="shared" si="29"/>
        <v>1998Q2</v>
      </c>
      <c r="G506" s="2">
        <v>1</v>
      </c>
      <c r="H506" s="2">
        <v>0</v>
      </c>
      <c r="I506" s="2">
        <v>0</v>
      </c>
      <c r="J506" s="12">
        <v>306450</v>
      </c>
      <c r="K506" s="12">
        <f>J506*[1]OtherData!$C$3</f>
        <v>231983.34595003785</v>
      </c>
      <c r="L506" s="12" t="str">
        <f>VLOOKUP($C506,[1]OtherData!$H:$I,2,0)</f>
        <v>Storm</v>
      </c>
      <c r="M506" s="13">
        <f t="shared" si="30"/>
        <v>-3.9460838923343698E-2</v>
      </c>
      <c r="N506" s="12">
        <v>323350.32236054586</v>
      </c>
      <c r="O506" s="14">
        <f t="shared" si="31"/>
        <v>-3.6939933507058917E-2</v>
      </c>
      <c r="P506">
        <v>3</v>
      </c>
      <c r="Q506">
        <v>1</v>
      </c>
    </row>
    <row r="507" spans="1:17">
      <c r="A507" s="2" t="str">
        <f t="shared" si="28"/>
        <v>1_20183</v>
      </c>
      <c r="B507" s="2">
        <v>1</v>
      </c>
      <c r="C507" s="11" t="s">
        <v>26</v>
      </c>
      <c r="D507" s="2">
        <v>3</v>
      </c>
      <c r="E507" s="2">
        <v>2018</v>
      </c>
      <c r="F507" s="2" t="str">
        <f t="shared" si="29"/>
        <v>2018Q3</v>
      </c>
      <c r="G507" s="2">
        <v>2</v>
      </c>
      <c r="H507" s="2">
        <v>0</v>
      </c>
      <c r="I507" s="2">
        <v>0</v>
      </c>
      <c r="J507" s="12">
        <v>306228</v>
      </c>
      <c r="K507" s="12">
        <f>J507*[1]OtherData!$C$3</f>
        <v>231815.29144587435</v>
      </c>
      <c r="L507" s="12" t="str">
        <f>VLOOKUP($C507,[1]OtherData!$H:$I,2,0)</f>
        <v>Wind</v>
      </c>
      <c r="M507" s="15">
        <f t="shared" si="30"/>
        <v>-3.946224295377139E-2</v>
      </c>
      <c r="N507" s="12">
        <v>295140.84469915391</v>
      </c>
      <c r="O507" s="14">
        <f t="shared" si="31"/>
        <v>-3.7075212129258781E-2</v>
      </c>
      <c r="P507">
        <v>3</v>
      </c>
      <c r="Q507">
        <v>1</v>
      </c>
    </row>
    <row r="508" spans="1:17">
      <c r="A508" s="2" t="str">
        <f t="shared" si="28"/>
        <v>3_20123</v>
      </c>
      <c r="B508" s="2">
        <v>3</v>
      </c>
      <c r="C508" s="11" t="s">
        <v>24</v>
      </c>
      <c r="D508" s="2">
        <v>3</v>
      </c>
      <c r="E508" s="2">
        <v>2012</v>
      </c>
      <c r="F508" s="2" t="str">
        <f t="shared" si="29"/>
        <v>2012Q3</v>
      </c>
      <c r="G508" s="2">
        <v>1</v>
      </c>
      <c r="H508" s="2">
        <v>0</v>
      </c>
      <c r="I508" s="2">
        <v>0</v>
      </c>
      <c r="J508" s="12">
        <v>306133</v>
      </c>
      <c r="K508" s="12">
        <f>J508*[1]OtherData!$C$3</f>
        <v>231743.37623012869</v>
      </c>
      <c r="L508" s="12" t="str">
        <f>VLOOKUP($C508,[1]OtherData!$H:$I,2,0)</f>
        <v>Storm</v>
      </c>
      <c r="M508" s="13">
        <f t="shared" si="30"/>
        <v>-3.9462843777603056E-2</v>
      </c>
      <c r="N508" s="12">
        <v>282396.20994318323</v>
      </c>
      <c r="O508" s="14">
        <f t="shared" si="31"/>
        <v>-3.7136329057793328E-2</v>
      </c>
      <c r="P508">
        <v>3</v>
      </c>
      <c r="Q508">
        <v>1</v>
      </c>
    </row>
    <row r="509" spans="1:17">
      <c r="A509" s="2" t="str">
        <f t="shared" si="28"/>
        <v>1_19963</v>
      </c>
      <c r="B509" s="2">
        <v>1</v>
      </c>
      <c r="C509" s="11" t="s">
        <v>24</v>
      </c>
      <c r="D509" s="2">
        <v>3</v>
      </c>
      <c r="E509" s="2">
        <v>1996</v>
      </c>
      <c r="F509" s="2" t="str">
        <f t="shared" si="29"/>
        <v>1996Q3</v>
      </c>
      <c r="G509" s="2">
        <v>1</v>
      </c>
      <c r="H509" s="2">
        <v>0</v>
      </c>
      <c r="I509" s="2">
        <v>0</v>
      </c>
      <c r="J509" s="12">
        <v>305848</v>
      </c>
      <c r="K509" s="12">
        <f>J509*[1]OtherData!$C$3</f>
        <v>231527.63058289175</v>
      </c>
      <c r="L509" s="12" t="str">
        <f>VLOOKUP($C509,[1]OtherData!$H:$I,2,0)</f>
        <v>Storm</v>
      </c>
      <c r="M509" s="15">
        <f t="shared" si="30"/>
        <v>-3.9464646249098061E-2</v>
      </c>
      <c r="N509" s="12">
        <v>345976.44890832785</v>
      </c>
      <c r="O509" s="14">
        <f t="shared" si="31"/>
        <v>-3.6831429859389718E-2</v>
      </c>
      <c r="P509">
        <v>3</v>
      </c>
      <c r="Q509">
        <v>1</v>
      </c>
    </row>
    <row r="510" spans="1:17">
      <c r="A510" s="2" t="str">
        <f t="shared" si="28"/>
        <v>1_20171</v>
      </c>
      <c r="B510" s="2">
        <v>1</v>
      </c>
      <c r="C510" s="11" t="s">
        <v>24</v>
      </c>
      <c r="D510" s="2">
        <v>1</v>
      </c>
      <c r="E510" s="2">
        <v>2017</v>
      </c>
      <c r="F510" s="2" t="str">
        <f t="shared" si="29"/>
        <v>2017Q1</v>
      </c>
      <c r="G510" s="2">
        <v>1</v>
      </c>
      <c r="H510" s="2">
        <v>0</v>
      </c>
      <c r="I510" s="2">
        <v>0</v>
      </c>
      <c r="J510" s="12">
        <v>305024</v>
      </c>
      <c r="K510" s="12">
        <f>J510*[1]OtherData!$C$3</f>
        <v>230903.86071158215</v>
      </c>
      <c r="L510" s="12" t="str">
        <f>VLOOKUP($C510,[1]OtherData!$H:$I,2,0)</f>
        <v>Storm</v>
      </c>
      <c r="M510" s="13">
        <f t="shared" si="30"/>
        <v>-3.9469857605280115E-2</v>
      </c>
      <c r="N510" s="12">
        <v>292652.42871997389</v>
      </c>
      <c r="O510" s="14">
        <f t="shared" si="31"/>
        <v>-3.7087145334444793E-2</v>
      </c>
      <c r="P510">
        <v>3</v>
      </c>
      <c r="Q510">
        <v>1</v>
      </c>
    </row>
    <row r="511" spans="1:17">
      <c r="A511" s="2" t="str">
        <f t="shared" si="28"/>
        <v>2_20133</v>
      </c>
      <c r="B511" s="2">
        <v>2</v>
      </c>
      <c r="C511" s="11" t="s">
        <v>25</v>
      </c>
      <c r="D511" s="2">
        <v>3</v>
      </c>
      <c r="E511" s="2">
        <v>2013</v>
      </c>
      <c r="F511" s="2" t="str">
        <f t="shared" si="29"/>
        <v>2013Q3</v>
      </c>
      <c r="G511" s="2">
        <v>1</v>
      </c>
      <c r="H511" s="2">
        <v>0</v>
      </c>
      <c r="I511" s="2">
        <v>0</v>
      </c>
      <c r="J511" s="12">
        <v>303121</v>
      </c>
      <c r="K511" s="12">
        <f>J511*[1]OtherData!$C$3</f>
        <v>229463.28538985617</v>
      </c>
      <c r="L511" s="12" t="str">
        <f>VLOOKUP($C511,[1]OtherData!$H:$I,2,0)</f>
        <v>Storm</v>
      </c>
      <c r="M511" s="15">
        <f t="shared" si="30"/>
        <v>-3.9481893055297645E-2</v>
      </c>
      <c r="N511" s="12">
        <v>285140.92880412238</v>
      </c>
      <c r="O511" s="14">
        <f t="shared" si="31"/>
        <v>-3.7123166751482993E-2</v>
      </c>
      <c r="P511">
        <v>3</v>
      </c>
      <c r="Q511">
        <v>1</v>
      </c>
    </row>
    <row r="512" spans="1:17">
      <c r="A512" s="2" t="str">
        <f t="shared" si="28"/>
        <v>5_20112</v>
      </c>
      <c r="B512" s="2">
        <v>5</v>
      </c>
      <c r="C512" s="11" t="s">
        <v>24</v>
      </c>
      <c r="D512" s="2">
        <v>2</v>
      </c>
      <c r="E512" s="2">
        <v>2011</v>
      </c>
      <c r="F512" s="2" t="str">
        <f t="shared" si="29"/>
        <v>2011Q2</v>
      </c>
      <c r="G512" s="2">
        <v>1</v>
      </c>
      <c r="H512" s="2">
        <v>0</v>
      </c>
      <c r="I512" s="2">
        <v>0</v>
      </c>
      <c r="J512" s="12">
        <v>301971</v>
      </c>
      <c r="K512" s="12">
        <f>J512*[1]OtherData!$C$3</f>
        <v>228592.73277819835</v>
      </c>
      <c r="L512" s="12" t="str">
        <f>VLOOKUP($C512,[1]OtherData!$H:$I,2,0)</f>
        <v>Storm</v>
      </c>
      <c r="M512" s="13">
        <f t="shared" si="30"/>
        <v>-3.948916618589153E-2</v>
      </c>
      <c r="N512" s="12">
        <v>271092.67734334123</v>
      </c>
      <c r="O512" s="14">
        <f t="shared" si="31"/>
        <v>-3.7190535177256172E-2</v>
      </c>
      <c r="P512">
        <v>3</v>
      </c>
      <c r="Q512">
        <v>1</v>
      </c>
    </row>
    <row r="513" spans="1:17">
      <c r="A513" s="2" t="str">
        <f t="shared" si="28"/>
        <v>5_19924</v>
      </c>
      <c r="B513" s="2">
        <v>5</v>
      </c>
      <c r="C513" s="11" t="s">
        <v>20</v>
      </c>
      <c r="D513" s="2">
        <v>4</v>
      </c>
      <c r="E513" s="2">
        <v>1992</v>
      </c>
      <c r="F513" s="2" t="str">
        <f t="shared" si="29"/>
        <v>1992Q4</v>
      </c>
      <c r="G513" s="2">
        <v>2</v>
      </c>
      <c r="H513" s="2">
        <v>0</v>
      </c>
      <c r="I513" s="2">
        <v>0</v>
      </c>
      <c r="J513" s="12">
        <v>301467</v>
      </c>
      <c r="K513" s="12">
        <f>J513*[1]OtherData!$C$3</f>
        <v>228211.20363361092</v>
      </c>
      <c r="L513" s="12" t="str">
        <f>VLOOKUP($C513,[1]OtherData!$H:$I,2,0)</f>
        <v>Winter</v>
      </c>
      <c r="M513" s="15">
        <f t="shared" si="30"/>
        <v>-3.9492353714430072E-2</v>
      </c>
      <c r="N513" s="12">
        <v>363762.37267445412</v>
      </c>
      <c r="O513" s="14">
        <f t="shared" si="31"/>
        <v>-3.6746137416526575E-2</v>
      </c>
      <c r="P513">
        <v>3</v>
      </c>
      <c r="Q513">
        <v>1</v>
      </c>
    </row>
    <row r="514" spans="1:17">
      <c r="A514" s="2" t="str">
        <f t="shared" ref="A514:A577" si="32">B514&amp;"_"&amp;E514&amp;D514</f>
        <v>6_20112</v>
      </c>
      <c r="B514" s="2">
        <v>6</v>
      </c>
      <c r="C514" s="11" t="s">
        <v>24</v>
      </c>
      <c r="D514" s="2">
        <v>2</v>
      </c>
      <c r="E514" s="2">
        <v>2011</v>
      </c>
      <c r="F514" s="2" t="str">
        <f t="shared" ref="F514:F577" si="33">E514&amp;"Q"&amp;D514</f>
        <v>2011Q2</v>
      </c>
      <c r="G514" s="2">
        <v>1</v>
      </c>
      <c r="H514" s="2">
        <v>0</v>
      </c>
      <c r="I514" s="2">
        <v>0</v>
      </c>
      <c r="J514" s="12">
        <v>301172</v>
      </c>
      <c r="K514" s="12">
        <f>J514*[1]OtherData!$C$3</f>
        <v>227987.8879636639</v>
      </c>
      <c r="L514" s="12" t="str">
        <f>VLOOKUP($C514,[1]OtherData!$H:$I,2,0)</f>
        <v>Storm</v>
      </c>
      <c r="M514" s="13">
        <f t="shared" ref="M514:M577" si="34">STANDARDIZE(J514,AVERAGE($J$2:$J$3367),_xlfn.STDEV.S($J$2:$J$3367))</f>
        <v>-3.9494219430538935E-2</v>
      </c>
      <c r="N514" s="12">
        <v>270375.37982405187</v>
      </c>
      <c r="O514" s="14">
        <f t="shared" ref="O514:O577" si="35">STANDARDIZE(N514,AVERAGE($N$2:$N$3367),_xlfn.STDEV.S($N$2:$N$3367))</f>
        <v>-3.7193974979342612E-2</v>
      </c>
      <c r="P514">
        <v>3</v>
      </c>
      <c r="Q514">
        <v>1</v>
      </c>
    </row>
    <row r="515" spans="1:17">
      <c r="A515" s="2" t="str">
        <f t="shared" si="32"/>
        <v>2_20204</v>
      </c>
      <c r="B515" s="2">
        <v>2</v>
      </c>
      <c r="C515" s="11" t="s">
        <v>21</v>
      </c>
      <c r="D515" s="2">
        <v>4</v>
      </c>
      <c r="E515" s="2">
        <v>2020</v>
      </c>
      <c r="F515" s="2" t="str">
        <f t="shared" si="33"/>
        <v>2020Q4</v>
      </c>
      <c r="G515" s="2">
        <v>1</v>
      </c>
      <c r="H515" s="2">
        <v>0</v>
      </c>
      <c r="I515" s="2">
        <v>0</v>
      </c>
      <c r="J515" s="12">
        <v>300839</v>
      </c>
      <c r="K515" s="12">
        <f>J515*[1]OtherData!$C$3</f>
        <v>227735.80620741865</v>
      </c>
      <c r="L515" s="12" t="str">
        <f>VLOOKUP($C515,[1]OtherData!$H:$I,2,0)</f>
        <v>Wind</v>
      </c>
      <c r="M515" s="15">
        <f t="shared" si="34"/>
        <v>-3.9496325476180469E-2</v>
      </c>
      <c r="N515" s="12">
        <v>288883.37392283016</v>
      </c>
      <c r="O515" s="14">
        <f t="shared" si="35"/>
        <v>-3.7105219846354356E-2</v>
      </c>
      <c r="P515">
        <v>3</v>
      </c>
      <c r="Q515">
        <v>1</v>
      </c>
    </row>
    <row r="516" spans="1:17">
      <c r="A516" s="2" t="str">
        <f t="shared" si="32"/>
        <v>5_20112</v>
      </c>
      <c r="B516" s="2">
        <v>5</v>
      </c>
      <c r="C516" s="11" t="s">
        <v>21</v>
      </c>
      <c r="D516" s="2">
        <v>2</v>
      </c>
      <c r="E516" s="2">
        <v>2011</v>
      </c>
      <c r="F516" s="2" t="str">
        <f t="shared" si="33"/>
        <v>2011Q2</v>
      </c>
      <c r="G516" s="2">
        <v>1</v>
      </c>
      <c r="H516" s="2">
        <v>0</v>
      </c>
      <c r="I516" s="2">
        <v>0</v>
      </c>
      <c r="J516" s="12">
        <v>300002</v>
      </c>
      <c r="K516" s="12">
        <f>J516*[1]OtherData!$C$3</f>
        <v>227102.19530658593</v>
      </c>
      <c r="L516" s="12" t="str">
        <f>VLOOKUP($C516,[1]OtherData!$H:$I,2,0)</f>
        <v>Wind</v>
      </c>
      <c r="M516" s="13">
        <f t="shared" si="34"/>
        <v>-3.9501619050360544E-2</v>
      </c>
      <c r="N516" s="12">
        <v>269325.01925137534</v>
      </c>
      <c r="O516" s="14">
        <f t="shared" si="35"/>
        <v>-3.7199011986152525E-2</v>
      </c>
      <c r="P516">
        <v>3</v>
      </c>
      <c r="Q516">
        <v>1</v>
      </c>
    </row>
    <row r="517" spans="1:17">
      <c r="A517" s="2" t="str">
        <f t="shared" si="32"/>
        <v>2_20083</v>
      </c>
      <c r="B517" s="2">
        <v>2</v>
      </c>
      <c r="C517" s="11" t="s">
        <v>25</v>
      </c>
      <c r="D517" s="2">
        <v>3</v>
      </c>
      <c r="E517" s="2">
        <v>2008</v>
      </c>
      <c r="F517" s="2" t="str">
        <f t="shared" si="33"/>
        <v>2008Q3</v>
      </c>
      <c r="G517" s="2">
        <v>1</v>
      </c>
      <c r="H517" s="2">
        <v>0</v>
      </c>
      <c r="I517" s="2">
        <v>0</v>
      </c>
      <c r="J517" s="12">
        <v>298176</v>
      </c>
      <c r="K517" s="12">
        <f>J517*[1]OtherData!$C$3</f>
        <v>225719.90915972748</v>
      </c>
      <c r="L517" s="12" t="str">
        <f>VLOOKUP($C517,[1]OtherData!$H:$I,2,0)</f>
        <v>Storm</v>
      </c>
      <c r="M517" s="15">
        <f t="shared" si="34"/>
        <v>-3.9513167516851355E-2</v>
      </c>
      <c r="N517" s="12">
        <v>261924.25655823393</v>
      </c>
      <c r="O517" s="14">
        <f t="shared" si="35"/>
        <v>-3.7234502362556293E-2</v>
      </c>
      <c r="P517">
        <v>3</v>
      </c>
      <c r="Q517">
        <v>1</v>
      </c>
    </row>
    <row r="518" spans="1:17">
      <c r="A518" s="2" t="str">
        <f t="shared" si="32"/>
        <v>2_20102</v>
      </c>
      <c r="B518" s="2">
        <v>2</v>
      </c>
      <c r="C518" s="11" t="s">
        <v>39</v>
      </c>
      <c r="D518" s="2">
        <v>2</v>
      </c>
      <c r="E518" s="2">
        <v>2010</v>
      </c>
      <c r="F518" s="2" t="str">
        <f t="shared" si="33"/>
        <v>2010Q2</v>
      </c>
      <c r="G518" s="2">
        <v>1</v>
      </c>
      <c r="H518" s="2">
        <v>0</v>
      </c>
      <c r="I518" s="2">
        <v>0</v>
      </c>
      <c r="J518" s="12">
        <v>297827</v>
      </c>
      <c r="K518" s="12">
        <f>J518*[1]OtherData!$C$3</f>
        <v>225455.7153671461</v>
      </c>
      <c r="L518" s="12" t="str">
        <f>VLOOKUP($C518,[1]OtherData!$H:$I,2,0)</f>
        <v>Storm</v>
      </c>
      <c r="M518" s="13">
        <f t="shared" si="34"/>
        <v>-3.9515374753875065E-2</v>
      </c>
      <c r="N518" s="12">
        <v>264448.73961443052</v>
      </c>
      <c r="O518" s="14">
        <f t="shared" si="35"/>
        <v>-3.7222396197610294E-2</v>
      </c>
      <c r="P518">
        <v>3</v>
      </c>
      <c r="Q518">
        <v>1</v>
      </c>
    </row>
    <row r="519" spans="1:17">
      <c r="A519" s="2" t="str">
        <f t="shared" si="32"/>
        <v>3_20133</v>
      </c>
      <c r="B519" s="2">
        <v>3</v>
      </c>
      <c r="C519" s="11" t="s">
        <v>19</v>
      </c>
      <c r="D519" s="2">
        <v>3</v>
      </c>
      <c r="E519" s="2">
        <v>2013</v>
      </c>
      <c r="F519" s="2" t="str">
        <f t="shared" si="33"/>
        <v>2013Q3</v>
      </c>
      <c r="G519" s="2">
        <v>1</v>
      </c>
      <c r="H519" s="2">
        <v>0</v>
      </c>
      <c r="I519" s="2">
        <v>0</v>
      </c>
      <c r="J519" s="12">
        <v>296977</v>
      </c>
      <c r="K519" s="12">
        <f>J519*[1]OtherData!$C$3</f>
        <v>224812.26343679032</v>
      </c>
      <c r="L519" s="12" t="str">
        <f>VLOOKUP($C519,[1]OtherData!$H:$I,2,0)</f>
        <v>Water</v>
      </c>
      <c r="M519" s="15">
        <f t="shared" si="34"/>
        <v>-3.9520750546053147E-2</v>
      </c>
      <c r="N519" s="12">
        <v>279361.36926660262</v>
      </c>
      <c r="O519" s="14">
        <f t="shared" si="35"/>
        <v>-3.7150882644011833E-2</v>
      </c>
      <c r="P519">
        <v>3</v>
      </c>
      <c r="Q519">
        <v>1</v>
      </c>
    </row>
    <row r="520" spans="1:17">
      <c r="A520" s="2" t="str">
        <f t="shared" si="32"/>
        <v>6_20123</v>
      </c>
      <c r="B520" s="2">
        <v>6</v>
      </c>
      <c r="C520" s="11" t="s">
        <v>39</v>
      </c>
      <c r="D520" s="2">
        <v>3</v>
      </c>
      <c r="E520" s="2">
        <v>2012</v>
      </c>
      <c r="F520" s="2" t="str">
        <f t="shared" si="33"/>
        <v>2012Q3</v>
      </c>
      <c r="G520" s="2">
        <v>1</v>
      </c>
      <c r="H520" s="2">
        <v>0</v>
      </c>
      <c r="I520" s="2">
        <v>0</v>
      </c>
      <c r="J520" s="12">
        <v>296020</v>
      </c>
      <c r="K520" s="12">
        <f>J520*[1]OtherData!$C$3</f>
        <v>224087.81226343679</v>
      </c>
      <c r="L520" s="12" t="str">
        <f>VLOOKUP($C520,[1]OtherData!$H:$I,2,0)</f>
        <v>Storm</v>
      </c>
      <c r="M520" s="13">
        <f t="shared" si="34"/>
        <v>-3.9526803055599538E-2</v>
      </c>
      <c r="N520" s="12">
        <v>273067.34676555975</v>
      </c>
      <c r="O520" s="14">
        <f t="shared" si="35"/>
        <v>-3.718106564499668E-2</v>
      </c>
      <c r="P520">
        <v>3</v>
      </c>
      <c r="Q520">
        <v>1</v>
      </c>
    </row>
    <row r="521" spans="1:17">
      <c r="A521" s="2" t="str">
        <f t="shared" si="32"/>
        <v>2_20102</v>
      </c>
      <c r="B521" s="2">
        <v>2</v>
      </c>
      <c r="C521" s="11" t="s">
        <v>39</v>
      </c>
      <c r="D521" s="2">
        <v>2</v>
      </c>
      <c r="E521" s="2">
        <v>2010</v>
      </c>
      <c r="F521" s="2" t="str">
        <f t="shared" si="33"/>
        <v>2010Q2</v>
      </c>
      <c r="G521" s="2">
        <v>1</v>
      </c>
      <c r="H521" s="2">
        <v>0</v>
      </c>
      <c r="I521" s="2">
        <v>0</v>
      </c>
      <c r="J521" s="12">
        <v>295703</v>
      </c>
      <c r="K521" s="12">
        <f>J521*[1]OtherData!$C$3</f>
        <v>223847.84254352763</v>
      </c>
      <c r="L521" s="12" t="str">
        <f>VLOOKUP($C521,[1]OtherData!$H:$I,2,0)</f>
        <v>Storm</v>
      </c>
      <c r="M521" s="15">
        <f t="shared" si="34"/>
        <v>-3.9528807909858896E-2</v>
      </c>
      <c r="N521" s="12">
        <v>262562.7819177105</v>
      </c>
      <c r="O521" s="14">
        <f t="shared" si="35"/>
        <v>-3.72314403125635E-2</v>
      </c>
      <c r="P521">
        <v>3</v>
      </c>
      <c r="Q521">
        <v>1</v>
      </c>
    </row>
    <row r="522" spans="1:17">
      <c r="A522" s="2" t="str">
        <f t="shared" si="32"/>
        <v>2_20112</v>
      </c>
      <c r="B522" s="2">
        <v>2</v>
      </c>
      <c r="C522" s="11" t="s">
        <v>24</v>
      </c>
      <c r="D522" s="2">
        <v>2</v>
      </c>
      <c r="E522" s="2">
        <v>2011</v>
      </c>
      <c r="F522" s="2" t="str">
        <f t="shared" si="33"/>
        <v>2011Q2</v>
      </c>
      <c r="G522" s="2">
        <v>1</v>
      </c>
      <c r="H522" s="2">
        <v>0</v>
      </c>
      <c r="I522" s="2">
        <v>0</v>
      </c>
      <c r="J522" s="12">
        <v>294783</v>
      </c>
      <c r="K522" s="12">
        <f>J522*[1]OtherData!$C$3</f>
        <v>223151.40045420139</v>
      </c>
      <c r="L522" s="12" t="str">
        <f>VLOOKUP($C522,[1]OtherData!$H:$I,2,0)</f>
        <v>Storm</v>
      </c>
      <c r="M522" s="13">
        <f t="shared" si="34"/>
        <v>-3.9534626414334008E-2</v>
      </c>
      <c r="N522" s="12">
        <v>264639.6929019746</v>
      </c>
      <c r="O522" s="14">
        <f t="shared" si="35"/>
        <v>-3.7221480480631994E-2</v>
      </c>
      <c r="P522">
        <v>3</v>
      </c>
      <c r="Q522">
        <v>1</v>
      </c>
    </row>
    <row r="523" spans="1:17">
      <c r="A523" s="2" t="str">
        <f t="shared" si="32"/>
        <v>1_20151</v>
      </c>
      <c r="B523" s="2">
        <v>1</v>
      </c>
      <c r="C523" s="11" t="s">
        <v>26</v>
      </c>
      <c r="D523" s="2">
        <v>1</v>
      </c>
      <c r="E523" s="2">
        <v>2015</v>
      </c>
      <c r="F523" s="2" t="str">
        <f t="shared" si="33"/>
        <v>2015Q1</v>
      </c>
      <c r="G523" s="2">
        <v>2</v>
      </c>
      <c r="H523" s="2">
        <v>0</v>
      </c>
      <c r="I523" s="2">
        <v>0</v>
      </c>
      <c r="J523" s="12">
        <v>294625</v>
      </c>
      <c r="K523" s="12">
        <f>J523*[1]OtherData!$C$3</f>
        <v>223031.7940953823</v>
      </c>
      <c r="L523" s="12" t="str">
        <f>VLOOKUP($C523,[1]OtherData!$H:$I,2,0)</f>
        <v>Wind</v>
      </c>
      <c r="M523" s="15">
        <f t="shared" si="34"/>
        <v>-3.9535625679232994E-2</v>
      </c>
      <c r="N523" s="12">
        <v>283099.94948138471</v>
      </c>
      <c r="O523" s="14">
        <f t="shared" si="35"/>
        <v>-3.7132954273039843E-2</v>
      </c>
      <c r="P523">
        <v>3</v>
      </c>
      <c r="Q523">
        <v>1</v>
      </c>
    </row>
    <row r="524" spans="1:17">
      <c r="A524" s="2" t="str">
        <f t="shared" si="32"/>
        <v>5_19913</v>
      </c>
      <c r="B524" s="2">
        <v>5</v>
      </c>
      <c r="C524" s="11" t="s">
        <v>25</v>
      </c>
      <c r="D524" s="2">
        <v>3</v>
      </c>
      <c r="E524" s="2">
        <v>1991</v>
      </c>
      <c r="F524" s="2" t="str">
        <f t="shared" si="33"/>
        <v>1991Q3</v>
      </c>
      <c r="G524" s="2">
        <v>1</v>
      </c>
      <c r="H524" s="2">
        <v>0</v>
      </c>
      <c r="I524" s="2">
        <v>0</v>
      </c>
      <c r="J524" s="12">
        <v>293553</v>
      </c>
      <c r="K524" s="12">
        <f>J524*[1]OtherData!$C$3</f>
        <v>222220.28766086299</v>
      </c>
      <c r="L524" s="12" t="str">
        <f>VLOOKUP($C524,[1]OtherData!$H:$I,2,0)</f>
        <v>Storm</v>
      </c>
      <c r="M524" s="13">
        <f t="shared" si="34"/>
        <v>-3.9542405501838768E-2</v>
      </c>
      <c r="N524" s="12">
        <v>361227.47229792131</v>
      </c>
      <c r="O524" s="14">
        <f t="shared" si="35"/>
        <v>-3.6758293537758863E-2</v>
      </c>
      <c r="P524">
        <v>3</v>
      </c>
      <c r="Q524">
        <v>1</v>
      </c>
    </row>
    <row r="525" spans="1:17">
      <c r="A525" s="2" t="str">
        <f t="shared" si="32"/>
        <v>3_20163</v>
      </c>
      <c r="B525" s="2">
        <v>3</v>
      </c>
      <c r="C525" s="11" t="s">
        <v>24</v>
      </c>
      <c r="D525" s="2">
        <v>3</v>
      </c>
      <c r="E525" s="2">
        <v>2016</v>
      </c>
      <c r="F525" s="2" t="str">
        <f t="shared" si="33"/>
        <v>2016Q3</v>
      </c>
      <c r="G525" s="2">
        <v>1</v>
      </c>
      <c r="H525" s="2">
        <v>0</v>
      </c>
      <c r="I525" s="2">
        <v>0</v>
      </c>
      <c r="J525" s="12">
        <v>293357</v>
      </c>
      <c r="K525" s="12">
        <f>J525*[1]OtherData!$C$3</f>
        <v>222071.91521574566</v>
      </c>
      <c r="L525" s="12" t="str">
        <f>VLOOKUP($C525,[1]OtherData!$H:$I,2,0)</f>
        <v>Storm</v>
      </c>
      <c r="M525" s="15">
        <f t="shared" si="34"/>
        <v>-3.9543645096270424E-2</v>
      </c>
      <c r="N525" s="12">
        <v>281151.57857375784</v>
      </c>
      <c r="O525" s="14">
        <f t="shared" si="35"/>
        <v>-3.7142297690705414E-2</v>
      </c>
      <c r="P525">
        <v>3</v>
      </c>
      <c r="Q525">
        <v>1</v>
      </c>
    </row>
    <row r="526" spans="1:17">
      <c r="A526" s="2" t="str">
        <f t="shared" si="32"/>
        <v>1_19992</v>
      </c>
      <c r="B526" s="2">
        <v>1</v>
      </c>
      <c r="C526" s="11" t="s">
        <v>25</v>
      </c>
      <c r="D526" s="2">
        <v>2</v>
      </c>
      <c r="E526" s="2">
        <v>1999</v>
      </c>
      <c r="F526" s="2" t="str">
        <f t="shared" si="33"/>
        <v>1999Q2</v>
      </c>
      <c r="G526" s="2">
        <v>1</v>
      </c>
      <c r="H526" s="2">
        <v>0</v>
      </c>
      <c r="I526" s="2">
        <v>0</v>
      </c>
      <c r="J526" s="12">
        <v>292374</v>
      </c>
      <c r="K526" s="12">
        <f>J526*[1]OtherData!$C$3</f>
        <v>221327.78198334595</v>
      </c>
      <c r="L526" s="12" t="str">
        <f>VLOOKUP($C526,[1]OtherData!$H:$I,2,0)</f>
        <v>Storm</v>
      </c>
      <c r="M526" s="13">
        <f t="shared" si="34"/>
        <v>-3.954986204181285E-2</v>
      </c>
      <c r="N526" s="12">
        <v>296706.82755487278</v>
      </c>
      <c r="O526" s="14">
        <f t="shared" si="35"/>
        <v>-3.7067702454473127E-2</v>
      </c>
      <c r="P526">
        <v>3</v>
      </c>
      <c r="Q526">
        <v>1</v>
      </c>
    </row>
    <row r="527" spans="1:17">
      <c r="A527" s="2" t="str">
        <f t="shared" si="32"/>
        <v>2_20102</v>
      </c>
      <c r="B527" s="2">
        <v>2</v>
      </c>
      <c r="C527" s="11" t="s">
        <v>39</v>
      </c>
      <c r="D527" s="2">
        <v>2</v>
      </c>
      <c r="E527" s="2">
        <v>2010</v>
      </c>
      <c r="F527" s="2" t="str">
        <f t="shared" si="33"/>
        <v>2010Q2</v>
      </c>
      <c r="G527" s="2">
        <v>1</v>
      </c>
      <c r="H527" s="2">
        <v>0</v>
      </c>
      <c r="I527" s="2">
        <v>0</v>
      </c>
      <c r="J527" s="12">
        <v>291803</v>
      </c>
      <c r="K527" s="12">
        <f>J527*[1]OtherData!$C$3</f>
        <v>220895.53368660106</v>
      </c>
      <c r="L527" s="12" t="str">
        <f>VLOOKUP($C527,[1]OtherData!$H:$I,2,0)</f>
        <v>Storm</v>
      </c>
      <c r="M527" s="15">
        <f t="shared" si="34"/>
        <v>-3.9553473309264245E-2</v>
      </c>
      <c r="N527" s="12">
        <v>259099.86524294197</v>
      </c>
      <c r="O527" s="14">
        <f t="shared" si="35"/>
        <v>-3.7248046738325033E-2</v>
      </c>
      <c r="P527">
        <v>3</v>
      </c>
      <c r="Q527">
        <v>1</v>
      </c>
    </row>
    <row r="528" spans="1:17">
      <c r="A528" s="2" t="str">
        <f t="shared" si="32"/>
        <v>4_20144</v>
      </c>
      <c r="B528" s="2">
        <v>4</v>
      </c>
      <c r="C528" s="11" t="s">
        <v>26</v>
      </c>
      <c r="D528" s="2">
        <v>4</v>
      </c>
      <c r="E528" s="2">
        <v>2014</v>
      </c>
      <c r="F528" s="2" t="str">
        <f t="shared" si="33"/>
        <v>2014Q4</v>
      </c>
      <c r="G528" s="2">
        <v>1</v>
      </c>
      <c r="H528" s="2">
        <v>0</v>
      </c>
      <c r="I528" s="2">
        <v>0</v>
      </c>
      <c r="J528" s="12">
        <v>290871</v>
      </c>
      <c r="K528" s="12">
        <f>J528*[1]OtherData!$C$3</f>
        <v>220190.00757002272</v>
      </c>
      <c r="L528" s="12" t="str">
        <f>VLOOKUP($C528,[1]OtherData!$H:$I,2,0)</f>
        <v>Wind</v>
      </c>
      <c r="M528" s="13">
        <f t="shared" si="34"/>
        <v>-3.9559367707275986E-2</v>
      </c>
      <c r="N528" s="12">
        <v>276922.04958840593</v>
      </c>
      <c r="O528" s="14">
        <f t="shared" si="35"/>
        <v>-3.7162580407761034E-2</v>
      </c>
      <c r="P528">
        <v>3</v>
      </c>
      <c r="Q528">
        <v>1</v>
      </c>
    </row>
    <row r="529" spans="1:17">
      <c r="A529" s="2" t="str">
        <f t="shared" si="32"/>
        <v>6_20123</v>
      </c>
      <c r="B529" s="2">
        <v>6</v>
      </c>
      <c r="C529" s="11" t="s">
        <v>39</v>
      </c>
      <c r="D529" s="2">
        <v>3</v>
      </c>
      <c r="E529" s="2">
        <v>2012</v>
      </c>
      <c r="F529" s="2" t="str">
        <f t="shared" si="33"/>
        <v>2012Q3</v>
      </c>
      <c r="G529" s="2">
        <v>1</v>
      </c>
      <c r="H529" s="2">
        <v>0</v>
      </c>
      <c r="I529" s="2">
        <v>0</v>
      </c>
      <c r="J529" s="12">
        <v>290281</v>
      </c>
      <c r="K529" s="12">
        <f>J529*[1]OtherData!$C$3</f>
        <v>219743.37623012869</v>
      </c>
      <c r="L529" s="12" t="str">
        <f>VLOOKUP($C529,[1]OtherData!$H:$I,2,0)</f>
        <v>Storm</v>
      </c>
      <c r="M529" s="15">
        <f t="shared" si="34"/>
        <v>-3.956309913949372E-2</v>
      </c>
      <c r="N529" s="12">
        <v>267773.3345262261</v>
      </c>
      <c r="O529" s="14">
        <f t="shared" si="35"/>
        <v>-3.7206453094216503E-2</v>
      </c>
      <c r="P529">
        <v>3</v>
      </c>
      <c r="Q529">
        <v>1</v>
      </c>
    </row>
    <row r="530" spans="1:17">
      <c r="A530" s="2" t="str">
        <f t="shared" si="32"/>
        <v>2_20102</v>
      </c>
      <c r="B530" s="2">
        <v>2</v>
      </c>
      <c r="C530" s="11" t="s">
        <v>39</v>
      </c>
      <c r="D530" s="2">
        <v>2</v>
      </c>
      <c r="E530" s="2">
        <v>2010</v>
      </c>
      <c r="F530" s="2" t="str">
        <f t="shared" si="33"/>
        <v>2010Q2</v>
      </c>
      <c r="G530" s="2">
        <v>1</v>
      </c>
      <c r="H530" s="2">
        <v>0</v>
      </c>
      <c r="I530" s="2">
        <v>0</v>
      </c>
      <c r="J530" s="12">
        <v>290218</v>
      </c>
      <c r="K530" s="12">
        <f>J530*[1]OtherData!$C$3</f>
        <v>219695.68508705526</v>
      </c>
      <c r="L530" s="12" t="str">
        <f>VLOOKUP($C530,[1]OtherData!$H:$I,2,0)</f>
        <v>Storm</v>
      </c>
      <c r="M530" s="13">
        <f t="shared" si="34"/>
        <v>-3.9563497580561033E-2</v>
      </c>
      <c r="N530" s="12">
        <v>257692.50038922194</v>
      </c>
      <c r="O530" s="14">
        <f t="shared" si="35"/>
        <v>-3.7254795760076842E-2</v>
      </c>
      <c r="P530">
        <v>3</v>
      </c>
      <c r="Q530">
        <v>1</v>
      </c>
    </row>
    <row r="531" spans="1:17">
      <c r="A531" s="2" t="str">
        <f t="shared" si="32"/>
        <v>3_19972</v>
      </c>
      <c r="B531" s="2">
        <v>3</v>
      </c>
      <c r="C531" s="11" t="s">
        <v>24</v>
      </c>
      <c r="D531" s="2">
        <v>2</v>
      </c>
      <c r="E531" s="2">
        <v>1997</v>
      </c>
      <c r="F531" s="2" t="str">
        <f t="shared" si="33"/>
        <v>1997Q2</v>
      </c>
      <c r="G531" s="2">
        <v>1</v>
      </c>
      <c r="H531" s="2">
        <v>0</v>
      </c>
      <c r="I531" s="2">
        <v>10</v>
      </c>
      <c r="J531" s="12">
        <v>287238</v>
      </c>
      <c r="K531" s="12">
        <f>J531*[1]OtherData!$C$3</f>
        <v>217439.81831945496</v>
      </c>
      <c r="L531" s="12" t="str">
        <f>VLOOKUP($C531,[1]OtherData!$H:$I,2,0)</f>
        <v>Storm</v>
      </c>
      <c r="M531" s="15">
        <f t="shared" si="34"/>
        <v>-3.9582344475491277E-2</v>
      </c>
      <c r="N531" s="12">
        <v>314554.80576881109</v>
      </c>
      <c r="O531" s="14">
        <f t="shared" si="35"/>
        <v>-3.6982112429346951E-2</v>
      </c>
      <c r="P531">
        <v>3</v>
      </c>
      <c r="Q531">
        <v>1</v>
      </c>
    </row>
    <row r="532" spans="1:17">
      <c r="A532" s="2" t="str">
        <f t="shared" si="32"/>
        <v>1_20043</v>
      </c>
      <c r="B532" s="2">
        <v>1</v>
      </c>
      <c r="C532" s="11" t="s">
        <v>19</v>
      </c>
      <c r="D532" s="2">
        <v>3</v>
      </c>
      <c r="E532" s="2">
        <v>2004</v>
      </c>
      <c r="F532" s="2" t="str">
        <f t="shared" si="33"/>
        <v>2004Q3</v>
      </c>
      <c r="G532" s="2">
        <v>1</v>
      </c>
      <c r="H532" s="2">
        <v>0</v>
      </c>
      <c r="I532" s="2">
        <v>0</v>
      </c>
      <c r="J532" s="12">
        <v>286952</v>
      </c>
      <c r="K532" s="12">
        <f>J532*[1]OtherData!$C$3</f>
        <v>217223.31566994701</v>
      </c>
      <c r="L532" s="12" t="str">
        <f>VLOOKUP($C532,[1]OtherData!$H:$I,2,0)</f>
        <v>Water</v>
      </c>
      <c r="M532" s="13">
        <f t="shared" si="34"/>
        <v>-3.9584153271447667E-2</v>
      </c>
      <c r="N532" s="12">
        <v>267783.10574764595</v>
      </c>
      <c r="O532" s="14">
        <f t="shared" si="35"/>
        <v>-3.7206406236299221E-2</v>
      </c>
      <c r="P532">
        <v>3</v>
      </c>
      <c r="Q532">
        <v>1</v>
      </c>
    </row>
    <row r="533" spans="1:17">
      <c r="A533" s="2" t="str">
        <f t="shared" si="32"/>
        <v>4_20112</v>
      </c>
      <c r="B533" s="2">
        <v>4</v>
      </c>
      <c r="C533" s="11" t="s">
        <v>24</v>
      </c>
      <c r="D533" s="2">
        <v>2</v>
      </c>
      <c r="E533" s="2">
        <v>2011</v>
      </c>
      <c r="F533" s="2" t="str">
        <f t="shared" si="33"/>
        <v>2011Q2</v>
      </c>
      <c r="G533" s="2">
        <v>1</v>
      </c>
      <c r="H533" s="2">
        <v>0</v>
      </c>
      <c r="I533" s="2">
        <v>0</v>
      </c>
      <c r="J533" s="12">
        <v>285906</v>
      </c>
      <c r="K533" s="12">
        <f>J533*[1]OtherData!$C$3</f>
        <v>216431.4912944739</v>
      </c>
      <c r="L533" s="12" t="str">
        <f>VLOOKUP($C533,[1]OtherData!$H:$I,2,0)</f>
        <v>Storm</v>
      </c>
      <c r="M533" s="15">
        <f t="shared" si="34"/>
        <v>-3.9590768658057413E-2</v>
      </c>
      <c r="N533" s="12">
        <v>256670.41871082099</v>
      </c>
      <c r="O533" s="14">
        <f t="shared" si="35"/>
        <v>-3.7259697155377011E-2</v>
      </c>
      <c r="P533">
        <v>3</v>
      </c>
      <c r="Q533">
        <v>1</v>
      </c>
    </row>
    <row r="534" spans="1:17">
      <c r="A534" s="2" t="str">
        <f t="shared" si="32"/>
        <v>3_20153</v>
      </c>
      <c r="B534" s="2">
        <v>3</v>
      </c>
      <c r="C534" s="11" t="s">
        <v>19</v>
      </c>
      <c r="D534" s="2">
        <v>3</v>
      </c>
      <c r="E534" s="2">
        <v>2015</v>
      </c>
      <c r="F534" s="2" t="str">
        <f t="shared" si="33"/>
        <v>2015Q3</v>
      </c>
      <c r="G534" s="2">
        <v>2</v>
      </c>
      <c r="H534" s="2">
        <v>0</v>
      </c>
      <c r="I534" s="2">
        <v>0</v>
      </c>
      <c r="J534" s="12">
        <v>285136</v>
      </c>
      <c r="K534" s="12">
        <f>J534*[1]OtherData!$C$3</f>
        <v>215848.59954579864</v>
      </c>
      <c r="L534" s="12" t="str">
        <f>VLOOKUP($C534,[1]OtherData!$H:$I,2,0)</f>
        <v>Water</v>
      </c>
      <c r="M534" s="13">
        <f t="shared" si="34"/>
        <v>-3.959563849332462E-2</v>
      </c>
      <c r="N534" s="12">
        <v>273982.13727729861</v>
      </c>
      <c r="O534" s="14">
        <f t="shared" si="35"/>
        <v>-3.7176678764760371E-2</v>
      </c>
      <c r="P534">
        <v>3</v>
      </c>
      <c r="Q534">
        <v>1</v>
      </c>
    </row>
    <row r="535" spans="1:17">
      <c r="A535" s="2" t="str">
        <f t="shared" si="32"/>
        <v>6_19924</v>
      </c>
      <c r="B535" s="2">
        <v>6</v>
      </c>
      <c r="C535" s="11" t="s">
        <v>20</v>
      </c>
      <c r="D535" s="2">
        <v>4</v>
      </c>
      <c r="E535" s="2">
        <v>1992</v>
      </c>
      <c r="F535" s="2" t="str">
        <f t="shared" si="33"/>
        <v>1992Q4</v>
      </c>
      <c r="G535" s="2">
        <v>2</v>
      </c>
      <c r="H535" s="2">
        <v>0</v>
      </c>
      <c r="I535" s="2">
        <v>0</v>
      </c>
      <c r="J535" s="12">
        <v>279020</v>
      </c>
      <c r="K535" s="12">
        <f>J535*[1]OtherData!$C$3</f>
        <v>211218.77365632099</v>
      </c>
      <c r="L535" s="12" t="str">
        <f>VLOOKUP($C535,[1]OtherData!$H:$I,2,0)</f>
        <v>Winter</v>
      </c>
      <c r="M535" s="15">
        <f t="shared" si="34"/>
        <v>-3.9634318899161317E-2</v>
      </c>
      <c r="N535" s="12">
        <v>336676.9073352181</v>
      </c>
      <c r="O535" s="14">
        <f t="shared" si="35"/>
        <v>-3.6876025834763716E-2</v>
      </c>
      <c r="P535">
        <v>3</v>
      </c>
      <c r="Q535">
        <v>1</v>
      </c>
    </row>
    <row r="536" spans="1:17">
      <c r="A536" s="2" t="str">
        <f t="shared" si="32"/>
        <v>1_19612</v>
      </c>
      <c r="B536" s="2">
        <v>1</v>
      </c>
      <c r="C536" s="11" t="s">
        <v>27</v>
      </c>
      <c r="D536" s="2">
        <v>2</v>
      </c>
      <c r="E536" s="2">
        <v>1961</v>
      </c>
      <c r="F536" s="2" t="str">
        <f t="shared" si="33"/>
        <v>1961Q2</v>
      </c>
      <c r="G536" s="2">
        <v>2</v>
      </c>
      <c r="H536" s="2">
        <v>0</v>
      </c>
      <c r="I536" s="2">
        <v>0</v>
      </c>
      <c r="J536" s="12">
        <v>278907</v>
      </c>
      <c r="K536" s="12">
        <f>J536*[1]OtherData!$C$3</f>
        <v>211133.23239969721</v>
      </c>
      <c r="L536" s="12" t="str">
        <f>VLOOKUP($C536,[1]OtherData!$H:$I,2,0)</f>
        <v>Storm</v>
      </c>
      <c r="M536" s="13">
        <f t="shared" si="34"/>
        <v>-3.9635033563297929E-2</v>
      </c>
      <c r="N536" s="12">
        <v>779137.43798423896</v>
      </c>
      <c r="O536" s="14">
        <f t="shared" si="35"/>
        <v>-3.4754205229558396E-2</v>
      </c>
      <c r="P536">
        <v>3</v>
      </c>
      <c r="Q536">
        <v>1</v>
      </c>
    </row>
    <row r="537" spans="1:17">
      <c r="A537" s="2" t="str">
        <f t="shared" si="32"/>
        <v>5_20102</v>
      </c>
      <c r="B537" s="2">
        <v>5</v>
      </c>
      <c r="C537" s="11" t="s">
        <v>24</v>
      </c>
      <c r="D537" s="2">
        <v>2</v>
      </c>
      <c r="E537" s="2">
        <v>2010</v>
      </c>
      <c r="F537" s="2" t="str">
        <f t="shared" si="33"/>
        <v>2010Q2</v>
      </c>
      <c r="G537" s="2">
        <v>1</v>
      </c>
      <c r="H537" s="2">
        <v>0</v>
      </c>
      <c r="I537" s="2">
        <v>0</v>
      </c>
      <c r="J537" s="12">
        <v>275349</v>
      </c>
      <c r="K537" s="12">
        <f>J537*[1]OtherData!$C$3</f>
        <v>208439.81831945496</v>
      </c>
      <c r="L537" s="12" t="str">
        <f>VLOOKUP($C537,[1]OtherData!$H:$I,2,0)</f>
        <v>Storm</v>
      </c>
      <c r="M537" s="15">
        <f t="shared" si="34"/>
        <v>-3.9657535996909271E-2</v>
      </c>
      <c r="N537" s="12">
        <v>244489.9085848289</v>
      </c>
      <c r="O537" s="14">
        <f t="shared" si="35"/>
        <v>-3.7318108822807172E-2</v>
      </c>
      <c r="P537">
        <v>3</v>
      </c>
      <c r="Q537">
        <v>1</v>
      </c>
    </row>
    <row r="538" spans="1:17">
      <c r="A538" s="2" t="str">
        <f t="shared" si="32"/>
        <v>3_20152</v>
      </c>
      <c r="B538" s="2">
        <v>3</v>
      </c>
      <c r="C538" s="11" t="s">
        <v>24</v>
      </c>
      <c r="D538" s="2">
        <v>2</v>
      </c>
      <c r="E538" s="2">
        <v>2015</v>
      </c>
      <c r="F538" s="2" t="str">
        <f t="shared" si="33"/>
        <v>2015Q2</v>
      </c>
      <c r="G538" s="2">
        <v>1</v>
      </c>
      <c r="H538" s="2">
        <v>0</v>
      </c>
      <c r="I538" s="2">
        <v>0</v>
      </c>
      <c r="J538" s="12">
        <v>272695</v>
      </c>
      <c r="K538" s="12">
        <f>J538*[1]OtherData!$C$3</f>
        <v>206430.73429220289</v>
      </c>
      <c r="L538" s="12" t="str">
        <f>VLOOKUP($C538,[1]OtherData!$H:$I,2,0)</f>
        <v>Storm</v>
      </c>
      <c r="M538" s="13">
        <f t="shared" si="34"/>
        <v>-3.9674321117427677E-2</v>
      </c>
      <c r="N538" s="12">
        <v>262027.80050513771</v>
      </c>
      <c r="O538" s="14">
        <f t="shared" si="35"/>
        <v>-3.7234005817294358E-2</v>
      </c>
      <c r="P538">
        <v>3</v>
      </c>
      <c r="Q538">
        <v>1</v>
      </c>
    </row>
    <row r="539" spans="1:17">
      <c r="A539" s="2" t="str">
        <f t="shared" si="32"/>
        <v>1_19924</v>
      </c>
      <c r="B539" s="2">
        <v>1</v>
      </c>
      <c r="C539" s="11" t="s">
        <v>20</v>
      </c>
      <c r="D539" s="2">
        <v>4</v>
      </c>
      <c r="E539" s="2">
        <v>1992</v>
      </c>
      <c r="F539" s="2" t="str">
        <f t="shared" si="33"/>
        <v>1992Q4</v>
      </c>
      <c r="G539" s="2">
        <v>2</v>
      </c>
      <c r="H539" s="2">
        <v>0</v>
      </c>
      <c r="I539" s="2">
        <v>0</v>
      </c>
      <c r="J539" s="12">
        <v>271547</v>
      </c>
      <c r="K539" s="12">
        <f>J539*[1]OtherData!$C$3</f>
        <v>205561.69568508706</v>
      </c>
      <c r="L539" s="12" t="str">
        <f>VLOOKUP($C539,[1]OtherData!$H:$I,2,0)</f>
        <v>Winter</v>
      </c>
      <c r="M539" s="15">
        <f t="shared" si="34"/>
        <v>-3.9681581599098792E-2</v>
      </c>
      <c r="N539" s="12">
        <v>327659.68086931569</v>
      </c>
      <c r="O539" s="14">
        <f t="shared" si="35"/>
        <v>-3.6919267967319785E-2</v>
      </c>
      <c r="P539">
        <v>3</v>
      </c>
      <c r="Q539">
        <v>1</v>
      </c>
    </row>
    <row r="540" spans="1:17">
      <c r="A540" s="2" t="str">
        <f t="shared" si="32"/>
        <v>3_20153</v>
      </c>
      <c r="B540" s="2">
        <v>3</v>
      </c>
      <c r="C540" s="11" t="s">
        <v>19</v>
      </c>
      <c r="D540" s="2">
        <v>3</v>
      </c>
      <c r="E540" s="2">
        <v>2015</v>
      </c>
      <c r="F540" s="2" t="str">
        <f t="shared" si="33"/>
        <v>2015Q3</v>
      </c>
      <c r="G540" s="2">
        <v>1</v>
      </c>
      <c r="H540" s="2">
        <v>0</v>
      </c>
      <c r="I540" s="2">
        <v>0</v>
      </c>
      <c r="J540" s="12">
        <v>270320</v>
      </c>
      <c r="K540" s="12">
        <f>J540*[1]OtherData!$C$3</f>
        <v>204632.85389856171</v>
      </c>
      <c r="L540" s="12" t="str">
        <f>VLOOKUP($C540,[1]OtherData!$H:$I,2,0)</f>
        <v>Water</v>
      </c>
      <c r="M540" s="13">
        <f t="shared" si="34"/>
        <v>-3.9689341713219396E-2</v>
      </c>
      <c r="N540" s="12">
        <v>259745.70502777398</v>
      </c>
      <c r="O540" s="14">
        <f t="shared" si="35"/>
        <v>-3.7244949611986766E-2</v>
      </c>
      <c r="P540">
        <v>3</v>
      </c>
      <c r="Q540">
        <v>1</v>
      </c>
    </row>
    <row r="541" spans="1:17">
      <c r="A541" s="2" t="str">
        <f t="shared" si="32"/>
        <v>6_19681</v>
      </c>
      <c r="B541" s="2">
        <v>6</v>
      </c>
      <c r="C541" s="11" t="s">
        <v>48</v>
      </c>
      <c r="D541" s="2">
        <v>1</v>
      </c>
      <c r="E541" s="2">
        <v>1968</v>
      </c>
      <c r="F541" s="2" t="str">
        <f t="shared" si="33"/>
        <v>1968Q1</v>
      </c>
      <c r="G541" s="2">
        <v>5</v>
      </c>
      <c r="H541" s="2">
        <v>0</v>
      </c>
      <c r="I541" s="2">
        <v>0</v>
      </c>
      <c r="J541" s="12">
        <v>268708</v>
      </c>
      <c r="K541" s="12">
        <f>J541*[1]OtherData!$C$3</f>
        <v>203412.56623769872</v>
      </c>
      <c r="L541" s="12" t="str">
        <f>VLOOKUP($C541,[1]OtherData!$H:$I,2,0)</f>
        <v>Storm</v>
      </c>
      <c r="M541" s="15">
        <f t="shared" si="34"/>
        <v>-3.9699536744973611E-2</v>
      </c>
      <c r="N541" s="12">
        <v>653713.36002238013</v>
      </c>
      <c r="O541" s="14">
        <f t="shared" si="35"/>
        <v>-3.5355676715880538E-2</v>
      </c>
      <c r="P541">
        <v>3</v>
      </c>
      <c r="Q541">
        <v>1</v>
      </c>
    </row>
    <row r="542" spans="1:17">
      <c r="A542" s="2" t="str">
        <f t="shared" si="32"/>
        <v>5_20112</v>
      </c>
      <c r="B542" s="2">
        <v>5</v>
      </c>
      <c r="C542" s="11" t="s">
        <v>24</v>
      </c>
      <c r="D542" s="2">
        <v>2</v>
      </c>
      <c r="E542" s="2">
        <v>2011</v>
      </c>
      <c r="F542" s="2" t="str">
        <f t="shared" si="33"/>
        <v>2011Q2</v>
      </c>
      <c r="G542" s="2">
        <v>1</v>
      </c>
      <c r="H542" s="2">
        <v>0</v>
      </c>
      <c r="I542" s="2">
        <v>0</v>
      </c>
      <c r="J542" s="12">
        <v>268700</v>
      </c>
      <c r="K542" s="12">
        <f>J542*[1]OtherData!$C$3</f>
        <v>203406.51021953067</v>
      </c>
      <c r="L542" s="12" t="str">
        <f>VLOOKUP($C542,[1]OtherData!$H:$I,2,0)</f>
        <v>Storm</v>
      </c>
      <c r="M542" s="13">
        <f t="shared" si="34"/>
        <v>-3.9699587340664699E-2</v>
      </c>
      <c r="N542" s="12">
        <v>241223.83408392131</v>
      </c>
      <c r="O542" s="14">
        <f t="shared" si="35"/>
        <v>-3.7333771291421028E-2</v>
      </c>
      <c r="P542">
        <v>3</v>
      </c>
      <c r="Q542">
        <v>1</v>
      </c>
    </row>
    <row r="543" spans="1:17">
      <c r="A543" s="2" t="str">
        <f t="shared" si="32"/>
        <v>3_20153</v>
      </c>
      <c r="B543" s="2">
        <v>3</v>
      </c>
      <c r="C543" s="11" t="s">
        <v>19</v>
      </c>
      <c r="D543" s="2">
        <v>3</v>
      </c>
      <c r="E543" s="2">
        <v>2015</v>
      </c>
      <c r="F543" s="2" t="str">
        <f t="shared" si="33"/>
        <v>2015Q3</v>
      </c>
      <c r="G543" s="2">
        <v>1</v>
      </c>
      <c r="H543" s="2">
        <v>0</v>
      </c>
      <c r="I543" s="2">
        <v>0</v>
      </c>
      <c r="J543" s="12">
        <v>268558</v>
      </c>
      <c r="K543" s="12">
        <f>J543*[1]OtherData!$C$3</f>
        <v>203299.01589704771</v>
      </c>
      <c r="L543" s="12" t="str">
        <f>VLOOKUP($C543,[1]OtherData!$H:$I,2,0)</f>
        <v>Water</v>
      </c>
      <c r="M543" s="15">
        <f t="shared" si="34"/>
        <v>-3.9700485414181509E-2</v>
      </c>
      <c r="N543" s="12">
        <v>258052.63040414665</v>
      </c>
      <c r="O543" s="14">
        <f t="shared" si="35"/>
        <v>-3.7253068755670145E-2</v>
      </c>
      <c r="P543">
        <v>3</v>
      </c>
      <c r="Q543">
        <v>1</v>
      </c>
    </row>
    <row r="544" spans="1:17">
      <c r="A544" s="2" t="str">
        <f t="shared" si="32"/>
        <v>3_20092</v>
      </c>
      <c r="B544" s="2">
        <v>3</v>
      </c>
      <c r="C544" s="11" t="s">
        <v>19</v>
      </c>
      <c r="D544" s="2">
        <v>2</v>
      </c>
      <c r="E544" s="2">
        <v>2009</v>
      </c>
      <c r="F544" s="2" t="str">
        <f t="shared" si="33"/>
        <v>2009Q2</v>
      </c>
      <c r="G544" s="2">
        <v>1</v>
      </c>
      <c r="H544" s="2">
        <v>0</v>
      </c>
      <c r="I544" s="2">
        <v>0</v>
      </c>
      <c r="J544" s="12">
        <v>267429</v>
      </c>
      <c r="K544" s="12">
        <f>J544*[1]OtherData!$C$3</f>
        <v>202444.36033308101</v>
      </c>
      <c r="L544" s="12" t="str">
        <f>VLOOKUP($C544,[1]OtherData!$H:$I,2,0)</f>
        <v>Water</v>
      </c>
      <c r="M544" s="13">
        <f t="shared" si="34"/>
        <v>-3.9707625731086285E-2</v>
      </c>
      <c r="N544" s="12">
        <v>238620.13573093869</v>
      </c>
      <c r="O544" s="14">
        <f t="shared" si="35"/>
        <v>-3.7346257333525153E-2</v>
      </c>
      <c r="P544">
        <v>3</v>
      </c>
      <c r="Q544">
        <v>1</v>
      </c>
    </row>
    <row r="545" spans="1:17">
      <c r="A545" s="2" t="str">
        <f t="shared" si="32"/>
        <v>3_20112</v>
      </c>
      <c r="B545" s="2">
        <v>3</v>
      </c>
      <c r="C545" s="11" t="s">
        <v>24</v>
      </c>
      <c r="D545" s="2">
        <v>2</v>
      </c>
      <c r="E545" s="2">
        <v>2011</v>
      </c>
      <c r="F545" s="2" t="str">
        <f t="shared" si="33"/>
        <v>2011Q2</v>
      </c>
      <c r="G545" s="2">
        <v>1</v>
      </c>
      <c r="H545" s="2">
        <v>0</v>
      </c>
      <c r="I545" s="2">
        <v>0</v>
      </c>
      <c r="J545" s="12">
        <v>264335</v>
      </c>
      <c r="K545" s="12">
        <f>J545*[1]OtherData!$C$3</f>
        <v>200102.19530658593</v>
      </c>
      <c r="L545" s="12" t="str">
        <f>VLOOKUP($C545,[1]OtherData!$H:$I,2,0)</f>
        <v>Storm</v>
      </c>
      <c r="M545" s="15">
        <f t="shared" si="34"/>
        <v>-3.9727193614614527E-2</v>
      </c>
      <c r="N545" s="12">
        <v>237305.18117816647</v>
      </c>
      <c r="O545" s="14">
        <f t="shared" si="35"/>
        <v>-3.735256320144266E-2</v>
      </c>
      <c r="P545">
        <v>3</v>
      </c>
      <c r="Q545">
        <v>1</v>
      </c>
    </row>
    <row r="546" spans="1:17">
      <c r="A546" s="2" t="str">
        <f t="shared" si="32"/>
        <v>5_20093</v>
      </c>
      <c r="B546" s="2">
        <v>5</v>
      </c>
      <c r="C546" s="11" t="s">
        <v>25</v>
      </c>
      <c r="D546" s="2">
        <v>3</v>
      </c>
      <c r="E546" s="2">
        <v>2009</v>
      </c>
      <c r="F546" s="2" t="str">
        <f t="shared" si="33"/>
        <v>2009Q3</v>
      </c>
      <c r="G546" s="2">
        <v>1</v>
      </c>
      <c r="H546" s="2">
        <v>0</v>
      </c>
      <c r="I546" s="2">
        <v>0</v>
      </c>
      <c r="J546" s="12">
        <v>262204</v>
      </c>
      <c r="K546" s="12">
        <f>J546*[1]OtherData!$C$3</f>
        <v>198489.02346707042</v>
      </c>
      <c r="L546" s="12" t="str">
        <f>VLOOKUP($C546,[1]OtherData!$H:$I,2,0)</f>
        <v>Storm</v>
      </c>
      <c r="M546" s="13">
        <f t="shared" si="34"/>
        <v>-3.9740671041828067E-2</v>
      </c>
      <c r="N546" s="12">
        <v>233958.00032604934</v>
      </c>
      <c r="O546" s="14">
        <f t="shared" si="35"/>
        <v>-3.7368614615770963E-2</v>
      </c>
      <c r="P546">
        <v>3</v>
      </c>
      <c r="Q546">
        <v>1</v>
      </c>
    </row>
    <row r="547" spans="1:17">
      <c r="A547" s="2" t="str">
        <f t="shared" si="32"/>
        <v>1_20043</v>
      </c>
      <c r="B547" s="2">
        <v>1</v>
      </c>
      <c r="C547" s="11" t="s">
        <v>19</v>
      </c>
      <c r="D547" s="2">
        <v>3</v>
      </c>
      <c r="E547" s="2">
        <v>2004</v>
      </c>
      <c r="F547" s="2" t="str">
        <f t="shared" si="33"/>
        <v>2004Q3</v>
      </c>
      <c r="G547" s="2">
        <v>2</v>
      </c>
      <c r="H547" s="2">
        <v>0</v>
      </c>
      <c r="I547" s="2">
        <v>0</v>
      </c>
      <c r="J547" s="12">
        <v>261343</v>
      </c>
      <c r="K547" s="12">
        <f>J547*[1]OtherData!$C$3</f>
        <v>197837.24451173353</v>
      </c>
      <c r="L547" s="12" t="str">
        <f>VLOOKUP($C547,[1]OtherData!$H:$I,2,0)</f>
        <v>Water</v>
      </c>
      <c r="M547" s="15">
        <f t="shared" si="34"/>
        <v>-3.97461164030814E-2</v>
      </c>
      <c r="N547" s="12">
        <v>243884.83162831076</v>
      </c>
      <c r="O547" s="14">
        <f t="shared" si="35"/>
        <v>-3.7321010470898114E-2</v>
      </c>
      <c r="P547">
        <v>3</v>
      </c>
      <c r="Q547">
        <v>1</v>
      </c>
    </row>
    <row r="548" spans="1:17">
      <c r="A548" s="2" t="str">
        <f t="shared" si="32"/>
        <v>2_20173</v>
      </c>
      <c r="B548" s="2">
        <v>2</v>
      </c>
      <c r="C548" s="11" t="s">
        <v>19</v>
      </c>
      <c r="D548" s="2">
        <v>3</v>
      </c>
      <c r="E548" s="2">
        <v>2017</v>
      </c>
      <c r="F548" s="2" t="str">
        <f t="shared" si="33"/>
        <v>2017Q3</v>
      </c>
      <c r="G548" s="2">
        <v>1</v>
      </c>
      <c r="H548" s="2">
        <v>0</v>
      </c>
      <c r="I548" s="2">
        <v>0</v>
      </c>
      <c r="J548" s="12">
        <v>261201</v>
      </c>
      <c r="K548" s="12">
        <f>J548*[1]OtherData!$C$3</f>
        <v>197729.75018925057</v>
      </c>
      <c r="L548" s="12" t="str">
        <f>VLOOKUP($C548,[1]OtherData!$H:$I,2,0)</f>
        <v>Water</v>
      </c>
      <c r="M548" s="13">
        <f t="shared" si="34"/>
        <v>-3.9747014476598209E-2</v>
      </c>
      <c r="N548" s="12">
        <v>250606.86055551661</v>
      </c>
      <c r="O548" s="14">
        <f t="shared" si="35"/>
        <v>-3.7288774964003048E-2</v>
      </c>
      <c r="P548">
        <v>3</v>
      </c>
      <c r="Q548">
        <v>1</v>
      </c>
    </row>
    <row r="549" spans="1:17">
      <c r="A549" s="2" t="str">
        <f t="shared" si="32"/>
        <v>5_19803</v>
      </c>
      <c r="B549" s="2">
        <v>5</v>
      </c>
      <c r="C549" s="11" t="s">
        <v>24</v>
      </c>
      <c r="D549" s="2">
        <v>3</v>
      </c>
      <c r="E549" s="2">
        <v>1980</v>
      </c>
      <c r="F549" s="2" t="str">
        <f t="shared" si="33"/>
        <v>1980Q3</v>
      </c>
      <c r="G549" s="2">
        <v>1</v>
      </c>
      <c r="H549" s="2">
        <v>11</v>
      </c>
      <c r="I549" s="2">
        <v>15</v>
      </c>
      <c r="J549" s="12">
        <v>260916</v>
      </c>
      <c r="K549" s="12">
        <f>J549*[1]OtherData!$C$3</f>
        <v>197514.00454201363</v>
      </c>
      <c r="L549" s="12" t="str">
        <f>VLOOKUP($C549,[1]OtherData!$H:$I,2,0)</f>
        <v>Storm</v>
      </c>
      <c r="M549" s="15">
        <f t="shared" si="34"/>
        <v>-3.9748816948093214E-2</v>
      </c>
      <c r="N549" s="12">
        <v>546939.35020270466</v>
      </c>
      <c r="O549" s="14">
        <f t="shared" si="35"/>
        <v>-3.5867711752776282E-2</v>
      </c>
      <c r="P549">
        <v>3</v>
      </c>
      <c r="Q549">
        <v>1</v>
      </c>
    </row>
    <row r="550" spans="1:17">
      <c r="A550" s="2" t="str">
        <f t="shared" si="32"/>
        <v>3_20154</v>
      </c>
      <c r="B550" s="2">
        <v>3</v>
      </c>
      <c r="C550" s="11" t="s">
        <v>19</v>
      </c>
      <c r="D550" s="2">
        <v>4</v>
      </c>
      <c r="E550" s="2">
        <v>2015</v>
      </c>
      <c r="F550" s="2" t="str">
        <f t="shared" si="33"/>
        <v>2015Q4</v>
      </c>
      <c r="G550" s="2">
        <v>1</v>
      </c>
      <c r="H550" s="2">
        <v>0</v>
      </c>
      <c r="I550" s="2">
        <v>0</v>
      </c>
      <c r="J550" s="12">
        <v>260059</v>
      </c>
      <c r="K550" s="12">
        <f>J550*[1]OtherData!$C$3</f>
        <v>196865.25359576079</v>
      </c>
      <c r="L550" s="12" t="str">
        <f>VLOOKUP($C550,[1]OtherData!$H:$I,2,0)</f>
        <v>Water</v>
      </c>
      <c r="M550" s="13">
        <f t="shared" si="34"/>
        <v>-3.9754237011501006E-2</v>
      </c>
      <c r="N550" s="12">
        <v>249886.09168325641</v>
      </c>
      <c r="O550" s="14">
        <f t="shared" si="35"/>
        <v>-3.729223141297152E-2</v>
      </c>
      <c r="P550">
        <v>3</v>
      </c>
      <c r="Q550">
        <v>1</v>
      </c>
    </row>
    <row r="551" spans="1:17">
      <c r="A551" s="2" t="str">
        <f t="shared" si="32"/>
        <v>3_20161</v>
      </c>
      <c r="B551" s="2">
        <v>3</v>
      </c>
      <c r="C551" s="11" t="s">
        <v>26</v>
      </c>
      <c r="D551" s="2">
        <v>1</v>
      </c>
      <c r="E551" s="2">
        <v>2016</v>
      </c>
      <c r="F551" s="2" t="str">
        <f t="shared" si="33"/>
        <v>2016Q1</v>
      </c>
      <c r="G551" s="2">
        <v>1</v>
      </c>
      <c r="H551" s="2">
        <v>0</v>
      </c>
      <c r="I551" s="2">
        <v>0</v>
      </c>
      <c r="J551" s="12">
        <v>259394</v>
      </c>
      <c r="K551" s="12">
        <f>J551*[1]OtherData!$C$3</f>
        <v>196361.84708554126</v>
      </c>
      <c r="L551" s="12" t="str">
        <f>VLOOKUP($C551,[1]OtherData!$H:$I,2,0)</f>
        <v>Wind</v>
      </c>
      <c r="M551" s="15">
        <f t="shared" si="34"/>
        <v>-3.9758442778322689E-2</v>
      </c>
      <c r="N551" s="12">
        <v>248601.64431924702</v>
      </c>
      <c r="O551" s="14">
        <f t="shared" si="35"/>
        <v>-3.7298390983587365E-2</v>
      </c>
      <c r="P551">
        <v>3</v>
      </c>
      <c r="Q551">
        <v>1</v>
      </c>
    </row>
    <row r="552" spans="1:17">
      <c r="A552" s="2" t="str">
        <f t="shared" si="32"/>
        <v>2_20182</v>
      </c>
      <c r="B552" s="2">
        <v>2</v>
      </c>
      <c r="C552" s="11" t="s">
        <v>24</v>
      </c>
      <c r="D552" s="2">
        <v>2</v>
      </c>
      <c r="E552" s="2">
        <v>2018</v>
      </c>
      <c r="F552" s="2" t="str">
        <f t="shared" si="33"/>
        <v>2018Q2</v>
      </c>
      <c r="G552" s="2">
        <v>1</v>
      </c>
      <c r="H552" s="2">
        <v>0</v>
      </c>
      <c r="I552" s="2">
        <v>0</v>
      </c>
      <c r="J552" s="12">
        <v>257491</v>
      </c>
      <c r="K552" s="12">
        <f>J552*[1]OtherData!$C$3</f>
        <v>194921.27176381531</v>
      </c>
      <c r="L552" s="12" t="str">
        <f>VLOOKUP($C552,[1]OtherData!$H:$I,2,0)</f>
        <v>Storm</v>
      </c>
      <c r="M552" s="13">
        <f t="shared" si="34"/>
        <v>-3.977047822834022E-2</v>
      </c>
      <c r="N552" s="12">
        <v>248168.39492936581</v>
      </c>
      <c r="O552" s="14">
        <f t="shared" si="35"/>
        <v>-3.730046863214348E-2</v>
      </c>
      <c r="P552">
        <v>3</v>
      </c>
      <c r="Q552">
        <v>1</v>
      </c>
    </row>
    <row r="553" spans="1:17">
      <c r="A553" s="2" t="str">
        <f t="shared" si="32"/>
        <v>3_20154</v>
      </c>
      <c r="B553" s="2">
        <v>3</v>
      </c>
      <c r="C553" s="11" t="s">
        <v>19</v>
      </c>
      <c r="D553" s="2">
        <v>4</v>
      </c>
      <c r="E553" s="2">
        <v>2015</v>
      </c>
      <c r="F553" s="2" t="str">
        <f t="shared" si="33"/>
        <v>2015Q4</v>
      </c>
      <c r="G553" s="2">
        <v>1</v>
      </c>
      <c r="H553" s="2">
        <v>12</v>
      </c>
      <c r="I553" s="2">
        <v>12</v>
      </c>
      <c r="J553" s="12">
        <v>257087</v>
      </c>
      <c r="K553" s="12">
        <f>J553*[1]OtherData!$C$3</f>
        <v>194615.44284632854</v>
      </c>
      <c r="L553" s="12" t="str">
        <f>VLOOKUP($C553,[1]OtherData!$H:$I,2,0)</f>
        <v>Water</v>
      </c>
      <c r="M553" s="15">
        <f t="shared" si="34"/>
        <v>-3.9773033310740162E-2</v>
      </c>
      <c r="N553" s="12">
        <v>247030.34946905641</v>
      </c>
      <c r="O553" s="14">
        <f t="shared" si="35"/>
        <v>-3.7305926132056084E-2</v>
      </c>
      <c r="P553">
        <v>3</v>
      </c>
      <c r="Q553">
        <v>1</v>
      </c>
    </row>
    <row r="554" spans="1:17">
      <c r="A554" s="2" t="str">
        <f t="shared" si="32"/>
        <v>2_20012</v>
      </c>
      <c r="B554" s="2">
        <v>2</v>
      </c>
      <c r="C554" s="11" t="s">
        <v>24</v>
      </c>
      <c r="D554" s="2">
        <v>2</v>
      </c>
      <c r="E554" s="2">
        <v>2001</v>
      </c>
      <c r="F554" s="2" t="str">
        <f t="shared" si="33"/>
        <v>2001Q2</v>
      </c>
      <c r="G554" s="2">
        <v>1</v>
      </c>
      <c r="H554" s="2">
        <v>0</v>
      </c>
      <c r="I554" s="2">
        <v>0</v>
      </c>
      <c r="J554" s="12">
        <v>255137</v>
      </c>
      <c r="K554" s="12">
        <f>J554*[1]OtherData!$C$3</f>
        <v>193139.28841786526</v>
      </c>
      <c r="L554" s="12" t="str">
        <f>VLOOKUP($C554,[1]OtherData!$H:$I,2,0)</f>
        <v>Storm</v>
      </c>
      <c r="M554" s="13">
        <f t="shared" si="34"/>
        <v>-3.9785366010442837E-2</v>
      </c>
      <c r="N554" s="12">
        <v>240340.53417887984</v>
      </c>
      <c r="O554" s="14">
        <f t="shared" si="35"/>
        <v>-3.7338007158372467E-2</v>
      </c>
      <c r="P554">
        <v>3</v>
      </c>
      <c r="Q554">
        <v>1</v>
      </c>
    </row>
    <row r="555" spans="1:17">
      <c r="A555" s="2" t="str">
        <f t="shared" si="32"/>
        <v>3_19681</v>
      </c>
      <c r="B555" s="2">
        <v>3</v>
      </c>
      <c r="C555" s="11" t="s">
        <v>48</v>
      </c>
      <c r="D555" s="2">
        <v>1</v>
      </c>
      <c r="E555" s="2">
        <v>1968</v>
      </c>
      <c r="F555" s="2" t="str">
        <f t="shared" si="33"/>
        <v>1968Q1</v>
      </c>
      <c r="G555" s="2">
        <v>5</v>
      </c>
      <c r="H555" s="2">
        <v>0</v>
      </c>
      <c r="I555" s="2">
        <v>0</v>
      </c>
      <c r="J555" s="12">
        <v>254862</v>
      </c>
      <c r="K555" s="12">
        <f>J555*[1]OtherData!$C$3</f>
        <v>192931.1127933384</v>
      </c>
      <c r="L555" s="12" t="str">
        <f>VLOOKUP($C555,[1]OtherData!$H:$I,2,0)</f>
        <v>Storm</v>
      </c>
      <c r="M555" s="15">
        <f t="shared" si="34"/>
        <v>-3.9787105237323983E-2</v>
      </c>
      <c r="N555" s="12">
        <v>620028.7835197458</v>
      </c>
      <c r="O555" s="14">
        <f t="shared" si="35"/>
        <v>-3.5517211188562353E-2</v>
      </c>
      <c r="P555">
        <v>3</v>
      </c>
      <c r="Q555">
        <v>1</v>
      </c>
    </row>
    <row r="556" spans="1:17">
      <c r="A556" s="2" t="str">
        <f t="shared" si="32"/>
        <v>1_19791</v>
      </c>
      <c r="B556" s="2">
        <v>1</v>
      </c>
      <c r="C556" s="11" t="s">
        <v>27</v>
      </c>
      <c r="D556" s="2">
        <v>1</v>
      </c>
      <c r="E556" s="2">
        <v>1979</v>
      </c>
      <c r="F556" s="2" t="str">
        <f t="shared" si="33"/>
        <v>1979Q1</v>
      </c>
      <c r="G556" s="2">
        <v>1</v>
      </c>
      <c r="H556" s="2">
        <v>0</v>
      </c>
      <c r="I556" s="2">
        <v>15</v>
      </c>
      <c r="J556" s="12">
        <v>253888</v>
      </c>
      <c r="K556" s="12">
        <f>J556*[1]OtherData!$C$3</f>
        <v>192193.79258137775</v>
      </c>
      <c r="L556" s="12" t="str">
        <f>VLOOKUP($C556,[1]OtherData!$H:$I,2,0)</f>
        <v>Storm</v>
      </c>
      <c r="M556" s="13">
        <f t="shared" si="34"/>
        <v>-3.9793265262713928E-2</v>
      </c>
      <c r="N556" s="12">
        <v>546157.31567254395</v>
      </c>
      <c r="O556" s="14">
        <f t="shared" si="35"/>
        <v>-3.5871462001363749E-2</v>
      </c>
      <c r="P556">
        <v>3</v>
      </c>
      <c r="Q556">
        <v>1</v>
      </c>
    </row>
    <row r="557" spans="1:17">
      <c r="A557" s="2" t="str">
        <f t="shared" si="32"/>
        <v>4_20084</v>
      </c>
      <c r="B557" s="2">
        <v>4</v>
      </c>
      <c r="C557" s="11" t="s">
        <v>26</v>
      </c>
      <c r="D557" s="2">
        <v>4</v>
      </c>
      <c r="E557" s="2">
        <v>2008</v>
      </c>
      <c r="F557" s="2" t="str">
        <f t="shared" si="33"/>
        <v>2008Q4</v>
      </c>
      <c r="G557" s="2">
        <v>1</v>
      </c>
      <c r="H557" s="2">
        <v>0</v>
      </c>
      <c r="I557" s="2">
        <v>0</v>
      </c>
      <c r="J557" s="12">
        <v>253853</v>
      </c>
      <c r="K557" s="12">
        <f>J557*[1]OtherData!$C$3</f>
        <v>192167.29750189252</v>
      </c>
      <c r="L557" s="12" t="str">
        <f>VLOOKUP($C557,[1]OtherData!$H:$I,2,0)</f>
        <v>Wind</v>
      </c>
      <c r="M557" s="15">
        <f t="shared" si="34"/>
        <v>-3.9793486618862443E-2</v>
      </c>
      <c r="N557" s="12">
        <v>222989.97337169107</v>
      </c>
      <c r="O557" s="14">
        <f t="shared" si="35"/>
        <v>-3.7421211817053684E-2</v>
      </c>
      <c r="P557">
        <v>3</v>
      </c>
      <c r="Q557">
        <v>1</v>
      </c>
    </row>
    <row r="558" spans="1:17">
      <c r="A558" s="2" t="str">
        <f t="shared" si="32"/>
        <v>1_19681</v>
      </c>
      <c r="B558" s="2">
        <v>1</v>
      </c>
      <c r="C558" s="11" t="s">
        <v>48</v>
      </c>
      <c r="D558" s="2">
        <v>1</v>
      </c>
      <c r="E558" s="2">
        <v>1968</v>
      </c>
      <c r="F558" s="2" t="str">
        <f t="shared" si="33"/>
        <v>1968Q1</v>
      </c>
      <c r="G558" s="2">
        <v>5</v>
      </c>
      <c r="H558" s="2">
        <v>0</v>
      </c>
      <c r="I558" s="2">
        <v>0</v>
      </c>
      <c r="J558" s="12">
        <v>248621</v>
      </c>
      <c r="K558" s="12">
        <f>J558*[1]OtherData!$C$3</f>
        <v>188206.66161998486</v>
      </c>
      <c r="L558" s="12" t="str">
        <f>VLOOKUP($C558,[1]OtherData!$H:$I,2,0)</f>
        <v>Storm</v>
      </c>
      <c r="M558" s="13">
        <f t="shared" si="34"/>
        <v>-3.9826576200833921E-2</v>
      </c>
      <c r="N558" s="12">
        <v>604845.66623295238</v>
      </c>
      <c r="O558" s="14">
        <f t="shared" si="35"/>
        <v>-3.5590021866303737E-2</v>
      </c>
      <c r="P558">
        <v>3</v>
      </c>
      <c r="Q558">
        <v>1</v>
      </c>
    </row>
    <row r="559" spans="1:17">
      <c r="A559" s="2" t="str">
        <f t="shared" si="32"/>
        <v>2_20041</v>
      </c>
      <c r="B559" s="2">
        <v>2</v>
      </c>
      <c r="C559" s="11" t="s">
        <v>26</v>
      </c>
      <c r="D559" s="2">
        <v>1</v>
      </c>
      <c r="E559" s="2">
        <v>2004</v>
      </c>
      <c r="F559" s="2" t="str">
        <f t="shared" si="33"/>
        <v>2004Q1</v>
      </c>
      <c r="G559" s="2">
        <v>1</v>
      </c>
      <c r="H559" s="2">
        <v>0</v>
      </c>
      <c r="I559" s="2">
        <v>0</v>
      </c>
      <c r="J559" s="12">
        <v>248099</v>
      </c>
      <c r="K559" s="12">
        <f>J559*[1]OtherData!$C$3</f>
        <v>187811.50643451931</v>
      </c>
      <c r="L559" s="12" t="str">
        <f>VLOOKUP($C559,[1]OtherData!$H:$I,2,0)</f>
        <v>Wind</v>
      </c>
      <c r="M559" s="15">
        <f t="shared" si="34"/>
        <v>-3.9829877569677409E-2</v>
      </c>
      <c r="N559" s="12">
        <v>231525.55393544986</v>
      </c>
      <c r="O559" s="14">
        <f t="shared" si="35"/>
        <v>-3.7380279418651942E-2</v>
      </c>
      <c r="P559">
        <v>3</v>
      </c>
      <c r="Q559">
        <v>1</v>
      </c>
    </row>
    <row r="560" spans="1:17">
      <c r="A560" s="2" t="str">
        <f t="shared" si="32"/>
        <v>1_19962</v>
      </c>
      <c r="B560" s="2">
        <v>1</v>
      </c>
      <c r="C560" s="11" t="s">
        <v>24</v>
      </c>
      <c r="D560" s="2">
        <v>2</v>
      </c>
      <c r="E560" s="2">
        <v>1996</v>
      </c>
      <c r="F560" s="2" t="str">
        <f t="shared" si="33"/>
        <v>1996Q2</v>
      </c>
      <c r="G560" s="2">
        <v>1</v>
      </c>
      <c r="H560" s="2">
        <v>0</v>
      </c>
      <c r="I560" s="2">
        <v>0</v>
      </c>
      <c r="J560" s="12">
        <v>248075</v>
      </c>
      <c r="K560" s="12">
        <f>J560*[1]OtherData!$C$3</f>
        <v>187793.33838001514</v>
      </c>
      <c r="L560" s="12" t="str">
        <f>VLOOKUP($C560,[1]OtherData!$H:$I,2,0)</f>
        <v>Storm</v>
      </c>
      <c r="M560" s="13">
        <f t="shared" si="34"/>
        <v>-3.9830029356750674E-2</v>
      </c>
      <c r="N560" s="12">
        <v>280623.40627675655</v>
      </c>
      <c r="O560" s="14">
        <f t="shared" si="35"/>
        <v>-3.7144830542305156E-2</v>
      </c>
      <c r="P560">
        <v>3</v>
      </c>
      <c r="Q560">
        <v>1</v>
      </c>
    </row>
    <row r="561" spans="1:17">
      <c r="A561" s="2" t="str">
        <f t="shared" si="32"/>
        <v>6_20102</v>
      </c>
      <c r="B561" s="2">
        <v>6</v>
      </c>
      <c r="C561" s="11" t="s">
        <v>24</v>
      </c>
      <c r="D561" s="2">
        <v>2</v>
      </c>
      <c r="E561" s="2">
        <v>2010</v>
      </c>
      <c r="F561" s="2" t="str">
        <f t="shared" si="33"/>
        <v>2010Q2</v>
      </c>
      <c r="G561" s="2">
        <v>1</v>
      </c>
      <c r="H561" s="2">
        <v>0</v>
      </c>
      <c r="I561" s="2">
        <v>0</v>
      </c>
      <c r="J561" s="12">
        <v>245997</v>
      </c>
      <c r="K561" s="12">
        <f>J561*[1]OtherData!$C$3</f>
        <v>186220.28766086299</v>
      </c>
      <c r="L561" s="12" t="str">
        <f>VLOOKUP($C561,[1]OtherData!$H:$I,2,0)</f>
        <v>Storm</v>
      </c>
      <c r="M561" s="15">
        <f t="shared" si="34"/>
        <v>-3.9843171587510752E-2</v>
      </c>
      <c r="N561" s="12">
        <v>218427.46493410965</v>
      </c>
      <c r="O561" s="14">
        <f t="shared" si="35"/>
        <v>-3.7443091337923222E-2</v>
      </c>
      <c r="P561">
        <v>3</v>
      </c>
      <c r="Q561">
        <v>1</v>
      </c>
    </row>
    <row r="562" spans="1:17">
      <c r="A562" s="2" t="str">
        <f t="shared" si="32"/>
        <v>4_19661</v>
      </c>
      <c r="B562" s="2">
        <v>4</v>
      </c>
      <c r="C562" s="11" t="s">
        <v>20</v>
      </c>
      <c r="D562" s="2">
        <v>1</v>
      </c>
      <c r="E562" s="2">
        <v>1966</v>
      </c>
      <c r="F562" s="2" t="str">
        <f t="shared" si="33"/>
        <v>1966Q1</v>
      </c>
      <c r="G562" s="2">
        <v>2</v>
      </c>
      <c r="H562" s="2">
        <v>2</v>
      </c>
      <c r="I562" s="2">
        <v>0</v>
      </c>
      <c r="J562" s="12">
        <v>245677</v>
      </c>
      <c r="K562" s="12">
        <f>J562*[1]OtherData!$C$3</f>
        <v>185978.04693414082</v>
      </c>
      <c r="L562" s="12" t="str">
        <f>VLOOKUP($C562,[1]OtherData!$H:$I,2,0)</f>
        <v>Winter</v>
      </c>
      <c r="M562" s="13">
        <f t="shared" si="34"/>
        <v>-3.9845195415154265E-2</v>
      </c>
      <c r="N562" s="12">
        <v>629008.84773502324</v>
      </c>
      <c r="O562" s="14">
        <f t="shared" si="35"/>
        <v>-3.5474147267674103E-2</v>
      </c>
      <c r="P562">
        <v>3</v>
      </c>
      <c r="Q562">
        <v>1</v>
      </c>
    </row>
    <row r="563" spans="1:17">
      <c r="A563" s="2" t="str">
        <f t="shared" si="32"/>
        <v>4_20091</v>
      </c>
      <c r="B563" s="2">
        <v>4</v>
      </c>
      <c r="C563" s="11" t="s">
        <v>26</v>
      </c>
      <c r="D563" s="2">
        <v>1</v>
      </c>
      <c r="E563" s="2">
        <v>2009</v>
      </c>
      <c r="F563" s="2" t="str">
        <f t="shared" si="33"/>
        <v>2009Q1</v>
      </c>
      <c r="G563" s="2">
        <v>1</v>
      </c>
      <c r="H563" s="2">
        <v>0</v>
      </c>
      <c r="I563" s="2">
        <v>0</v>
      </c>
      <c r="J563" s="12">
        <v>243462</v>
      </c>
      <c r="K563" s="12">
        <f>J563*[1]OtherData!$C$3</f>
        <v>184301.28690386072</v>
      </c>
      <c r="L563" s="12" t="str">
        <f>VLOOKUP($C563,[1]OtherData!$H:$I,2,0)</f>
        <v>Wind</v>
      </c>
      <c r="M563" s="15">
        <f t="shared" si="34"/>
        <v>-3.9859204097124228E-2</v>
      </c>
      <c r="N563" s="12">
        <v>217234.98754931515</v>
      </c>
      <c r="O563" s="14">
        <f t="shared" si="35"/>
        <v>-3.7448809866268765E-2</v>
      </c>
      <c r="P563">
        <v>3</v>
      </c>
      <c r="Q563">
        <v>1</v>
      </c>
    </row>
    <row r="564" spans="1:17">
      <c r="A564" s="2" t="str">
        <f t="shared" si="32"/>
        <v>3_20102</v>
      </c>
      <c r="B564" s="2">
        <v>3</v>
      </c>
      <c r="C564" s="11" t="s">
        <v>24</v>
      </c>
      <c r="D564" s="2">
        <v>2</v>
      </c>
      <c r="E564" s="2">
        <v>2010</v>
      </c>
      <c r="F564" s="2" t="str">
        <f t="shared" si="33"/>
        <v>2010Q2</v>
      </c>
      <c r="G564" s="2">
        <v>1</v>
      </c>
      <c r="H564" s="2">
        <v>0</v>
      </c>
      <c r="I564" s="2">
        <v>0</v>
      </c>
      <c r="J564" s="12">
        <v>242954</v>
      </c>
      <c r="K564" s="12">
        <f>J564*[1]OtherData!$C$3</f>
        <v>183916.72975018926</v>
      </c>
      <c r="L564" s="12" t="str">
        <f>VLOOKUP($C564,[1]OtherData!$H:$I,2,0)</f>
        <v>Storm</v>
      </c>
      <c r="M564" s="13">
        <f t="shared" si="34"/>
        <v>-3.9862416923508309E-2</v>
      </c>
      <c r="N564" s="12">
        <v>215725.5020004377</v>
      </c>
      <c r="O564" s="14">
        <f t="shared" si="35"/>
        <v>-3.745604860807511E-2</v>
      </c>
      <c r="P564">
        <v>3</v>
      </c>
      <c r="Q564">
        <v>1</v>
      </c>
    </row>
    <row r="565" spans="1:17">
      <c r="A565" s="2" t="str">
        <f t="shared" si="32"/>
        <v>3_19803</v>
      </c>
      <c r="B565" s="2">
        <v>3</v>
      </c>
      <c r="C565" s="11" t="s">
        <v>24</v>
      </c>
      <c r="D565" s="2">
        <v>3</v>
      </c>
      <c r="E565" s="2">
        <v>1980</v>
      </c>
      <c r="F565" s="2" t="str">
        <f t="shared" si="33"/>
        <v>1980Q3</v>
      </c>
      <c r="G565" s="2">
        <v>1</v>
      </c>
      <c r="H565" s="2">
        <v>0</v>
      </c>
      <c r="I565" s="2">
        <v>14</v>
      </c>
      <c r="J565" s="12">
        <v>241973</v>
      </c>
      <c r="K565" s="12">
        <f>J565*[1]OtherData!$C$3</f>
        <v>183174.11052233158</v>
      </c>
      <c r="L565" s="12" t="str">
        <f>VLOOKUP($C565,[1]OtherData!$H:$I,2,0)</f>
        <v>Storm</v>
      </c>
      <c r="M565" s="15">
        <f t="shared" si="34"/>
        <v>-3.9868621220127964E-2</v>
      </c>
      <c r="N565" s="12">
        <v>507230.50861809572</v>
      </c>
      <c r="O565" s="14">
        <f t="shared" si="35"/>
        <v>-3.6058135604050585E-2</v>
      </c>
      <c r="P565">
        <v>3</v>
      </c>
      <c r="Q565">
        <v>1</v>
      </c>
    </row>
    <row r="566" spans="1:17">
      <c r="A566" s="2" t="str">
        <f t="shared" si="32"/>
        <v>2_19952</v>
      </c>
      <c r="B566" s="2">
        <v>2</v>
      </c>
      <c r="C566" s="11" t="s">
        <v>19</v>
      </c>
      <c r="D566" s="2">
        <v>2</v>
      </c>
      <c r="E566" s="2">
        <v>1995</v>
      </c>
      <c r="F566" s="2" t="str">
        <f t="shared" si="33"/>
        <v>1995Q2</v>
      </c>
      <c r="G566" s="2">
        <v>1</v>
      </c>
      <c r="H566" s="2">
        <v>0</v>
      </c>
      <c r="I566" s="2">
        <v>0</v>
      </c>
      <c r="J566" s="12">
        <v>241560</v>
      </c>
      <c r="K566" s="12">
        <f>J566*[1]OtherData!$C$3</f>
        <v>182861.46858440575</v>
      </c>
      <c r="L566" s="12" t="str">
        <f>VLOOKUP($C566,[1]OtherData!$H:$I,2,0)</f>
        <v>Water</v>
      </c>
      <c r="M566" s="13">
        <f t="shared" si="34"/>
        <v>-3.9871233222680373E-2</v>
      </c>
      <c r="N566" s="12">
        <v>282959.63214722153</v>
      </c>
      <c r="O566" s="14">
        <f t="shared" si="35"/>
        <v>-3.7133627165174328E-2</v>
      </c>
      <c r="P566">
        <v>3</v>
      </c>
      <c r="Q566">
        <v>1</v>
      </c>
    </row>
    <row r="567" spans="1:17">
      <c r="A567" s="2" t="str">
        <f t="shared" si="32"/>
        <v>5_19681</v>
      </c>
      <c r="B567" s="2">
        <v>5</v>
      </c>
      <c r="C567" s="11" t="s">
        <v>48</v>
      </c>
      <c r="D567" s="2">
        <v>1</v>
      </c>
      <c r="E567" s="2">
        <v>1968</v>
      </c>
      <c r="F567" s="2" t="str">
        <f t="shared" si="33"/>
        <v>1968Q1</v>
      </c>
      <c r="G567" s="2">
        <v>5</v>
      </c>
      <c r="H567" s="2">
        <v>0</v>
      </c>
      <c r="I567" s="2">
        <v>0</v>
      </c>
      <c r="J567" s="12">
        <v>241537</v>
      </c>
      <c r="K567" s="12">
        <f>J567*[1]OtherData!$C$3</f>
        <v>182844.05753217259</v>
      </c>
      <c r="L567" s="12" t="str">
        <f>VLOOKUP($C567,[1]OtherData!$H:$I,2,0)</f>
        <v>Storm</v>
      </c>
      <c r="M567" s="15">
        <f t="shared" si="34"/>
        <v>-3.9871378685292252E-2</v>
      </c>
      <c r="N567" s="12">
        <v>587611.69685951155</v>
      </c>
      <c r="O567" s="14">
        <f t="shared" si="35"/>
        <v>-3.567266741046652E-2</v>
      </c>
      <c r="P567">
        <v>3</v>
      </c>
      <c r="Q567">
        <v>1</v>
      </c>
    </row>
    <row r="568" spans="1:17">
      <c r="A568" s="2" t="str">
        <f t="shared" si="32"/>
        <v>1_19961</v>
      </c>
      <c r="B568" s="2">
        <v>1</v>
      </c>
      <c r="C568" s="11" t="s">
        <v>24</v>
      </c>
      <c r="D568" s="2">
        <v>1</v>
      </c>
      <c r="E568" s="2">
        <v>1996</v>
      </c>
      <c r="F568" s="2" t="str">
        <f t="shared" si="33"/>
        <v>1996Q1</v>
      </c>
      <c r="G568" s="2">
        <v>1</v>
      </c>
      <c r="H568" s="2">
        <v>0</v>
      </c>
      <c r="I568" s="2">
        <v>0</v>
      </c>
      <c r="J568" s="12">
        <v>241536</v>
      </c>
      <c r="K568" s="12">
        <f>J568*[1]OtherData!$C$3</f>
        <v>182843.30052990161</v>
      </c>
      <c r="L568" s="12" t="str">
        <f>VLOOKUP($C568,[1]OtherData!$H:$I,2,0)</f>
        <v>Storm</v>
      </c>
      <c r="M568" s="13">
        <f t="shared" si="34"/>
        <v>-3.9871385009753638E-2</v>
      </c>
      <c r="N568" s="12">
        <v>273226.46400670224</v>
      </c>
      <c r="O568" s="14">
        <f t="shared" si="35"/>
        <v>-3.7180302597860246E-2</v>
      </c>
      <c r="P568">
        <v>3</v>
      </c>
      <c r="Q568">
        <v>1</v>
      </c>
    </row>
    <row r="569" spans="1:17">
      <c r="A569" s="2" t="str">
        <f t="shared" si="32"/>
        <v>3_20093</v>
      </c>
      <c r="B569" s="2">
        <v>3</v>
      </c>
      <c r="C569" s="11" t="s">
        <v>24</v>
      </c>
      <c r="D569" s="2">
        <v>3</v>
      </c>
      <c r="E569" s="2">
        <v>2009</v>
      </c>
      <c r="F569" s="2" t="str">
        <f t="shared" si="33"/>
        <v>2009Q3</v>
      </c>
      <c r="G569" s="2">
        <v>1</v>
      </c>
      <c r="H569" s="2">
        <v>0</v>
      </c>
      <c r="I569" s="2">
        <v>34</v>
      </c>
      <c r="J569" s="12">
        <v>241280</v>
      </c>
      <c r="K569" s="12">
        <f>J569*[1]OtherData!$C$3</f>
        <v>182649.50794852385</v>
      </c>
      <c r="L569" s="12" t="str">
        <f>VLOOKUP($C569,[1]OtherData!$H:$I,2,0)</f>
        <v>Storm</v>
      </c>
      <c r="M569" s="15">
        <f t="shared" si="34"/>
        <v>-3.9873004071868452E-2</v>
      </c>
      <c r="N569" s="12">
        <v>215288.0441132446</v>
      </c>
      <c r="O569" s="14">
        <f t="shared" si="35"/>
        <v>-3.7458146438490839E-2</v>
      </c>
      <c r="P569">
        <v>3</v>
      </c>
      <c r="Q569">
        <v>1</v>
      </c>
    </row>
    <row r="570" spans="1:17">
      <c r="A570" s="2" t="str">
        <f t="shared" si="32"/>
        <v>6_19894</v>
      </c>
      <c r="B570" s="2">
        <v>6</v>
      </c>
      <c r="C570" s="11" t="s">
        <v>20</v>
      </c>
      <c r="D570" s="2">
        <v>4</v>
      </c>
      <c r="E570" s="2">
        <v>1989</v>
      </c>
      <c r="F570" s="2" t="str">
        <f t="shared" si="33"/>
        <v>1989Q4</v>
      </c>
      <c r="G570" s="2">
        <v>4</v>
      </c>
      <c r="H570" s="2">
        <v>0</v>
      </c>
      <c r="I570" s="2">
        <v>0</v>
      </c>
      <c r="J570" s="12">
        <v>241013</v>
      </c>
      <c r="K570" s="12">
        <f>J570*[1]OtherData!$C$3</f>
        <v>182447.38834216504</v>
      </c>
      <c r="L570" s="12" t="str">
        <f>VLOOKUP($C570,[1]OtherData!$H:$I,2,0)</f>
        <v>Winter</v>
      </c>
      <c r="M570" s="13">
        <f t="shared" si="34"/>
        <v>-3.987469270305851E-2</v>
      </c>
      <c r="N570" s="12">
        <v>321192.35000989673</v>
      </c>
      <c r="O570" s="14">
        <f t="shared" si="35"/>
        <v>-3.6950282068980031E-2</v>
      </c>
      <c r="P570">
        <v>3</v>
      </c>
      <c r="Q570">
        <v>1</v>
      </c>
    </row>
    <row r="571" spans="1:17">
      <c r="A571" s="2" t="str">
        <f t="shared" si="32"/>
        <v>2_19681</v>
      </c>
      <c r="B571" s="2">
        <v>2</v>
      </c>
      <c r="C571" s="11" t="s">
        <v>48</v>
      </c>
      <c r="D571" s="2">
        <v>1</v>
      </c>
      <c r="E571" s="2">
        <v>1968</v>
      </c>
      <c r="F571" s="2" t="str">
        <f t="shared" si="33"/>
        <v>1968Q1</v>
      </c>
      <c r="G571" s="2">
        <v>5</v>
      </c>
      <c r="H571" s="2">
        <v>0</v>
      </c>
      <c r="I571" s="2">
        <v>0</v>
      </c>
      <c r="J571" s="12">
        <v>240051</v>
      </c>
      <c r="K571" s="12">
        <f>J571*[1]OtherData!$C$3</f>
        <v>181719.15215745647</v>
      </c>
      <c r="L571" s="12" t="str">
        <f>VLOOKUP($C571,[1]OtherData!$H:$I,2,0)</f>
        <v>Storm</v>
      </c>
      <c r="M571" s="15">
        <f t="shared" si="34"/>
        <v>-3.9880776834911827E-2</v>
      </c>
      <c r="N571" s="12">
        <v>583996.55308637023</v>
      </c>
      <c r="O571" s="14">
        <f t="shared" si="35"/>
        <v>-3.5690003841667241E-2</v>
      </c>
      <c r="P571">
        <v>3</v>
      </c>
      <c r="Q571">
        <v>1</v>
      </c>
    </row>
    <row r="572" spans="1:17">
      <c r="A572" s="2" t="str">
        <f t="shared" si="32"/>
        <v>5_20091</v>
      </c>
      <c r="B572" s="2">
        <v>5</v>
      </c>
      <c r="C572" s="11" t="s">
        <v>26</v>
      </c>
      <c r="D572" s="2">
        <v>1</v>
      </c>
      <c r="E572" s="2">
        <v>2009</v>
      </c>
      <c r="F572" s="2" t="str">
        <f t="shared" si="33"/>
        <v>2009Q1</v>
      </c>
      <c r="G572" s="2">
        <v>1</v>
      </c>
      <c r="H572" s="2">
        <v>0</v>
      </c>
      <c r="I572" s="2">
        <v>0</v>
      </c>
      <c r="J572" s="12">
        <v>239230</v>
      </c>
      <c r="K572" s="12">
        <f>J572*[1]OtherData!$C$3</f>
        <v>181097.65329295988</v>
      </c>
      <c r="L572" s="12" t="str">
        <f>VLOOKUP($C572,[1]OtherData!$H:$I,2,0)</f>
        <v>Wind</v>
      </c>
      <c r="M572" s="13">
        <f t="shared" si="34"/>
        <v>-3.9885969217709726E-2</v>
      </c>
      <c r="N572" s="12">
        <v>213458.88094003443</v>
      </c>
      <c r="O572" s="14">
        <f t="shared" si="35"/>
        <v>-3.7466918195161451E-2</v>
      </c>
      <c r="P572">
        <v>3</v>
      </c>
      <c r="Q572">
        <v>1</v>
      </c>
    </row>
    <row r="573" spans="1:17">
      <c r="A573" s="2" t="str">
        <f t="shared" si="32"/>
        <v>3_20153</v>
      </c>
      <c r="B573" s="2">
        <v>3</v>
      </c>
      <c r="C573" s="11" t="s">
        <v>19</v>
      </c>
      <c r="D573" s="2">
        <v>3</v>
      </c>
      <c r="E573" s="2">
        <v>2015</v>
      </c>
      <c r="F573" s="2" t="str">
        <f t="shared" si="33"/>
        <v>2015Q3</v>
      </c>
      <c r="G573" s="2">
        <v>1</v>
      </c>
      <c r="H573" s="2">
        <v>0</v>
      </c>
      <c r="I573" s="2">
        <v>0</v>
      </c>
      <c r="J573" s="12">
        <v>237374</v>
      </c>
      <c r="K573" s="12">
        <f>J573*[1]OtherData!$C$3</f>
        <v>179692.65707797123</v>
      </c>
      <c r="L573" s="12" t="str">
        <f>VLOOKUP($C573,[1]OtherData!$H:$I,2,0)</f>
        <v>Water</v>
      </c>
      <c r="M573" s="15">
        <f t="shared" si="34"/>
        <v>-3.9897707418042112E-2</v>
      </c>
      <c r="N573" s="12">
        <v>228088.47656578434</v>
      </c>
      <c r="O573" s="14">
        <f t="shared" si="35"/>
        <v>-3.7396761931959829E-2</v>
      </c>
      <c r="P573">
        <v>3</v>
      </c>
      <c r="Q573">
        <v>1</v>
      </c>
    </row>
    <row r="574" spans="1:17">
      <c r="A574" s="2" t="str">
        <f t="shared" si="32"/>
        <v>2_20173</v>
      </c>
      <c r="B574" s="2">
        <v>2</v>
      </c>
      <c r="C574" s="11" t="s">
        <v>24</v>
      </c>
      <c r="D574" s="2">
        <v>3</v>
      </c>
      <c r="E574" s="2">
        <v>2017</v>
      </c>
      <c r="F574" s="2" t="str">
        <f t="shared" si="33"/>
        <v>2017Q3</v>
      </c>
      <c r="G574" s="2">
        <v>1</v>
      </c>
      <c r="H574" s="2">
        <v>0</v>
      </c>
      <c r="I574" s="2">
        <v>0</v>
      </c>
      <c r="J574" s="12">
        <v>235901</v>
      </c>
      <c r="K574" s="12">
        <f>J574*[1]OtherData!$C$3</f>
        <v>178577.5927327782</v>
      </c>
      <c r="L574" s="12" t="str">
        <f>VLOOKUP($C574,[1]OtherData!$H:$I,2,0)</f>
        <v>Storm</v>
      </c>
      <c r="M574" s="13">
        <f t="shared" si="34"/>
        <v>-3.9907023349663673E-2</v>
      </c>
      <c r="N574" s="12">
        <v>226333.01178750052</v>
      </c>
      <c r="O574" s="14">
        <f t="shared" si="35"/>
        <v>-3.7405180267789273E-2</v>
      </c>
      <c r="P574">
        <v>3</v>
      </c>
      <c r="Q574">
        <v>1</v>
      </c>
    </row>
    <row r="575" spans="1:17">
      <c r="A575" s="2" t="str">
        <f t="shared" si="32"/>
        <v>2_20174</v>
      </c>
      <c r="B575" s="2">
        <v>2</v>
      </c>
      <c r="C575" s="11" t="s">
        <v>24</v>
      </c>
      <c r="D575" s="2">
        <v>4</v>
      </c>
      <c r="E575" s="2">
        <v>2017</v>
      </c>
      <c r="F575" s="2" t="str">
        <f t="shared" si="33"/>
        <v>2017Q4</v>
      </c>
      <c r="G575" s="2">
        <v>1</v>
      </c>
      <c r="H575" s="2">
        <v>0</v>
      </c>
      <c r="I575" s="2">
        <v>0</v>
      </c>
      <c r="J575" s="12">
        <v>235402</v>
      </c>
      <c r="K575" s="12">
        <f>J575*[1]OtherData!$C$3</f>
        <v>178199.8485995458</v>
      </c>
      <c r="L575" s="12" t="str">
        <f>VLOOKUP($C575,[1]OtherData!$H:$I,2,0)</f>
        <v>Storm</v>
      </c>
      <c r="M575" s="15">
        <f t="shared" si="34"/>
        <v>-3.9910179255895281E-2</v>
      </c>
      <c r="N575" s="12">
        <v>225854.25089677959</v>
      </c>
      <c r="O575" s="14">
        <f t="shared" si="35"/>
        <v>-3.7407476166863948E-2</v>
      </c>
      <c r="P575">
        <v>3</v>
      </c>
      <c r="Q575">
        <v>1</v>
      </c>
    </row>
    <row r="576" spans="1:17">
      <c r="A576" s="2" t="str">
        <f t="shared" si="32"/>
        <v>1_19961</v>
      </c>
      <c r="B576" s="2">
        <v>1</v>
      </c>
      <c r="C576" s="11" t="s">
        <v>24</v>
      </c>
      <c r="D576" s="2">
        <v>1</v>
      </c>
      <c r="E576" s="2">
        <v>1996</v>
      </c>
      <c r="F576" s="2" t="str">
        <f t="shared" si="33"/>
        <v>1996Q1</v>
      </c>
      <c r="G576" s="2">
        <v>1</v>
      </c>
      <c r="H576" s="2">
        <v>0</v>
      </c>
      <c r="I576" s="2">
        <v>0</v>
      </c>
      <c r="J576" s="12">
        <v>232643</v>
      </c>
      <c r="K576" s="12">
        <f>J576*[1]OtherData!$C$3</f>
        <v>176111.279333838</v>
      </c>
      <c r="L576" s="12" t="str">
        <f>VLOOKUP($C576,[1]OtherData!$H:$I,2,0)</f>
        <v>Storm</v>
      </c>
      <c r="M576" s="13">
        <f t="shared" si="34"/>
        <v>-3.9927628444859219E-2</v>
      </c>
      <c r="N576" s="12">
        <v>263166.66776758427</v>
      </c>
      <c r="O576" s="14">
        <f t="shared" si="35"/>
        <v>-3.7228544376427516E-2</v>
      </c>
      <c r="P576">
        <v>3</v>
      </c>
      <c r="Q576">
        <v>1</v>
      </c>
    </row>
    <row r="577" spans="1:17">
      <c r="A577" s="2" t="str">
        <f t="shared" si="32"/>
        <v>2_20003</v>
      </c>
      <c r="B577" s="2">
        <v>2</v>
      </c>
      <c r="C577" s="11" t="s">
        <v>24</v>
      </c>
      <c r="D577" s="2">
        <v>3</v>
      </c>
      <c r="E577" s="2">
        <v>2000</v>
      </c>
      <c r="F577" s="2" t="str">
        <f t="shared" si="33"/>
        <v>2000Q3</v>
      </c>
      <c r="G577" s="2">
        <v>1</v>
      </c>
      <c r="H577" s="2">
        <v>0</v>
      </c>
      <c r="I577" s="2">
        <v>0</v>
      </c>
      <c r="J577" s="12">
        <v>232429</v>
      </c>
      <c r="K577" s="12">
        <f>J577*[1]OtherData!$C$3</f>
        <v>175949.28084784254</v>
      </c>
      <c r="L577" s="12" t="str">
        <f>VLOOKUP($C577,[1]OtherData!$H:$I,2,0)</f>
        <v>Storm</v>
      </c>
      <c r="M577" s="15">
        <f t="shared" si="34"/>
        <v>-3.9928981879595822E-2</v>
      </c>
      <c r="N577" s="12">
        <v>227306.80329824699</v>
      </c>
      <c r="O577" s="14">
        <f t="shared" si="35"/>
        <v>-3.7400510448111469E-2</v>
      </c>
      <c r="P577">
        <v>3</v>
      </c>
      <c r="Q577">
        <v>1</v>
      </c>
    </row>
    <row r="578" spans="1:17">
      <c r="A578" s="2" t="str">
        <f t="shared" ref="A578:A641" si="36">B578&amp;"_"&amp;E578&amp;D578</f>
        <v>1_19951</v>
      </c>
      <c r="B578" s="2">
        <v>1</v>
      </c>
      <c r="C578" s="11" t="s">
        <v>19</v>
      </c>
      <c r="D578" s="2">
        <v>1</v>
      </c>
      <c r="E578" s="2">
        <v>1995</v>
      </c>
      <c r="F578" s="2" t="str">
        <f t="shared" ref="F578:F641" si="37">E578&amp;"Q"&amp;D578</f>
        <v>1995Q1</v>
      </c>
      <c r="G578" s="2">
        <v>1</v>
      </c>
      <c r="H578" s="2">
        <v>0</v>
      </c>
      <c r="I578" s="2">
        <v>0</v>
      </c>
      <c r="J578" s="12">
        <v>231098</v>
      </c>
      <c r="K578" s="12">
        <f>J578*[1]OtherData!$C$3</f>
        <v>174941.7108251325</v>
      </c>
      <c r="L578" s="12" t="str">
        <f>VLOOKUP($C578,[1]OtherData!$H:$I,2,0)</f>
        <v>Water</v>
      </c>
      <c r="M578" s="13">
        <f t="shared" ref="M578:M641" si="38">STANDARDIZE(J578,AVERAGE($J$2:$J$3367),_xlfn.STDEV.S($J$2:$J$3367))</f>
        <v>-3.9937399737700566E-2</v>
      </c>
      <c r="N578" s="12">
        <v>270704.60784053075</v>
      </c>
      <c r="O578" s="14">
        <f t="shared" ref="O578:O641" si="39">STANDARDIZE(N578,AVERAGE($N$2:$N$3367),_xlfn.STDEV.S($N$2:$N$3367))</f>
        <v>-3.7192396165548411E-2</v>
      </c>
      <c r="P578">
        <v>3</v>
      </c>
      <c r="Q578">
        <v>1</v>
      </c>
    </row>
    <row r="579" spans="1:17">
      <c r="A579" s="2" t="str">
        <f t="shared" si="36"/>
        <v>2_20103</v>
      </c>
      <c r="B579" s="2">
        <v>2</v>
      </c>
      <c r="C579" s="11" t="s">
        <v>24</v>
      </c>
      <c r="D579" s="2">
        <v>3</v>
      </c>
      <c r="E579" s="2">
        <v>2010</v>
      </c>
      <c r="F579" s="2" t="str">
        <f t="shared" si="37"/>
        <v>2010Q3</v>
      </c>
      <c r="G579" s="2">
        <v>1</v>
      </c>
      <c r="H579" s="2">
        <v>0</v>
      </c>
      <c r="I579" s="2">
        <v>0</v>
      </c>
      <c r="J579" s="12">
        <v>230789</v>
      </c>
      <c r="K579" s="12">
        <f>J579*[1]OtherData!$C$3</f>
        <v>174707.79712339138</v>
      </c>
      <c r="L579" s="12" t="str">
        <f>VLOOKUP($C579,[1]OtherData!$H:$I,2,0)</f>
        <v>Storm</v>
      </c>
      <c r="M579" s="15">
        <f t="shared" si="38"/>
        <v>-3.9939353996268835E-2</v>
      </c>
      <c r="N579" s="12">
        <v>204923.86575721749</v>
      </c>
      <c r="O579" s="14">
        <f t="shared" si="39"/>
        <v>-3.7507847882277442E-2</v>
      </c>
      <c r="P579">
        <v>3</v>
      </c>
      <c r="Q579">
        <v>1</v>
      </c>
    </row>
    <row r="580" spans="1:17">
      <c r="A580" s="2" t="str">
        <f t="shared" si="36"/>
        <v>4_19894</v>
      </c>
      <c r="B580" s="2">
        <v>4</v>
      </c>
      <c r="C580" s="11" t="s">
        <v>20</v>
      </c>
      <c r="D580" s="2">
        <v>4</v>
      </c>
      <c r="E580" s="2">
        <v>1989</v>
      </c>
      <c r="F580" s="2" t="str">
        <f t="shared" si="37"/>
        <v>1989Q4</v>
      </c>
      <c r="G580" s="2">
        <v>4</v>
      </c>
      <c r="H580" s="2">
        <v>0</v>
      </c>
      <c r="I580" s="2">
        <v>0</v>
      </c>
      <c r="J580" s="12">
        <v>227407</v>
      </c>
      <c r="K580" s="12">
        <f>J580*[1]OtherData!$C$3</f>
        <v>172147.61544284635</v>
      </c>
      <c r="L580" s="12" t="str">
        <f>VLOOKUP($C580,[1]OtherData!$H:$I,2,0)</f>
        <v>Winter</v>
      </c>
      <c r="M580" s="13">
        <f t="shared" si="38"/>
        <v>-3.9960743324676244E-2</v>
      </c>
      <c r="N580" s="12">
        <v>303059.95418795076</v>
      </c>
      <c r="O580" s="14">
        <f t="shared" si="39"/>
        <v>-3.7037236019472085E-2</v>
      </c>
      <c r="P580">
        <v>3</v>
      </c>
      <c r="Q580">
        <v>1</v>
      </c>
    </row>
    <row r="581" spans="1:17">
      <c r="A581" s="2" t="str">
        <f t="shared" si="36"/>
        <v>3_19952</v>
      </c>
      <c r="B581" s="2">
        <v>3</v>
      </c>
      <c r="C581" s="11" t="s">
        <v>24</v>
      </c>
      <c r="D581" s="2">
        <v>2</v>
      </c>
      <c r="E581" s="2">
        <v>1995</v>
      </c>
      <c r="F581" s="2" t="str">
        <f t="shared" si="37"/>
        <v>1995Q2</v>
      </c>
      <c r="G581" s="2">
        <v>1</v>
      </c>
      <c r="H581" s="2">
        <v>0</v>
      </c>
      <c r="I581" s="2">
        <v>0</v>
      </c>
      <c r="J581" s="12">
        <v>226865</v>
      </c>
      <c r="K581" s="12">
        <f>J581*[1]OtherData!$C$3</f>
        <v>171737.32021196064</v>
      </c>
      <c r="L581" s="12" t="str">
        <f>VLOOKUP($C581,[1]OtherData!$H:$I,2,0)</f>
        <v>Storm</v>
      </c>
      <c r="M581" s="15">
        <f t="shared" si="38"/>
        <v>-3.9964171182747449E-2</v>
      </c>
      <c r="N581" s="12">
        <v>265746.13738648541</v>
      </c>
      <c r="O581" s="14">
        <f t="shared" si="39"/>
        <v>-3.7216174523279584E-2</v>
      </c>
      <c r="P581">
        <v>3</v>
      </c>
      <c r="Q581">
        <v>1</v>
      </c>
    </row>
    <row r="582" spans="1:17">
      <c r="A582" s="2" t="str">
        <f t="shared" si="36"/>
        <v>4_20122</v>
      </c>
      <c r="B582" s="2">
        <v>4</v>
      </c>
      <c r="C582" s="11" t="s">
        <v>39</v>
      </c>
      <c r="D582" s="2">
        <v>2</v>
      </c>
      <c r="E582" s="2">
        <v>2012</v>
      </c>
      <c r="F582" s="2" t="str">
        <f t="shared" si="37"/>
        <v>2012Q2</v>
      </c>
      <c r="G582" s="2">
        <v>1</v>
      </c>
      <c r="H582" s="2">
        <v>0</v>
      </c>
      <c r="I582" s="2">
        <v>0</v>
      </c>
      <c r="J582" s="12">
        <v>226509</v>
      </c>
      <c r="K582" s="12">
        <f>J582*[1]OtherData!$C$3</f>
        <v>171467.82740348222</v>
      </c>
      <c r="L582" s="12" t="str">
        <f>VLOOKUP($C582,[1]OtherData!$H:$I,2,0)</f>
        <v>Storm</v>
      </c>
      <c r="M582" s="13">
        <f t="shared" si="38"/>
        <v>-3.9966422691000862E-2</v>
      </c>
      <c r="N582" s="12">
        <v>208946.05651145251</v>
      </c>
      <c r="O582" s="14">
        <f t="shared" si="39"/>
        <v>-3.7488559456238892E-2</v>
      </c>
      <c r="P582">
        <v>3</v>
      </c>
      <c r="Q582">
        <v>1</v>
      </c>
    </row>
    <row r="583" spans="1:17">
      <c r="A583" s="2" t="str">
        <f t="shared" si="36"/>
        <v>4_19954</v>
      </c>
      <c r="B583" s="2">
        <v>4</v>
      </c>
      <c r="C583" s="11" t="s">
        <v>21</v>
      </c>
      <c r="D583" s="2">
        <v>4</v>
      </c>
      <c r="E583" s="2">
        <v>1995</v>
      </c>
      <c r="F583" s="2" t="str">
        <f t="shared" si="37"/>
        <v>1995Q4</v>
      </c>
      <c r="G583" s="2">
        <v>1</v>
      </c>
      <c r="H583" s="2">
        <v>0</v>
      </c>
      <c r="I583" s="2">
        <v>0</v>
      </c>
      <c r="J583" s="12">
        <v>225034</v>
      </c>
      <c r="K583" s="12">
        <f>J583*[1]OtherData!$C$3</f>
        <v>170351.24905374716</v>
      </c>
      <c r="L583" s="12" t="str">
        <f>VLOOKUP($C583,[1]OtherData!$H:$I,2,0)</f>
        <v>Wind</v>
      </c>
      <c r="M583" s="15">
        <f t="shared" si="38"/>
        <v>-3.9975751271545193E-2</v>
      </c>
      <c r="N583" s="12">
        <v>263601.33242514427</v>
      </c>
      <c r="O583" s="14">
        <f t="shared" si="39"/>
        <v>-3.7226459940951626E-2</v>
      </c>
      <c r="P583">
        <v>3</v>
      </c>
      <c r="Q583">
        <v>1</v>
      </c>
    </row>
    <row r="584" spans="1:17">
      <c r="A584" s="2" t="str">
        <f t="shared" si="36"/>
        <v>2_20132</v>
      </c>
      <c r="B584" s="2">
        <v>2</v>
      </c>
      <c r="C584" s="11" t="s">
        <v>21</v>
      </c>
      <c r="D584" s="2">
        <v>2</v>
      </c>
      <c r="E584" s="2">
        <v>2013</v>
      </c>
      <c r="F584" s="2" t="str">
        <f t="shared" si="37"/>
        <v>2013Q2</v>
      </c>
      <c r="G584" s="2">
        <v>1</v>
      </c>
      <c r="H584" s="2">
        <v>0</v>
      </c>
      <c r="I584" s="2">
        <v>0</v>
      </c>
      <c r="J584" s="12">
        <v>224773</v>
      </c>
      <c r="K584" s="12">
        <f>J584*[1]OtherData!$C$3</f>
        <v>170153.6714610144</v>
      </c>
      <c r="L584" s="12" t="str">
        <f>VLOOKUP($C584,[1]OtherData!$H:$I,2,0)</f>
        <v>Wind</v>
      </c>
      <c r="M584" s="13">
        <f t="shared" si="38"/>
        <v>-3.9977401955966933E-2</v>
      </c>
      <c r="N584" s="12">
        <v>211440.25649852367</v>
      </c>
      <c r="O584" s="14">
        <f t="shared" si="39"/>
        <v>-3.7476598513828258E-2</v>
      </c>
      <c r="P584">
        <v>3</v>
      </c>
      <c r="Q584">
        <v>1</v>
      </c>
    </row>
    <row r="585" spans="1:17">
      <c r="A585" s="2" t="str">
        <f t="shared" si="36"/>
        <v>3_20153</v>
      </c>
      <c r="B585" s="2">
        <v>3</v>
      </c>
      <c r="C585" s="11" t="s">
        <v>19</v>
      </c>
      <c r="D585" s="2">
        <v>3</v>
      </c>
      <c r="E585" s="2">
        <v>2015</v>
      </c>
      <c r="F585" s="2" t="str">
        <f t="shared" si="37"/>
        <v>2015Q3</v>
      </c>
      <c r="G585" s="2">
        <v>1</v>
      </c>
      <c r="H585" s="2">
        <v>0</v>
      </c>
      <c r="I585" s="2">
        <v>0</v>
      </c>
      <c r="J585" s="12">
        <v>223836</v>
      </c>
      <c r="K585" s="12">
        <f>J585*[1]OtherData!$C$3</f>
        <v>169444.36033308101</v>
      </c>
      <c r="L585" s="12" t="str">
        <f>VLOOKUP($C585,[1]OtherData!$H:$I,2,0)</f>
        <v>Water</v>
      </c>
      <c r="M585" s="15">
        <f t="shared" si="38"/>
        <v>-3.99833279762856E-2</v>
      </c>
      <c r="N585" s="12">
        <v>215080.05190365796</v>
      </c>
      <c r="O585" s="14">
        <f t="shared" si="39"/>
        <v>-3.7459143865663333E-2</v>
      </c>
      <c r="P585">
        <v>3</v>
      </c>
      <c r="Q585">
        <v>1</v>
      </c>
    </row>
    <row r="586" spans="1:17">
      <c r="A586" s="2" t="str">
        <f t="shared" si="36"/>
        <v>5_20163</v>
      </c>
      <c r="B586" s="2">
        <v>5</v>
      </c>
      <c r="C586" s="11" t="s">
        <v>26</v>
      </c>
      <c r="D586" s="2">
        <v>3</v>
      </c>
      <c r="E586" s="2">
        <v>2016</v>
      </c>
      <c r="F586" s="2" t="str">
        <f t="shared" si="37"/>
        <v>2016Q3</v>
      </c>
      <c r="G586" s="2">
        <v>1</v>
      </c>
      <c r="H586" s="2">
        <v>0</v>
      </c>
      <c r="I586" s="2">
        <v>0</v>
      </c>
      <c r="J586" s="12">
        <v>223251</v>
      </c>
      <c r="K586" s="12">
        <f>J586*[1]OtherData!$C$3</f>
        <v>169001.51400454203</v>
      </c>
      <c r="L586" s="12" t="str">
        <f>VLOOKUP($C586,[1]OtherData!$H:$I,2,0)</f>
        <v>Wind</v>
      </c>
      <c r="M586" s="13">
        <f t="shared" si="38"/>
        <v>-3.9987027786196408E-2</v>
      </c>
      <c r="N586" s="12">
        <v>213962.41121967437</v>
      </c>
      <c r="O586" s="14">
        <f t="shared" si="39"/>
        <v>-3.7464503514418927E-2</v>
      </c>
      <c r="P586">
        <v>3</v>
      </c>
      <c r="Q586">
        <v>1</v>
      </c>
    </row>
    <row r="587" spans="1:17">
      <c r="A587" s="2" t="str">
        <f t="shared" si="36"/>
        <v>3_20102</v>
      </c>
      <c r="B587" s="2">
        <v>3</v>
      </c>
      <c r="C587" s="11" t="s">
        <v>24</v>
      </c>
      <c r="D587" s="2">
        <v>2</v>
      </c>
      <c r="E587" s="2">
        <v>2010</v>
      </c>
      <c r="F587" s="2" t="str">
        <f t="shared" si="37"/>
        <v>2010Q2</v>
      </c>
      <c r="G587" s="2">
        <v>1</v>
      </c>
      <c r="H587" s="2">
        <v>0</v>
      </c>
      <c r="I587" s="2">
        <v>0</v>
      </c>
      <c r="J587" s="12">
        <v>223148</v>
      </c>
      <c r="K587" s="12">
        <f>J587*[1]OtherData!$C$3</f>
        <v>168923.54277062832</v>
      </c>
      <c r="L587" s="12" t="str">
        <f>VLOOKUP($C587,[1]OtherData!$H:$I,2,0)</f>
        <v>Storm</v>
      </c>
      <c r="M587" s="15">
        <f t="shared" si="38"/>
        <v>-3.9987679205719162E-2</v>
      </c>
      <c r="N587" s="12">
        <v>198139.21285672873</v>
      </c>
      <c r="O587" s="14">
        <f t="shared" si="39"/>
        <v>-3.7540383702596387E-2</v>
      </c>
      <c r="P587">
        <v>3</v>
      </c>
      <c r="Q587">
        <v>1</v>
      </c>
    </row>
    <row r="588" spans="1:17">
      <c r="A588" s="2" t="str">
        <f t="shared" si="36"/>
        <v>4_20154</v>
      </c>
      <c r="B588" s="2">
        <v>4</v>
      </c>
      <c r="C588" s="11" t="s">
        <v>19</v>
      </c>
      <c r="D588" s="2">
        <v>4</v>
      </c>
      <c r="E588" s="2">
        <v>2015</v>
      </c>
      <c r="F588" s="2" t="str">
        <f t="shared" si="37"/>
        <v>2015Q4</v>
      </c>
      <c r="G588" s="2">
        <v>1</v>
      </c>
      <c r="H588" s="2">
        <v>0</v>
      </c>
      <c r="I588" s="2">
        <v>0</v>
      </c>
      <c r="J588" s="12">
        <v>222482</v>
      </c>
      <c r="K588" s="12">
        <f>J588*[1]OtherData!$C$3</f>
        <v>168419.37925813778</v>
      </c>
      <c r="L588" s="12" t="str">
        <f>VLOOKUP($C588,[1]OtherData!$H:$I,2,0)</f>
        <v>Water</v>
      </c>
      <c r="M588" s="13">
        <f t="shared" si="38"/>
        <v>-3.999189129700223E-2</v>
      </c>
      <c r="N588" s="12">
        <v>213779.01726098405</v>
      </c>
      <c r="O588" s="14">
        <f t="shared" si="39"/>
        <v>-3.7465382980616385E-2</v>
      </c>
      <c r="P588">
        <v>3</v>
      </c>
      <c r="Q588">
        <v>1</v>
      </c>
    </row>
    <row r="589" spans="1:17">
      <c r="A589" s="2" t="str">
        <f t="shared" si="36"/>
        <v>5_19661</v>
      </c>
      <c r="B589" s="2">
        <v>5</v>
      </c>
      <c r="C589" s="11" t="s">
        <v>20</v>
      </c>
      <c r="D589" s="2">
        <v>1</v>
      </c>
      <c r="E589" s="2">
        <v>1966</v>
      </c>
      <c r="F589" s="2" t="str">
        <f t="shared" si="37"/>
        <v>1966Q1</v>
      </c>
      <c r="G589" s="2">
        <v>2</v>
      </c>
      <c r="H589" s="2">
        <v>2</v>
      </c>
      <c r="I589" s="2">
        <v>0</v>
      </c>
      <c r="J589" s="12">
        <v>220813</v>
      </c>
      <c r="K589" s="12">
        <f>J589*[1]OtherData!$C$3</f>
        <v>167155.94246782741</v>
      </c>
      <c r="L589" s="12" t="str">
        <f>VLOOKUP($C589,[1]OtherData!$H:$I,2,0)</f>
        <v>Winter</v>
      </c>
      <c r="M589" s="15">
        <f t="shared" si="38"/>
        <v>-4.000244682305544E-2</v>
      </c>
      <c r="N589" s="12">
        <v>565349.34362969955</v>
      </c>
      <c r="O589" s="14">
        <f t="shared" si="39"/>
        <v>-3.5779426582259959E-2</v>
      </c>
      <c r="P589">
        <v>3</v>
      </c>
      <c r="Q589">
        <v>1</v>
      </c>
    </row>
    <row r="590" spans="1:17">
      <c r="A590" s="2" t="str">
        <f t="shared" si="36"/>
        <v>1_19661</v>
      </c>
      <c r="B590" s="2">
        <v>1</v>
      </c>
      <c r="C590" s="11" t="s">
        <v>20</v>
      </c>
      <c r="D590" s="2">
        <v>1</v>
      </c>
      <c r="E590" s="2">
        <v>1966</v>
      </c>
      <c r="F590" s="2" t="str">
        <f t="shared" si="37"/>
        <v>1966Q1</v>
      </c>
      <c r="G590" s="2">
        <v>2</v>
      </c>
      <c r="H590" s="2">
        <v>2</v>
      </c>
      <c r="I590" s="2">
        <v>0</v>
      </c>
      <c r="J590" s="12">
        <v>220405</v>
      </c>
      <c r="K590" s="12">
        <f>J590*[1]OtherData!$C$3</f>
        <v>166847.08554125665</v>
      </c>
      <c r="L590" s="12" t="str">
        <f>VLOOKUP($C590,[1]OtherData!$H:$I,2,0)</f>
        <v>Winter</v>
      </c>
      <c r="M590" s="13">
        <f t="shared" si="38"/>
        <v>-4.0005027203300923E-2</v>
      </c>
      <c r="N590" s="12">
        <v>564304.73786735348</v>
      </c>
      <c r="O590" s="14">
        <f t="shared" si="39"/>
        <v>-3.5784435991862235E-2</v>
      </c>
      <c r="P590">
        <v>3</v>
      </c>
      <c r="Q590">
        <v>1</v>
      </c>
    </row>
    <row r="591" spans="1:17">
      <c r="A591" s="2" t="str">
        <f t="shared" si="36"/>
        <v>5_20112</v>
      </c>
      <c r="B591" s="2">
        <v>5</v>
      </c>
      <c r="C591" s="11" t="s">
        <v>24</v>
      </c>
      <c r="D591" s="2">
        <v>2</v>
      </c>
      <c r="E591" s="2">
        <v>2011</v>
      </c>
      <c r="F591" s="2" t="str">
        <f t="shared" si="37"/>
        <v>2011Q2</v>
      </c>
      <c r="G591" s="2">
        <v>1</v>
      </c>
      <c r="H591" s="2">
        <v>0</v>
      </c>
      <c r="I591" s="2">
        <v>0</v>
      </c>
      <c r="J591" s="12">
        <v>218510</v>
      </c>
      <c r="K591" s="12">
        <f>J591*[1]OtherData!$C$3</f>
        <v>165412.56623769872</v>
      </c>
      <c r="L591" s="12" t="str">
        <f>VLOOKUP($C591,[1]OtherData!$H:$I,2,0)</f>
        <v>Storm</v>
      </c>
      <c r="M591" s="15">
        <f t="shared" si="38"/>
        <v>-4.0017012057627366E-2</v>
      </c>
      <c r="N591" s="12">
        <v>196166.05874833511</v>
      </c>
      <c r="O591" s="14">
        <f t="shared" si="39"/>
        <v>-3.7549845968164561E-2</v>
      </c>
      <c r="P591">
        <v>3</v>
      </c>
      <c r="Q591">
        <v>1</v>
      </c>
    </row>
    <row r="592" spans="1:17">
      <c r="A592" s="2" t="str">
        <f t="shared" si="36"/>
        <v>2_20102</v>
      </c>
      <c r="B592" s="2">
        <v>2</v>
      </c>
      <c r="C592" s="11" t="s">
        <v>24</v>
      </c>
      <c r="D592" s="2">
        <v>2</v>
      </c>
      <c r="E592" s="2">
        <v>2010</v>
      </c>
      <c r="F592" s="2" t="str">
        <f t="shared" si="37"/>
        <v>2010Q2</v>
      </c>
      <c r="G592" s="2">
        <v>1</v>
      </c>
      <c r="H592" s="2">
        <v>0</v>
      </c>
      <c r="I592" s="2">
        <v>0</v>
      </c>
      <c r="J592" s="12">
        <v>218115</v>
      </c>
      <c r="K592" s="12">
        <f>J592*[1]OtherData!$C$3</f>
        <v>165113.55034065104</v>
      </c>
      <c r="L592" s="12" t="str">
        <f>VLOOKUP($C592,[1]OtherData!$H:$I,2,0)</f>
        <v>Storm</v>
      </c>
      <c r="M592" s="13">
        <f t="shared" si="38"/>
        <v>-4.0019510219874835E-2</v>
      </c>
      <c r="N592" s="12">
        <v>193670.27449157235</v>
      </c>
      <c r="O592" s="14">
        <f t="shared" si="39"/>
        <v>-3.7561814507944546E-2</v>
      </c>
      <c r="P592">
        <v>3</v>
      </c>
      <c r="Q592">
        <v>1</v>
      </c>
    </row>
    <row r="593" spans="1:17">
      <c r="A593" s="2" t="str">
        <f t="shared" si="36"/>
        <v>2_20014</v>
      </c>
      <c r="B593" s="2">
        <v>2</v>
      </c>
      <c r="C593" s="11" t="s">
        <v>49</v>
      </c>
      <c r="D593" s="2">
        <v>4</v>
      </c>
      <c r="E593" s="2">
        <v>2001</v>
      </c>
      <c r="F593" s="2" t="str">
        <f t="shared" si="37"/>
        <v>2001Q4</v>
      </c>
      <c r="G593" s="2">
        <v>1</v>
      </c>
      <c r="H593" s="2">
        <v>10</v>
      </c>
      <c r="I593" s="2">
        <v>109</v>
      </c>
      <c r="J593" s="12">
        <v>217925</v>
      </c>
      <c r="K593" s="12">
        <f>J593*[1]OtherData!$C$3</f>
        <v>164969.71990915973</v>
      </c>
      <c r="L593" s="12" t="str">
        <f>VLOOKUP($C593,[1]OtherData!$H:$I,2,0)</f>
        <v>other</v>
      </c>
      <c r="M593" s="15">
        <f t="shared" si="38"/>
        <v>-4.0020711867538174E-2</v>
      </c>
      <c r="N593" s="12">
        <v>205286.61429323221</v>
      </c>
      <c r="O593" s="14">
        <f t="shared" si="39"/>
        <v>-3.7506108320746162E-2</v>
      </c>
      <c r="P593">
        <v>3</v>
      </c>
      <c r="Q593">
        <v>1</v>
      </c>
    </row>
    <row r="594" spans="1:17">
      <c r="A594" s="2" t="str">
        <f t="shared" si="36"/>
        <v>1_19963</v>
      </c>
      <c r="B594" s="2">
        <v>1</v>
      </c>
      <c r="C594" s="11" t="s">
        <v>24</v>
      </c>
      <c r="D594" s="2">
        <v>3</v>
      </c>
      <c r="E594" s="2">
        <v>1996</v>
      </c>
      <c r="F594" s="2" t="str">
        <f t="shared" si="37"/>
        <v>1996Q3</v>
      </c>
      <c r="G594" s="2">
        <v>1</v>
      </c>
      <c r="H594" s="2">
        <v>0</v>
      </c>
      <c r="I594" s="2">
        <v>0</v>
      </c>
      <c r="J594" s="12">
        <v>217806</v>
      </c>
      <c r="K594" s="12">
        <f>J594*[1]OtherData!$C$3</f>
        <v>164879.63663890993</v>
      </c>
      <c r="L594" s="12" t="str">
        <f>VLOOKUP($C594,[1]OtherData!$H:$I,2,0)</f>
        <v>Storm</v>
      </c>
      <c r="M594" s="13">
        <f t="shared" si="38"/>
        <v>-4.0021464478443104E-2</v>
      </c>
      <c r="N594" s="12">
        <v>246382.99557599609</v>
      </c>
      <c r="O594" s="14">
        <f t="shared" si="39"/>
        <v>-3.7309030519304225E-2</v>
      </c>
      <c r="P594">
        <v>3</v>
      </c>
      <c r="Q594">
        <v>1</v>
      </c>
    </row>
    <row r="595" spans="1:17">
      <c r="A595" s="2" t="str">
        <f t="shared" si="36"/>
        <v>2_20102</v>
      </c>
      <c r="B595" s="2">
        <v>2</v>
      </c>
      <c r="C595" s="11" t="s">
        <v>25</v>
      </c>
      <c r="D595" s="2">
        <v>2</v>
      </c>
      <c r="E595" s="2">
        <v>2010</v>
      </c>
      <c r="F595" s="2" t="str">
        <f t="shared" si="37"/>
        <v>2010Q2</v>
      </c>
      <c r="G595" s="2">
        <v>1</v>
      </c>
      <c r="H595" s="2">
        <v>0</v>
      </c>
      <c r="I595" s="2">
        <v>0</v>
      </c>
      <c r="J595" s="12">
        <v>216831</v>
      </c>
      <c r="K595" s="12">
        <f>J595*[1]OtherData!$C$3</f>
        <v>164141.55942467827</v>
      </c>
      <c r="L595" s="12" t="str">
        <f>VLOOKUP($C595,[1]OtherData!$H:$I,2,0)</f>
        <v>Storm</v>
      </c>
      <c r="M595" s="15">
        <f t="shared" si="38"/>
        <v>-4.0027630828294442E-2</v>
      </c>
      <c r="N595" s="12">
        <v>192530.17577095627</v>
      </c>
      <c r="O595" s="14">
        <f t="shared" si="39"/>
        <v>-3.7567281854272189E-2</v>
      </c>
      <c r="P595">
        <v>3</v>
      </c>
      <c r="Q595">
        <v>1</v>
      </c>
    </row>
    <row r="596" spans="1:17">
      <c r="A596" s="2" t="str">
        <f t="shared" si="36"/>
        <v>1_19963</v>
      </c>
      <c r="B596" s="2">
        <v>1</v>
      </c>
      <c r="C596" s="11" t="s">
        <v>21</v>
      </c>
      <c r="D596" s="2">
        <v>3</v>
      </c>
      <c r="E596" s="2">
        <v>1996</v>
      </c>
      <c r="F596" s="2" t="str">
        <f t="shared" si="37"/>
        <v>1996Q3</v>
      </c>
      <c r="G596" s="2">
        <v>1</v>
      </c>
      <c r="H596" s="2">
        <v>0</v>
      </c>
      <c r="I596" s="2">
        <v>0</v>
      </c>
      <c r="J596" s="12">
        <v>216593</v>
      </c>
      <c r="K596" s="12">
        <f>J596*[1]OtherData!$C$3</f>
        <v>163961.39288417867</v>
      </c>
      <c r="L596" s="12" t="str">
        <f>VLOOKUP($C596,[1]OtherData!$H:$I,2,0)</f>
        <v>Wind</v>
      </c>
      <c r="M596" s="13">
        <f t="shared" si="38"/>
        <v>-4.0029136050104303E-2</v>
      </c>
      <c r="N596" s="12">
        <v>245010.84525124065</v>
      </c>
      <c r="O596" s="14">
        <f t="shared" si="39"/>
        <v>-3.7315610669692412E-2</v>
      </c>
      <c r="P596">
        <v>3</v>
      </c>
      <c r="Q596">
        <v>1</v>
      </c>
    </row>
    <row r="597" spans="1:17">
      <c r="A597" s="2" t="str">
        <f t="shared" si="36"/>
        <v>4_19631</v>
      </c>
      <c r="B597" s="2">
        <v>4</v>
      </c>
      <c r="C597" s="11" t="s">
        <v>26</v>
      </c>
      <c r="D597" s="2">
        <v>1</v>
      </c>
      <c r="E597" s="2">
        <v>1963</v>
      </c>
      <c r="F597" s="2" t="str">
        <f t="shared" si="37"/>
        <v>1963Q1</v>
      </c>
      <c r="G597" s="2">
        <v>1</v>
      </c>
      <c r="H597" s="2">
        <v>0</v>
      </c>
      <c r="I597" s="2">
        <v>0</v>
      </c>
      <c r="J597" s="12">
        <v>216551</v>
      </c>
      <c r="K597" s="12">
        <f>J597*[1]OtherData!$C$3</f>
        <v>163929.59878879637</v>
      </c>
      <c r="L597" s="12" t="str">
        <f>VLOOKUP($C597,[1]OtherData!$H:$I,2,0)</f>
        <v>Wind</v>
      </c>
      <c r="M597" s="15">
        <f t="shared" si="38"/>
        <v>-4.0029401677482514E-2</v>
      </c>
      <c r="N597" s="12">
        <v>588920.807431138</v>
      </c>
      <c r="O597" s="14">
        <f t="shared" si="39"/>
        <v>-3.5666389567375535E-2</v>
      </c>
      <c r="P597">
        <v>3</v>
      </c>
      <c r="Q597">
        <v>1</v>
      </c>
    </row>
    <row r="598" spans="1:17">
      <c r="A598" s="2" t="str">
        <f t="shared" si="36"/>
        <v>2_20073</v>
      </c>
      <c r="B598" s="2">
        <v>2</v>
      </c>
      <c r="C598" s="11" t="s">
        <v>24</v>
      </c>
      <c r="D598" s="2">
        <v>3</v>
      </c>
      <c r="E598" s="2">
        <v>2007</v>
      </c>
      <c r="F598" s="2" t="str">
        <f t="shared" si="37"/>
        <v>2007Q3</v>
      </c>
      <c r="G598" s="2">
        <v>1</v>
      </c>
      <c r="H598" s="2">
        <v>0</v>
      </c>
      <c r="I598" s="2">
        <v>0</v>
      </c>
      <c r="J598" s="12">
        <v>216094</v>
      </c>
      <c r="K598" s="12">
        <f>J598*[1]OtherData!$C$3</f>
        <v>163583.64875094625</v>
      </c>
      <c r="L598" s="12" t="str">
        <f>VLOOKUP($C598,[1]OtherData!$H:$I,2,0)</f>
        <v>Storm</v>
      </c>
      <c r="M598" s="13">
        <f t="shared" si="38"/>
        <v>-4.0032291956335911E-2</v>
      </c>
      <c r="N598" s="12">
        <v>194351.77894670609</v>
      </c>
      <c r="O598" s="14">
        <f t="shared" si="39"/>
        <v>-3.7558546351588722E-2</v>
      </c>
      <c r="P598">
        <v>3</v>
      </c>
      <c r="Q598">
        <v>1</v>
      </c>
    </row>
    <row r="599" spans="1:17">
      <c r="A599" s="2" t="str">
        <f t="shared" si="36"/>
        <v>3_20143</v>
      </c>
      <c r="B599" s="2">
        <v>3</v>
      </c>
      <c r="C599" s="11" t="s">
        <v>19</v>
      </c>
      <c r="D599" s="2">
        <v>3</v>
      </c>
      <c r="E599" s="2">
        <v>2014</v>
      </c>
      <c r="F599" s="2" t="str">
        <f t="shared" si="37"/>
        <v>2014Q3</v>
      </c>
      <c r="G599" s="2">
        <v>1</v>
      </c>
      <c r="H599" s="2">
        <v>0</v>
      </c>
      <c r="I599" s="2">
        <v>0</v>
      </c>
      <c r="J599" s="12">
        <v>215336</v>
      </c>
      <c r="K599" s="12">
        <f>J599*[1]OtherData!$C$3</f>
        <v>163009.84102952309</v>
      </c>
      <c r="L599" s="12" t="str">
        <f>VLOOKUP($C599,[1]OtherData!$H:$I,2,0)</f>
        <v>Water</v>
      </c>
      <c r="M599" s="15">
        <f t="shared" si="38"/>
        <v>-4.0037085898066489E-2</v>
      </c>
      <c r="N599" s="12">
        <v>205009.39065829519</v>
      </c>
      <c r="O599" s="14">
        <f t="shared" si="39"/>
        <v>-3.750743774739581E-2</v>
      </c>
      <c r="P599">
        <v>3</v>
      </c>
      <c r="Q599">
        <v>1</v>
      </c>
    </row>
    <row r="600" spans="1:17">
      <c r="A600" s="2" t="str">
        <f t="shared" si="36"/>
        <v>5_19894</v>
      </c>
      <c r="B600" s="2">
        <v>5</v>
      </c>
      <c r="C600" s="11" t="s">
        <v>20</v>
      </c>
      <c r="D600" s="2">
        <v>4</v>
      </c>
      <c r="E600" s="2">
        <v>1989</v>
      </c>
      <c r="F600" s="2" t="str">
        <f t="shared" si="37"/>
        <v>1989Q4</v>
      </c>
      <c r="G600" s="2">
        <v>4</v>
      </c>
      <c r="H600" s="2">
        <v>0</v>
      </c>
      <c r="I600" s="2">
        <v>0</v>
      </c>
      <c r="J600" s="12">
        <v>213977</v>
      </c>
      <c r="K600" s="12">
        <f>J600*[1]OtherData!$C$3</f>
        <v>161981.07494322484</v>
      </c>
      <c r="L600" s="12" t="str">
        <f>VLOOKUP($C600,[1]OtherData!$H:$I,2,0)</f>
        <v>Winter</v>
      </c>
      <c r="M600" s="13">
        <f t="shared" si="38"/>
        <v>-4.0045680841090045E-2</v>
      </c>
      <c r="N600" s="12">
        <v>285162.10942176427</v>
      </c>
      <c r="O600" s="14">
        <f t="shared" si="39"/>
        <v>-3.7123065179776975E-2</v>
      </c>
      <c r="P600">
        <v>3</v>
      </c>
      <c r="Q600">
        <v>1</v>
      </c>
    </row>
    <row r="601" spans="1:17">
      <c r="A601" s="2" t="str">
        <f t="shared" si="36"/>
        <v>3_19661</v>
      </c>
      <c r="B601" s="2">
        <v>3</v>
      </c>
      <c r="C601" s="11" t="s">
        <v>20</v>
      </c>
      <c r="D601" s="2">
        <v>1</v>
      </c>
      <c r="E601" s="2">
        <v>1966</v>
      </c>
      <c r="F601" s="2" t="str">
        <f t="shared" si="37"/>
        <v>1966Q1</v>
      </c>
      <c r="G601" s="2">
        <v>2</v>
      </c>
      <c r="H601" s="2">
        <v>3</v>
      </c>
      <c r="I601" s="2">
        <v>0</v>
      </c>
      <c r="J601" s="12">
        <v>209853</v>
      </c>
      <c r="K601" s="12">
        <f>J601*[1]OtherData!$C$3</f>
        <v>158859.19757759274</v>
      </c>
      <c r="L601" s="12" t="str">
        <f>VLOOKUP($C601,[1]OtherData!$H:$I,2,0)</f>
        <v>Winter</v>
      </c>
      <c r="M601" s="15">
        <f t="shared" si="38"/>
        <v>-4.0071762919845856E-2</v>
      </c>
      <c r="N601" s="12">
        <v>537288.36530785484</v>
      </c>
      <c r="O601" s="14">
        <f t="shared" si="39"/>
        <v>-3.5913993075497613E-2</v>
      </c>
      <c r="P601">
        <v>3</v>
      </c>
      <c r="Q601">
        <v>1</v>
      </c>
    </row>
    <row r="602" spans="1:17">
      <c r="A602" s="2" t="str">
        <f t="shared" si="36"/>
        <v>6_20144</v>
      </c>
      <c r="B602" s="2">
        <v>6</v>
      </c>
      <c r="C602" s="11" t="s">
        <v>24</v>
      </c>
      <c r="D602" s="2">
        <v>4</v>
      </c>
      <c r="E602" s="2">
        <v>2014</v>
      </c>
      <c r="F602" s="2" t="str">
        <f t="shared" si="37"/>
        <v>2014Q4</v>
      </c>
      <c r="G602" s="2">
        <v>1</v>
      </c>
      <c r="H602" s="2">
        <v>0</v>
      </c>
      <c r="I602" s="2">
        <v>0</v>
      </c>
      <c r="J602" s="12">
        <v>209588</v>
      </c>
      <c r="K602" s="12">
        <f>J602*[1]OtherData!$C$3</f>
        <v>158658.59197577593</v>
      </c>
      <c r="L602" s="12" t="str">
        <f>VLOOKUP($C602,[1]OtherData!$H:$I,2,0)</f>
        <v>Storm</v>
      </c>
      <c r="M602" s="13">
        <f t="shared" si="38"/>
        <v>-4.0073438902113144E-2</v>
      </c>
      <c r="N602" s="12">
        <v>199537.04057515124</v>
      </c>
      <c r="O602" s="14">
        <f t="shared" si="39"/>
        <v>-3.7533680416201268E-2</v>
      </c>
      <c r="P602">
        <v>3</v>
      </c>
      <c r="Q602">
        <v>1</v>
      </c>
    </row>
    <row r="603" spans="1:17">
      <c r="A603" s="2" t="str">
        <f t="shared" si="36"/>
        <v>1_19803</v>
      </c>
      <c r="B603" s="2">
        <v>1</v>
      </c>
      <c r="C603" s="11" t="s">
        <v>50</v>
      </c>
      <c r="D603" s="2">
        <v>3</v>
      </c>
      <c r="E603" s="2">
        <v>1980</v>
      </c>
      <c r="F603" s="2" t="str">
        <f t="shared" si="37"/>
        <v>1980Q3</v>
      </c>
      <c r="G603" s="2">
        <v>1</v>
      </c>
      <c r="H603" s="2">
        <v>0</v>
      </c>
      <c r="I603" s="2">
        <v>0</v>
      </c>
      <c r="J603" s="12">
        <v>207318</v>
      </c>
      <c r="K603" s="12">
        <f>J603*[1]OtherData!$C$3</f>
        <v>156940.19682059047</v>
      </c>
      <c r="L603" s="12" t="str">
        <f>VLOOKUP($C603,[1]OtherData!$H:$I,2,0)</f>
        <v>Wind</v>
      </c>
      <c r="M603" s="15">
        <f t="shared" si="38"/>
        <v>-4.0087795429459332E-2</v>
      </c>
      <c r="N603" s="12">
        <v>434585.73719252297</v>
      </c>
      <c r="O603" s="14">
        <f t="shared" si="39"/>
        <v>-3.6406503791027875E-2</v>
      </c>
      <c r="P603">
        <v>3</v>
      </c>
      <c r="Q603">
        <v>1</v>
      </c>
    </row>
    <row r="604" spans="1:17">
      <c r="A604" s="2" t="str">
        <f t="shared" si="36"/>
        <v>3_20153</v>
      </c>
      <c r="B604" s="2">
        <v>3</v>
      </c>
      <c r="C604" s="11" t="s">
        <v>19</v>
      </c>
      <c r="D604" s="2">
        <v>3</v>
      </c>
      <c r="E604" s="2">
        <v>2015</v>
      </c>
      <c r="F604" s="2" t="str">
        <f t="shared" si="37"/>
        <v>2015Q3</v>
      </c>
      <c r="G604" s="2">
        <v>1</v>
      </c>
      <c r="H604" s="2">
        <v>0</v>
      </c>
      <c r="I604" s="2">
        <v>0</v>
      </c>
      <c r="J604" s="12">
        <v>206678</v>
      </c>
      <c r="K604" s="12">
        <f>J604*[1]OtherData!$C$3</f>
        <v>156455.7153671461</v>
      </c>
      <c r="L604" s="12" t="str">
        <f>VLOOKUP($C604,[1]OtherData!$H:$I,2,0)</f>
        <v>Water</v>
      </c>
      <c r="M604" s="13">
        <f t="shared" si="38"/>
        <v>-4.0091843084746365E-2</v>
      </c>
      <c r="N604" s="12">
        <v>198593.2332928761</v>
      </c>
      <c r="O604" s="14">
        <f t="shared" si="39"/>
        <v>-3.7538206446434831E-2</v>
      </c>
      <c r="P604">
        <v>3</v>
      </c>
      <c r="Q604">
        <v>1</v>
      </c>
    </row>
    <row r="605" spans="1:17">
      <c r="A605" s="2" t="str">
        <f t="shared" si="36"/>
        <v>5_20133</v>
      </c>
      <c r="B605" s="2">
        <v>5</v>
      </c>
      <c r="C605" s="11" t="s">
        <v>24</v>
      </c>
      <c r="D605" s="2">
        <v>3</v>
      </c>
      <c r="E605" s="2">
        <v>2013</v>
      </c>
      <c r="F605" s="2" t="str">
        <f t="shared" si="37"/>
        <v>2013Q3</v>
      </c>
      <c r="G605" s="2">
        <v>1</v>
      </c>
      <c r="H605" s="2">
        <v>0</v>
      </c>
      <c r="I605" s="2">
        <v>0</v>
      </c>
      <c r="J605" s="12">
        <v>205632</v>
      </c>
      <c r="K605" s="12">
        <f>J605*[1]OtherData!$C$3</f>
        <v>155663.89099167299</v>
      </c>
      <c r="L605" s="12" t="str">
        <f>VLOOKUP($C605,[1]OtherData!$H:$I,2,0)</f>
        <v>Storm</v>
      </c>
      <c r="M605" s="15">
        <f t="shared" si="38"/>
        <v>-4.0098458471356103E-2</v>
      </c>
      <c r="N605" s="12">
        <v>193434.63327136452</v>
      </c>
      <c r="O605" s="14">
        <f t="shared" si="39"/>
        <v>-3.7562944526018112E-2</v>
      </c>
      <c r="P605">
        <v>3</v>
      </c>
      <c r="Q605">
        <v>1</v>
      </c>
    </row>
    <row r="606" spans="1:17">
      <c r="A606" s="2" t="str">
        <f t="shared" si="36"/>
        <v>6_20113</v>
      </c>
      <c r="B606" s="2">
        <v>6</v>
      </c>
      <c r="C606" s="11" t="s">
        <v>24</v>
      </c>
      <c r="D606" s="2">
        <v>3</v>
      </c>
      <c r="E606" s="2">
        <v>2011</v>
      </c>
      <c r="F606" s="2" t="str">
        <f t="shared" si="37"/>
        <v>2011Q3</v>
      </c>
      <c r="G606" s="2">
        <v>1</v>
      </c>
      <c r="H606" s="2">
        <v>0</v>
      </c>
      <c r="I606" s="2">
        <v>0</v>
      </c>
      <c r="J606" s="12">
        <v>205156</v>
      </c>
      <c r="K606" s="12">
        <f>J606*[1]OtherData!$C$3</f>
        <v>155303.55791067373</v>
      </c>
      <c r="L606" s="12" t="str">
        <f>VLOOKUP($C606,[1]OtherData!$H:$I,2,0)</f>
        <v>Storm</v>
      </c>
      <c r="M606" s="13">
        <f t="shared" si="38"/>
        <v>-4.0101468914975832E-2</v>
      </c>
      <c r="N606" s="12">
        <v>184177.5843145551</v>
      </c>
      <c r="O606" s="14">
        <f t="shared" si="39"/>
        <v>-3.7607336727942066E-2</v>
      </c>
      <c r="P606">
        <v>3</v>
      </c>
      <c r="Q606">
        <v>1</v>
      </c>
    </row>
    <row r="607" spans="1:17">
      <c r="A607" s="2" t="str">
        <f t="shared" si="36"/>
        <v>6_20102</v>
      </c>
      <c r="B607" s="2">
        <v>6</v>
      </c>
      <c r="C607" s="11" t="s">
        <v>39</v>
      </c>
      <c r="D607" s="2">
        <v>2</v>
      </c>
      <c r="E607" s="2">
        <v>2010</v>
      </c>
      <c r="F607" s="2" t="str">
        <f t="shared" si="37"/>
        <v>2010Q2</v>
      </c>
      <c r="G607" s="2">
        <v>1</v>
      </c>
      <c r="H607" s="2">
        <v>0</v>
      </c>
      <c r="I607" s="2">
        <v>0</v>
      </c>
      <c r="J607" s="12">
        <v>203663</v>
      </c>
      <c r="K607" s="12">
        <f>J607*[1]OtherData!$C$3</f>
        <v>154173.35352006057</v>
      </c>
      <c r="L607" s="12" t="str">
        <f>VLOOKUP($C607,[1]OtherData!$H:$I,2,0)</f>
        <v>Storm</v>
      </c>
      <c r="M607" s="15">
        <f t="shared" si="38"/>
        <v>-4.011091133582511E-2</v>
      </c>
      <c r="N607" s="12">
        <v>180837.94839317378</v>
      </c>
      <c r="O607" s="14">
        <f t="shared" si="39"/>
        <v>-3.7623351960535754E-2</v>
      </c>
      <c r="P607">
        <v>3</v>
      </c>
      <c r="Q607">
        <v>1</v>
      </c>
    </row>
    <row r="608" spans="1:17">
      <c r="A608" s="2" t="str">
        <f t="shared" si="36"/>
        <v>4_19761</v>
      </c>
      <c r="B608" s="2">
        <v>4</v>
      </c>
      <c r="C608" s="11" t="s">
        <v>24</v>
      </c>
      <c r="D608" s="2">
        <v>1</v>
      </c>
      <c r="E608" s="2">
        <v>1976</v>
      </c>
      <c r="F608" s="2" t="str">
        <f t="shared" si="37"/>
        <v>1976Q1</v>
      </c>
      <c r="G608" s="2">
        <v>1</v>
      </c>
      <c r="H608" s="2">
        <v>0</v>
      </c>
      <c r="I608" s="2">
        <v>0</v>
      </c>
      <c r="J608" s="12">
        <v>203513</v>
      </c>
      <c r="K608" s="12">
        <f>J608*[1]OtherData!$C$3</f>
        <v>154059.80317940956</v>
      </c>
      <c r="L608" s="12" t="str">
        <f>VLOOKUP($C608,[1]OtherData!$H:$I,2,0)</f>
        <v>Storm</v>
      </c>
      <c r="M608" s="13">
        <f t="shared" si="38"/>
        <v>-4.0111860005033008E-2</v>
      </c>
      <c r="N608" s="12">
        <v>449336.59999525297</v>
      </c>
      <c r="O608" s="14">
        <f t="shared" si="39"/>
        <v>-3.6335765990769223E-2</v>
      </c>
      <c r="P608">
        <v>3</v>
      </c>
      <c r="Q608">
        <v>1</v>
      </c>
    </row>
    <row r="609" spans="1:17">
      <c r="A609" s="2" t="str">
        <f t="shared" si="36"/>
        <v>2_19761</v>
      </c>
      <c r="B609" s="2">
        <v>2</v>
      </c>
      <c r="C609" s="11" t="s">
        <v>24</v>
      </c>
      <c r="D609" s="2">
        <v>1</v>
      </c>
      <c r="E609" s="2">
        <v>1976</v>
      </c>
      <c r="F609" s="2" t="str">
        <f t="shared" si="37"/>
        <v>1976Q1</v>
      </c>
      <c r="G609" s="2">
        <v>1</v>
      </c>
      <c r="H609" s="2">
        <v>0</v>
      </c>
      <c r="I609" s="2">
        <v>0</v>
      </c>
      <c r="J609" s="12">
        <v>201888</v>
      </c>
      <c r="K609" s="12">
        <f>J609*[1]OtherData!$C$3</f>
        <v>152829.67448902348</v>
      </c>
      <c r="L609" s="12" t="str">
        <f>VLOOKUP($C609,[1]OtherData!$H:$I,2,0)</f>
        <v>Storm</v>
      </c>
      <c r="M609" s="15">
        <f t="shared" si="38"/>
        <v>-4.0122137254785237E-2</v>
      </c>
      <c r="N609" s="12">
        <v>445748.7605206627</v>
      </c>
      <c r="O609" s="14">
        <f t="shared" si="39"/>
        <v>-3.6352971484136479E-2</v>
      </c>
      <c r="P609">
        <v>3</v>
      </c>
      <c r="Q609">
        <v>1</v>
      </c>
    </row>
    <row r="610" spans="1:17">
      <c r="A610" s="2" t="str">
        <f t="shared" si="36"/>
        <v>3_19894</v>
      </c>
      <c r="B610" s="2">
        <v>3</v>
      </c>
      <c r="C610" s="11" t="s">
        <v>20</v>
      </c>
      <c r="D610" s="2">
        <v>4</v>
      </c>
      <c r="E610" s="2">
        <v>1989</v>
      </c>
      <c r="F610" s="2" t="str">
        <f t="shared" si="37"/>
        <v>1989Q4</v>
      </c>
      <c r="G610" s="2">
        <v>4</v>
      </c>
      <c r="H610" s="2">
        <v>0</v>
      </c>
      <c r="I610" s="2">
        <v>0</v>
      </c>
      <c r="J610" s="12">
        <v>201736</v>
      </c>
      <c r="K610" s="12">
        <f>J610*[1]OtherData!$C$3</f>
        <v>152714.61014383045</v>
      </c>
      <c r="L610" s="12" t="str">
        <f>VLOOKUP($C610,[1]OtherData!$H:$I,2,0)</f>
        <v>Winter</v>
      </c>
      <c r="M610" s="13">
        <f t="shared" si="38"/>
        <v>-4.0123098572915912E-2</v>
      </c>
      <c r="N610" s="12">
        <v>268848.81695840688</v>
      </c>
      <c r="O610" s="14">
        <f t="shared" si="39"/>
        <v>-3.7201295615465146E-2</v>
      </c>
      <c r="P610">
        <v>3</v>
      </c>
      <c r="Q610">
        <v>1</v>
      </c>
    </row>
    <row r="611" spans="1:17">
      <c r="A611" s="2" t="str">
        <f t="shared" si="36"/>
        <v>3_20121</v>
      </c>
      <c r="B611" s="2">
        <v>3</v>
      </c>
      <c r="C611" s="11" t="s">
        <v>24</v>
      </c>
      <c r="D611" s="2">
        <v>1</v>
      </c>
      <c r="E611" s="2">
        <v>2012</v>
      </c>
      <c r="F611" s="2" t="str">
        <f t="shared" si="37"/>
        <v>2012Q1</v>
      </c>
      <c r="G611" s="2">
        <v>1</v>
      </c>
      <c r="H611" s="2">
        <v>0</v>
      </c>
      <c r="I611" s="2">
        <v>0</v>
      </c>
      <c r="J611" s="12">
        <v>200191</v>
      </c>
      <c r="K611" s="12">
        <f>J611*[1]OtherData!$C$3</f>
        <v>151545.04163512492</v>
      </c>
      <c r="L611" s="12" t="str">
        <f>VLOOKUP($C611,[1]OtherData!$H:$I,2,0)</f>
        <v>Storm</v>
      </c>
      <c r="M611" s="15">
        <f t="shared" si="38"/>
        <v>-4.0132869865757259E-2</v>
      </c>
      <c r="N611" s="12">
        <v>184668.68865733454</v>
      </c>
      <c r="O611" s="14">
        <f t="shared" si="39"/>
        <v>-3.7604981635811503E-2</v>
      </c>
      <c r="P611">
        <v>3</v>
      </c>
      <c r="Q611">
        <v>1</v>
      </c>
    </row>
    <row r="612" spans="1:17">
      <c r="A612" s="2" t="str">
        <f t="shared" si="36"/>
        <v>4_20113</v>
      </c>
      <c r="B612" s="2">
        <v>4</v>
      </c>
      <c r="C612" s="11" t="s">
        <v>24</v>
      </c>
      <c r="D612" s="2">
        <v>3</v>
      </c>
      <c r="E612" s="2">
        <v>2011</v>
      </c>
      <c r="F612" s="2" t="str">
        <f t="shared" si="37"/>
        <v>2011Q3</v>
      </c>
      <c r="G612" s="2">
        <v>1</v>
      </c>
      <c r="H612" s="2">
        <v>0</v>
      </c>
      <c r="I612" s="2">
        <v>0</v>
      </c>
      <c r="J612" s="12">
        <v>199640</v>
      </c>
      <c r="K612" s="12">
        <f>J612*[1]OtherData!$C$3</f>
        <v>151127.93338380015</v>
      </c>
      <c r="L612" s="12" t="str">
        <f>VLOOKUP($C612,[1]OtherData!$H:$I,2,0)</f>
        <v>Storm</v>
      </c>
      <c r="M612" s="13">
        <f t="shared" si="38"/>
        <v>-4.0136354643980937E-2</v>
      </c>
      <c r="N612" s="12">
        <v>179225.62797362875</v>
      </c>
      <c r="O612" s="14">
        <f t="shared" si="39"/>
        <v>-3.7631083847227131E-2</v>
      </c>
      <c r="P612">
        <v>3</v>
      </c>
      <c r="Q612">
        <v>1</v>
      </c>
    </row>
    <row r="613" spans="1:17">
      <c r="A613" s="2" t="str">
        <f t="shared" si="36"/>
        <v>1_19894</v>
      </c>
      <c r="B613" s="2">
        <v>1</v>
      </c>
      <c r="C613" s="11" t="s">
        <v>20</v>
      </c>
      <c r="D613" s="2">
        <v>4</v>
      </c>
      <c r="E613" s="2">
        <v>1989</v>
      </c>
      <c r="F613" s="2" t="str">
        <f t="shared" si="37"/>
        <v>1989Q4</v>
      </c>
      <c r="G613" s="2">
        <v>4</v>
      </c>
      <c r="H613" s="2">
        <v>21</v>
      </c>
      <c r="I613" s="2">
        <v>0</v>
      </c>
      <c r="J613" s="12">
        <v>199138</v>
      </c>
      <c r="K613" s="12">
        <f>J613*[1]OtherData!$C$3</f>
        <v>150747.91824375474</v>
      </c>
      <c r="L613" s="12" t="str">
        <f>VLOOKUP($C613,[1]OtherData!$H:$I,2,0)</f>
        <v>Winter</v>
      </c>
      <c r="M613" s="15">
        <f t="shared" si="38"/>
        <v>-4.0139529523596701E-2</v>
      </c>
      <c r="N613" s="12">
        <v>265386.52353304933</v>
      </c>
      <c r="O613" s="14">
        <f t="shared" si="39"/>
        <v>-3.7217899052432543E-2</v>
      </c>
      <c r="P613">
        <v>3</v>
      </c>
      <c r="Q613">
        <v>1</v>
      </c>
    </row>
    <row r="614" spans="1:17">
      <c r="A614" s="2" t="str">
        <f t="shared" si="36"/>
        <v>6_20132</v>
      </c>
      <c r="B614" s="2">
        <v>6</v>
      </c>
      <c r="C614" s="11" t="s">
        <v>19</v>
      </c>
      <c r="D614" s="2">
        <v>2</v>
      </c>
      <c r="E614" s="2">
        <v>2013</v>
      </c>
      <c r="F614" s="2" t="str">
        <f t="shared" si="37"/>
        <v>2013Q2</v>
      </c>
      <c r="G614" s="2">
        <v>2</v>
      </c>
      <c r="H614" s="2">
        <v>0</v>
      </c>
      <c r="I614" s="2">
        <v>0</v>
      </c>
      <c r="J614" s="12">
        <v>197357</v>
      </c>
      <c r="K614" s="12">
        <f>J614*[1]OtherData!$C$3</f>
        <v>149399.69719909161</v>
      </c>
      <c r="L614" s="12" t="str">
        <f>VLOOKUP($C614,[1]OtherData!$H:$I,2,0)</f>
        <v>Water</v>
      </c>
      <c r="M614" s="13">
        <f t="shared" si="38"/>
        <v>-4.0150793389325146E-2</v>
      </c>
      <c r="N614" s="12">
        <v>185650.47715597131</v>
      </c>
      <c r="O614" s="14">
        <f t="shared" si="39"/>
        <v>-3.7600273466557844E-2</v>
      </c>
      <c r="P614">
        <v>3</v>
      </c>
      <c r="Q614">
        <v>1</v>
      </c>
    </row>
    <row r="615" spans="1:17">
      <c r="A615" s="2" t="str">
        <f t="shared" si="36"/>
        <v>3_19813</v>
      </c>
      <c r="B615" s="2">
        <v>3</v>
      </c>
      <c r="C615" s="11" t="s">
        <v>45</v>
      </c>
      <c r="D615" s="2">
        <v>3</v>
      </c>
      <c r="E615" s="2">
        <v>1981</v>
      </c>
      <c r="F615" s="2" t="str">
        <f t="shared" si="37"/>
        <v>1981Q3</v>
      </c>
      <c r="G615" s="2">
        <v>1</v>
      </c>
      <c r="H615" s="2">
        <v>0</v>
      </c>
      <c r="I615" s="2">
        <v>5</v>
      </c>
      <c r="J615" s="12">
        <v>196875</v>
      </c>
      <c r="K615" s="12">
        <f>J615*[1]OtherData!$C$3</f>
        <v>149034.82210446632</v>
      </c>
      <c r="L615" s="12" t="str">
        <f>VLOOKUP($C615,[1]OtherData!$H:$I,2,0)</f>
        <v>Storm</v>
      </c>
      <c r="M615" s="15">
        <f t="shared" si="38"/>
        <v>-4.0153841779713192E-2</v>
      </c>
      <c r="N615" s="12">
        <v>406876.08135343774</v>
      </c>
      <c r="O615" s="14">
        <f t="shared" si="39"/>
        <v>-3.6539385516401832E-2</v>
      </c>
      <c r="P615">
        <v>3</v>
      </c>
      <c r="Q615">
        <v>1</v>
      </c>
    </row>
    <row r="616" spans="1:17">
      <c r="A616" s="2" t="str">
        <f t="shared" si="36"/>
        <v>5_20092</v>
      </c>
      <c r="B616" s="2">
        <v>5</v>
      </c>
      <c r="C616" s="11" t="s">
        <v>24</v>
      </c>
      <c r="D616" s="2">
        <v>2</v>
      </c>
      <c r="E616" s="2">
        <v>2009</v>
      </c>
      <c r="F616" s="2" t="str">
        <f t="shared" si="37"/>
        <v>2009Q2</v>
      </c>
      <c r="G616" s="2">
        <v>1</v>
      </c>
      <c r="H616" s="2">
        <v>0</v>
      </c>
      <c r="I616" s="2">
        <v>0</v>
      </c>
      <c r="J616" s="12">
        <v>196101</v>
      </c>
      <c r="K616" s="12">
        <f>J616*[1]OtherData!$C$3</f>
        <v>148448.90234670704</v>
      </c>
      <c r="L616" s="12" t="str">
        <f>VLOOKUP($C616,[1]OtherData!$H:$I,2,0)</f>
        <v>Storm</v>
      </c>
      <c r="M616" s="13">
        <f t="shared" si="38"/>
        <v>-4.0158736912825947E-2</v>
      </c>
      <c r="N616" s="12">
        <v>174975.96459984823</v>
      </c>
      <c r="O616" s="14">
        <f t="shared" si="39"/>
        <v>-3.7651463118793901E-2</v>
      </c>
      <c r="P616">
        <v>3</v>
      </c>
      <c r="Q616">
        <v>1</v>
      </c>
    </row>
    <row r="617" spans="1:17">
      <c r="A617" s="2" t="str">
        <f t="shared" si="36"/>
        <v>3_20103</v>
      </c>
      <c r="B617" s="2">
        <v>3</v>
      </c>
      <c r="C617" s="11" t="s">
        <v>19</v>
      </c>
      <c r="D617" s="2">
        <v>3</v>
      </c>
      <c r="E617" s="2">
        <v>2010</v>
      </c>
      <c r="F617" s="2" t="str">
        <f t="shared" si="37"/>
        <v>2010Q3</v>
      </c>
      <c r="G617" s="2">
        <v>1</v>
      </c>
      <c r="H617" s="2">
        <v>0</v>
      </c>
      <c r="I617" s="2">
        <v>0</v>
      </c>
      <c r="J617" s="12">
        <v>194370</v>
      </c>
      <c r="K617" s="12">
        <f>J617*[1]OtherData!$C$3</f>
        <v>147138.53141559425</v>
      </c>
      <c r="L617" s="12" t="str">
        <f>VLOOKUP($C617,[1]OtherData!$H:$I,2,0)</f>
        <v>Water</v>
      </c>
      <c r="M617" s="15">
        <f t="shared" si="38"/>
        <v>-4.0169684555485086E-2</v>
      </c>
      <c r="N617" s="12">
        <v>172586.4395063472</v>
      </c>
      <c r="O617" s="14">
        <f t="shared" si="39"/>
        <v>-3.7662922092484973E-2</v>
      </c>
      <c r="P617">
        <v>3</v>
      </c>
      <c r="Q617">
        <v>1</v>
      </c>
    </row>
    <row r="618" spans="1:17">
      <c r="A618" s="2" t="str">
        <f t="shared" si="36"/>
        <v>5_20113</v>
      </c>
      <c r="B618" s="2">
        <v>5</v>
      </c>
      <c r="C618" s="11" t="s">
        <v>24</v>
      </c>
      <c r="D618" s="2">
        <v>3</v>
      </c>
      <c r="E618" s="2">
        <v>2011</v>
      </c>
      <c r="F618" s="2" t="str">
        <f t="shared" si="37"/>
        <v>2011Q3</v>
      </c>
      <c r="G618" s="2">
        <v>1</v>
      </c>
      <c r="H618" s="2">
        <v>0</v>
      </c>
      <c r="I618" s="2">
        <v>0</v>
      </c>
      <c r="J618" s="12">
        <v>192715</v>
      </c>
      <c r="K618" s="12">
        <f>J618*[1]OtherData!$C$3</f>
        <v>145885.69265707798</v>
      </c>
      <c r="L618" s="12" t="str">
        <f>VLOOKUP($C618,[1]OtherData!$H:$I,2,0)</f>
        <v>Storm</v>
      </c>
      <c r="M618" s="13">
        <f t="shared" si="38"/>
        <v>-4.0180151539078897E-2</v>
      </c>
      <c r="N618" s="12">
        <v>173008.7502250945</v>
      </c>
      <c r="O618" s="14">
        <f t="shared" si="39"/>
        <v>-3.7660896900354228E-2</v>
      </c>
      <c r="P618">
        <v>3</v>
      </c>
      <c r="Q618">
        <v>1</v>
      </c>
    </row>
    <row r="619" spans="1:17">
      <c r="A619" s="2" t="str">
        <f t="shared" si="36"/>
        <v>2_20093</v>
      </c>
      <c r="B619" s="2">
        <v>2</v>
      </c>
      <c r="C619" s="11" t="s">
        <v>21</v>
      </c>
      <c r="D619" s="2">
        <v>3</v>
      </c>
      <c r="E619" s="2">
        <v>2009</v>
      </c>
      <c r="F619" s="2" t="str">
        <f t="shared" si="37"/>
        <v>2009Q3</v>
      </c>
      <c r="G619" s="2">
        <v>1</v>
      </c>
      <c r="H619" s="2">
        <v>0</v>
      </c>
      <c r="I619" s="2">
        <v>0</v>
      </c>
      <c r="J619" s="12">
        <v>192619</v>
      </c>
      <c r="K619" s="12">
        <f>J619*[1]OtherData!$C$3</f>
        <v>145813.02043906134</v>
      </c>
      <c r="L619" s="12" t="str">
        <f>VLOOKUP($C619,[1]OtherData!$H:$I,2,0)</f>
        <v>Wind</v>
      </c>
      <c r="M619" s="15">
        <f t="shared" si="38"/>
        <v>-4.0180758687371948E-2</v>
      </c>
      <c r="N619" s="12">
        <v>171869.06402954683</v>
      </c>
      <c r="O619" s="14">
        <f t="shared" si="39"/>
        <v>-3.7666362268416853E-2</v>
      </c>
      <c r="P619">
        <v>3</v>
      </c>
      <c r="Q619">
        <v>1</v>
      </c>
    </row>
    <row r="620" spans="1:17">
      <c r="A620" s="2" t="str">
        <f t="shared" si="36"/>
        <v>6_20102</v>
      </c>
      <c r="B620" s="2">
        <v>6</v>
      </c>
      <c r="C620" s="11" t="s">
        <v>24</v>
      </c>
      <c r="D620" s="2">
        <v>2</v>
      </c>
      <c r="E620" s="2">
        <v>2010</v>
      </c>
      <c r="F620" s="2" t="str">
        <f t="shared" si="37"/>
        <v>2010Q2</v>
      </c>
      <c r="G620" s="2">
        <v>1</v>
      </c>
      <c r="H620" s="2">
        <v>0</v>
      </c>
      <c r="I620" s="2">
        <v>0</v>
      </c>
      <c r="J620" s="12">
        <v>191821</v>
      </c>
      <c r="K620" s="12">
        <f>J620*[1]OtherData!$C$3</f>
        <v>145208.93262679788</v>
      </c>
      <c r="L620" s="12" t="str">
        <f>VLOOKUP($C620,[1]OtherData!$H:$I,2,0)</f>
        <v>Storm</v>
      </c>
      <c r="M620" s="13">
        <f t="shared" si="38"/>
        <v>-4.0185805607557967E-2</v>
      </c>
      <c r="N620" s="12">
        <v>170323.1126848126</v>
      </c>
      <c r="O620" s="14">
        <f t="shared" si="39"/>
        <v>-3.7673775882040399E-2</v>
      </c>
      <c r="P620">
        <v>3</v>
      </c>
      <c r="Q620">
        <v>1</v>
      </c>
    </row>
    <row r="621" spans="1:17">
      <c r="A621" s="2" t="str">
        <f t="shared" si="36"/>
        <v>3_20102</v>
      </c>
      <c r="B621" s="2">
        <v>3</v>
      </c>
      <c r="C621" s="11" t="s">
        <v>24</v>
      </c>
      <c r="D621" s="2">
        <v>2</v>
      </c>
      <c r="E621" s="2">
        <v>2010</v>
      </c>
      <c r="F621" s="2" t="str">
        <f t="shared" si="37"/>
        <v>2010Q2</v>
      </c>
      <c r="G621" s="2">
        <v>1</v>
      </c>
      <c r="H621" s="2">
        <v>0</v>
      </c>
      <c r="I621" s="2">
        <v>0</v>
      </c>
      <c r="J621" s="12">
        <v>191213</v>
      </c>
      <c r="K621" s="12">
        <f>J621*[1]OtherData!$C$3</f>
        <v>144748.67524602576</v>
      </c>
      <c r="L621" s="12" t="str">
        <f>VLOOKUP($C621,[1]OtherData!$H:$I,2,0)</f>
        <v>Storm</v>
      </c>
      <c r="M621" s="15">
        <f t="shared" si="38"/>
        <v>-4.0189650880080648E-2</v>
      </c>
      <c r="N621" s="12">
        <v>169783.25285448972</v>
      </c>
      <c r="O621" s="14">
        <f t="shared" si="39"/>
        <v>-3.7676364781236045E-2</v>
      </c>
      <c r="P621">
        <v>3</v>
      </c>
      <c r="Q621">
        <v>1</v>
      </c>
    </row>
    <row r="622" spans="1:17">
      <c r="A622" s="2" t="str">
        <f t="shared" si="36"/>
        <v>3_20112</v>
      </c>
      <c r="B622" s="2">
        <v>3</v>
      </c>
      <c r="C622" s="11" t="s">
        <v>39</v>
      </c>
      <c r="D622" s="2">
        <v>2</v>
      </c>
      <c r="E622" s="2">
        <v>2011</v>
      </c>
      <c r="F622" s="2" t="str">
        <f t="shared" si="37"/>
        <v>2011Q2</v>
      </c>
      <c r="G622" s="2">
        <v>1</v>
      </c>
      <c r="H622" s="2">
        <v>0</v>
      </c>
      <c r="I622" s="2">
        <v>0</v>
      </c>
      <c r="J622" s="12">
        <v>190014</v>
      </c>
      <c r="K622" s="12">
        <f>J622*[1]OtherData!$C$3</f>
        <v>143841.02952308857</v>
      </c>
      <c r="L622" s="12" t="str">
        <f>VLOOKUP($C622,[1]OtherData!$H:$I,2,0)</f>
        <v>Storm</v>
      </c>
      <c r="M622" s="13">
        <f t="shared" si="38"/>
        <v>-4.0197233909282447E-2</v>
      </c>
      <c r="N622" s="12">
        <v>170583.94346714634</v>
      </c>
      <c r="O622" s="14">
        <f t="shared" si="39"/>
        <v>-3.7672525067357299E-2</v>
      </c>
      <c r="P622">
        <v>3</v>
      </c>
      <c r="Q622">
        <v>1</v>
      </c>
    </row>
    <row r="623" spans="1:17">
      <c r="A623" s="2" t="str">
        <f t="shared" si="36"/>
        <v>3_20113</v>
      </c>
      <c r="B623" s="2">
        <v>3</v>
      </c>
      <c r="C623" s="11" t="s">
        <v>24</v>
      </c>
      <c r="D623" s="2">
        <v>3</v>
      </c>
      <c r="E623" s="2">
        <v>2011</v>
      </c>
      <c r="F623" s="2" t="str">
        <f t="shared" si="37"/>
        <v>2011Q3</v>
      </c>
      <c r="G623" s="2">
        <v>1</v>
      </c>
      <c r="H623" s="2">
        <v>0</v>
      </c>
      <c r="I623" s="2">
        <v>0</v>
      </c>
      <c r="J623" s="12">
        <v>189767</v>
      </c>
      <c r="K623" s="12">
        <f>J623*[1]OtherData!$C$3</f>
        <v>143654.0499621499</v>
      </c>
      <c r="L623" s="12" t="str">
        <f>VLOOKUP($C623,[1]OtherData!$H:$I,2,0)</f>
        <v>Storm</v>
      </c>
      <c r="M623" s="15">
        <f t="shared" si="38"/>
        <v>-4.0198796051244781E-2</v>
      </c>
      <c r="N623" s="12">
        <v>170362.20067958129</v>
      </c>
      <c r="O623" s="14">
        <f t="shared" si="39"/>
        <v>-3.7673588435461619E-2</v>
      </c>
      <c r="P623">
        <v>3</v>
      </c>
      <c r="Q623">
        <v>1</v>
      </c>
    </row>
    <row r="624" spans="1:17">
      <c r="A624" s="2" t="str">
        <f t="shared" si="36"/>
        <v>6_19791</v>
      </c>
      <c r="B624" s="2">
        <v>6</v>
      </c>
      <c r="C624" s="11" t="s">
        <v>20</v>
      </c>
      <c r="D624" s="2">
        <v>1</v>
      </c>
      <c r="E624" s="2">
        <v>1979</v>
      </c>
      <c r="F624" s="2" t="str">
        <f t="shared" si="37"/>
        <v>1979Q1</v>
      </c>
      <c r="G624" s="2">
        <v>2</v>
      </c>
      <c r="H624" s="2">
        <v>0</v>
      </c>
      <c r="I624" s="2">
        <v>0</v>
      </c>
      <c r="J624" s="12">
        <v>188922</v>
      </c>
      <c r="K624" s="12">
        <f>J624*[1]OtherData!$C$3</f>
        <v>143014.38304314914</v>
      </c>
      <c r="L624" s="12" t="str">
        <f>VLOOKUP($C624,[1]OtherData!$H:$I,2,0)</f>
        <v>Winter</v>
      </c>
      <c r="M624" s="13">
        <f t="shared" si="38"/>
        <v>-4.0204140221115944E-2</v>
      </c>
      <c r="N624" s="12">
        <v>406404.13249735459</v>
      </c>
      <c r="O624" s="14">
        <f t="shared" si="39"/>
        <v>-3.6541648748347005E-2</v>
      </c>
      <c r="P624">
        <v>3</v>
      </c>
      <c r="Q624">
        <v>1</v>
      </c>
    </row>
    <row r="625" spans="1:17">
      <c r="A625" s="2" t="str">
        <f t="shared" si="36"/>
        <v>5_20112</v>
      </c>
      <c r="B625" s="2">
        <v>5</v>
      </c>
      <c r="C625" s="11" t="s">
        <v>24</v>
      </c>
      <c r="D625" s="2">
        <v>2</v>
      </c>
      <c r="E625" s="2">
        <v>2011</v>
      </c>
      <c r="F625" s="2" t="str">
        <f t="shared" si="37"/>
        <v>2011Q2</v>
      </c>
      <c r="G625" s="2">
        <v>1</v>
      </c>
      <c r="H625" s="2">
        <v>0</v>
      </c>
      <c r="I625" s="2">
        <v>0</v>
      </c>
      <c r="J625" s="12">
        <v>188721</v>
      </c>
      <c r="K625" s="12">
        <f>J625*[1]OtherData!$C$3</f>
        <v>142862.22558667677</v>
      </c>
      <c r="L625" s="12" t="str">
        <f>VLOOKUP($C625,[1]OtherData!$H:$I,2,0)</f>
        <v>Storm</v>
      </c>
      <c r="M625" s="15">
        <f t="shared" si="38"/>
        <v>-4.0205411437854527E-2</v>
      </c>
      <c r="N625" s="12">
        <v>169423.16037272688</v>
      </c>
      <c r="O625" s="14">
        <f t="shared" si="39"/>
        <v>-3.7678091605652372E-2</v>
      </c>
      <c r="P625">
        <v>3</v>
      </c>
      <c r="Q625">
        <v>1</v>
      </c>
    </row>
    <row r="626" spans="1:17">
      <c r="A626" s="2" t="str">
        <f t="shared" si="36"/>
        <v>4_19764</v>
      </c>
      <c r="B626" s="2">
        <v>4</v>
      </c>
      <c r="C626" s="11" t="s">
        <v>19</v>
      </c>
      <c r="D626" s="2">
        <v>4</v>
      </c>
      <c r="E626" s="2">
        <v>1976</v>
      </c>
      <c r="F626" s="2" t="str">
        <f t="shared" si="37"/>
        <v>1976Q4</v>
      </c>
      <c r="G626" s="2">
        <v>11</v>
      </c>
      <c r="H626" s="2">
        <v>0</v>
      </c>
      <c r="I626" s="2">
        <v>0</v>
      </c>
      <c r="J626" s="12">
        <v>188302</v>
      </c>
      <c r="K626" s="12">
        <f>J626*[1]OtherData!$C$3</f>
        <v>142545.04163512492</v>
      </c>
      <c r="L626" s="12" t="str">
        <f>VLOOKUP($C626,[1]OtherData!$H:$I,2,0)</f>
        <v>Water</v>
      </c>
      <c r="M626" s="13">
        <f t="shared" si="38"/>
        <v>-4.0208061387175253E-2</v>
      </c>
      <c r="N626" s="12">
        <v>415752.21461187309</v>
      </c>
      <c r="O626" s="14">
        <f t="shared" si="39"/>
        <v>-3.649681999668266E-2</v>
      </c>
      <c r="P626">
        <v>2</v>
      </c>
      <c r="Q626">
        <v>2</v>
      </c>
    </row>
    <row r="627" spans="1:17">
      <c r="A627" s="2" t="str">
        <f t="shared" si="36"/>
        <v>2_19851</v>
      </c>
      <c r="B627" s="2">
        <v>2</v>
      </c>
      <c r="C627" s="11" t="s">
        <v>20</v>
      </c>
      <c r="D627" s="2">
        <v>1</v>
      </c>
      <c r="E627" s="2">
        <v>1985</v>
      </c>
      <c r="F627" s="2" t="str">
        <f t="shared" si="37"/>
        <v>1985Q1</v>
      </c>
      <c r="G627" s="2">
        <v>5</v>
      </c>
      <c r="H627" s="2">
        <v>4</v>
      </c>
      <c r="I627" s="2">
        <v>0</v>
      </c>
      <c r="J627" s="12">
        <v>187923</v>
      </c>
      <c r="K627" s="12">
        <f>J627*[1]OtherData!$C$3</f>
        <v>142258.13777441334</v>
      </c>
      <c r="L627" s="12" t="str">
        <f>VLOOKUP($C627,[1]OtherData!$H:$I,2,0)</f>
        <v>Winter</v>
      </c>
      <c r="M627" s="15">
        <f t="shared" si="38"/>
        <v>-4.0210458358040546E-2</v>
      </c>
      <c r="N627" s="12">
        <v>303730.82273951021</v>
      </c>
      <c r="O627" s="14">
        <f t="shared" si="39"/>
        <v>-3.7034018867619027E-2</v>
      </c>
      <c r="P627">
        <v>3</v>
      </c>
      <c r="Q627">
        <v>1</v>
      </c>
    </row>
    <row r="628" spans="1:17">
      <c r="A628" s="2" t="str">
        <f t="shared" si="36"/>
        <v>6_19781</v>
      </c>
      <c r="B628" s="2">
        <v>6</v>
      </c>
      <c r="C628" s="11" t="s">
        <v>51</v>
      </c>
      <c r="D628" s="2">
        <v>1</v>
      </c>
      <c r="E628" s="2">
        <v>1978</v>
      </c>
      <c r="F628" s="2" t="str">
        <f t="shared" si="37"/>
        <v>1978Q1</v>
      </c>
      <c r="G628" s="2">
        <v>2</v>
      </c>
      <c r="H628" s="2">
        <v>0</v>
      </c>
      <c r="I628" s="2">
        <v>0</v>
      </c>
      <c r="J628" s="12">
        <v>187802</v>
      </c>
      <c r="K628" s="12">
        <f>J628*[1]OtherData!$C$3</f>
        <v>142166.54049962151</v>
      </c>
      <c r="L628" s="12" t="str">
        <f>VLOOKUP($C628,[1]OtherData!$H:$I,2,0)</f>
        <v>Water</v>
      </c>
      <c r="M628" s="13">
        <f t="shared" si="38"/>
        <v>-4.0211223617868247E-2</v>
      </c>
      <c r="N628" s="12">
        <v>413909.26495223236</v>
      </c>
      <c r="O628" s="14">
        <f t="shared" si="39"/>
        <v>-3.6505657866484173E-2</v>
      </c>
      <c r="P628">
        <v>3</v>
      </c>
      <c r="Q628">
        <v>1</v>
      </c>
    </row>
    <row r="629" spans="1:17">
      <c r="A629" s="2" t="str">
        <f t="shared" si="36"/>
        <v>5_19644</v>
      </c>
      <c r="B629" s="2">
        <v>5</v>
      </c>
      <c r="C629" s="11" t="s">
        <v>27</v>
      </c>
      <c r="D629" s="2">
        <v>4</v>
      </c>
      <c r="E629" s="2">
        <v>1964</v>
      </c>
      <c r="F629" s="2" t="str">
        <f t="shared" si="37"/>
        <v>1964Q4</v>
      </c>
      <c r="G629" s="2">
        <v>3</v>
      </c>
      <c r="H629" s="2">
        <v>2</v>
      </c>
      <c r="I629" s="2">
        <v>0</v>
      </c>
      <c r="J629" s="12">
        <v>187699</v>
      </c>
      <c r="K629" s="12">
        <f>J629*[1]OtherData!$C$3</f>
        <v>142088.5692657078</v>
      </c>
      <c r="L629" s="12" t="str">
        <f>VLOOKUP($C629,[1]OtherData!$H:$I,2,0)</f>
        <v>Storm</v>
      </c>
      <c r="M629" s="15">
        <f t="shared" si="38"/>
        <v>-4.0211875037391001E-2</v>
      </c>
      <c r="N629" s="12">
        <v>501653.74434510682</v>
      </c>
      <c r="O629" s="14">
        <f t="shared" si="39"/>
        <v>-3.6084878991370223E-2</v>
      </c>
      <c r="P629">
        <v>3</v>
      </c>
      <c r="Q629">
        <v>1</v>
      </c>
    </row>
    <row r="630" spans="1:17">
      <c r="A630" s="2" t="str">
        <f t="shared" si="36"/>
        <v>1_19801</v>
      </c>
      <c r="B630" s="2">
        <v>1</v>
      </c>
      <c r="C630" s="11" t="s">
        <v>20</v>
      </c>
      <c r="D630" s="2">
        <v>1</v>
      </c>
      <c r="E630" s="2">
        <v>1980</v>
      </c>
      <c r="F630" s="2" t="str">
        <f t="shared" si="37"/>
        <v>1980Q1</v>
      </c>
      <c r="G630" s="2">
        <v>2</v>
      </c>
      <c r="H630" s="2">
        <v>0</v>
      </c>
      <c r="I630" s="2">
        <v>0</v>
      </c>
      <c r="J630" s="12">
        <v>187664</v>
      </c>
      <c r="K630" s="12">
        <f>J630*[1]OtherData!$C$3</f>
        <v>142062.07418622257</v>
      </c>
      <c r="L630" s="12" t="str">
        <f>VLOOKUP($C630,[1]OtherData!$H:$I,2,0)</f>
        <v>Winter</v>
      </c>
      <c r="M630" s="13">
        <f t="shared" si="38"/>
        <v>-4.0212096393539516E-2</v>
      </c>
      <c r="N630" s="12">
        <v>393386.47770332353</v>
      </c>
      <c r="O630" s="14">
        <f t="shared" si="39"/>
        <v>-3.6604074945171629E-2</v>
      </c>
      <c r="P630">
        <v>3</v>
      </c>
      <c r="Q630">
        <v>1</v>
      </c>
    </row>
    <row r="631" spans="1:17">
      <c r="A631" s="2" t="str">
        <f t="shared" si="36"/>
        <v>6_19644</v>
      </c>
      <c r="B631" s="2">
        <v>6</v>
      </c>
      <c r="C631" s="11" t="s">
        <v>27</v>
      </c>
      <c r="D631" s="2">
        <v>4</v>
      </c>
      <c r="E631" s="2">
        <v>1964</v>
      </c>
      <c r="F631" s="2" t="str">
        <f t="shared" si="37"/>
        <v>1964Q4</v>
      </c>
      <c r="G631" s="2">
        <v>3</v>
      </c>
      <c r="H631" s="2">
        <v>3</v>
      </c>
      <c r="I631" s="2">
        <v>0</v>
      </c>
      <c r="J631" s="12">
        <v>187458</v>
      </c>
      <c r="K631" s="12">
        <f>J631*[1]OtherData!$C$3</f>
        <v>141906.13171839516</v>
      </c>
      <c r="L631" s="12" t="str">
        <f>VLOOKUP($C631,[1]OtherData!$H:$I,2,0)</f>
        <v>Storm</v>
      </c>
      <c r="M631" s="15">
        <f t="shared" si="38"/>
        <v>-4.0213399232585025E-2</v>
      </c>
      <c r="N631" s="12">
        <v>501009.63567970542</v>
      </c>
      <c r="O631" s="14">
        <f t="shared" si="39"/>
        <v>-3.6087967816120843E-2</v>
      </c>
      <c r="P631">
        <v>3</v>
      </c>
      <c r="Q631">
        <v>1</v>
      </c>
    </row>
    <row r="632" spans="1:17">
      <c r="A632" s="2" t="str">
        <f t="shared" si="36"/>
        <v>6_19831</v>
      </c>
      <c r="B632" s="2">
        <v>6</v>
      </c>
      <c r="C632" s="11" t="s">
        <v>52</v>
      </c>
      <c r="D632" s="2">
        <v>1</v>
      </c>
      <c r="E632" s="2">
        <v>1983</v>
      </c>
      <c r="F632" s="2" t="str">
        <f t="shared" si="37"/>
        <v>1983Q1</v>
      </c>
      <c r="G632" s="2">
        <v>1</v>
      </c>
      <c r="H632" s="2">
        <v>0</v>
      </c>
      <c r="I632" s="2">
        <v>0</v>
      </c>
      <c r="J632" s="12">
        <v>187458</v>
      </c>
      <c r="K632" s="12">
        <f>J632*[1]OtherData!$C$3</f>
        <v>141906.13171839516</v>
      </c>
      <c r="L632" s="12" t="str">
        <f>VLOOKUP($C632,[1]OtherData!$H:$I,2,0)</f>
        <v>Water</v>
      </c>
      <c r="M632" s="13">
        <f t="shared" si="38"/>
        <v>-4.0213399232585025E-2</v>
      </c>
      <c r="N632" s="12">
        <v>343230.97013610142</v>
      </c>
      <c r="O632" s="14">
        <f t="shared" si="39"/>
        <v>-3.6844595809856578E-2</v>
      </c>
      <c r="P632">
        <v>3</v>
      </c>
      <c r="Q632">
        <v>1</v>
      </c>
    </row>
    <row r="633" spans="1:17">
      <c r="A633" s="2" t="str">
        <f t="shared" si="36"/>
        <v>6_19834</v>
      </c>
      <c r="B633" s="2">
        <v>6</v>
      </c>
      <c r="C633" s="11" t="s">
        <v>20</v>
      </c>
      <c r="D633" s="2">
        <v>4</v>
      </c>
      <c r="E633" s="2">
        <v>1983</v>
      </c>
      <c r="F633" s="2" t="str">
        <f t="shared" si="37"/>
        <v>1983Q4</v>
      </c>
      <c r="G633" s="2">
        <v>1</v>
      </c>
      <c r="H633" s="2">
        <v>7</v>
      </c>
      <c r="I633" s="2">
        <v>0</v>
      </c>
      <c r="J633" s="12">
        <v>187458</v>
      </c>
      <c r="K633" s="12">
        <f>J633*[1]OtherData!$C$3</f>
        <v>141906.13171839516</v>
      </c>
      <c r="L633" s="12" t="str">
        <f>VLOOKUP($C633,[1]OtherData!$H:$I,2,0)</f>
        <v>Winter</v>
      </c>
      <c r="M633" s="15">
        <f t="shared" si="38"/>
        <v>-4.0213399232585025E-2</v>
      </c>
      <c r="N633" s="12">
        <v>343230.97013610142</v>
      </c>
      <c r="O633" s="14">
        <f t="shared" si="39"/>
        <v>-3.6844595809856578E-2</v>
      </c>
      <c r="P633">
        <v>3</v>
      </c>
      <c r="Q633">
        <v>1</v>
      </c>
    </row>
    <row r="634" spans="1:17">
      <c r="A634" s="2" t="str">
        <f t="shared" si="36"/>
        <v>1_19634</v>
      </c>
      <c r="B634" s="2">
        <v>1</v>
      </c>
      <c r="C634" s="11" t="s">
        <v>20</v>
      </c>
      <c r="D634" s="2">
        <v>4</v>
      </c>
      <c r="E634" s="2">
        <v>1963</v>
      </c>
      <c r="F634" s="2" t="str">
        <f t="shared" si="37"/>
        <v>1963Q4</v>
      </c>
      <c r="G634" s="2">
        <v>2</v>
      </c>
      <c r="H634" s="2">
        <v>0</v>
      </c>
      <c r="I634" s="2">
        <v>7</v>
      </c>
      <c r="J634" s="12">
        <v>187182</v>
      </c>
      <c r="K634" s="12">
        <f>J634*[1]OtherData!$C$3</f>
        <v>141697.19909159729</v>
      </c>
      <c r="L634" s="12" t="str">
        <f>VLOOKUP($C634,[1]OtherData!$H:$I,2,0)</f>
        <v>Winter</v>
      </c>
      <c r="M634" s="13">
        <f t="shared" si="38"/>
        <v>-4.0215144783927556E-2</v>
      </c>
      <c r="N634" s="12">
        <v>509050.40649350628</v>
      </c>
      <c r="O634" s="14">
        <f t="shared" si="39"/>
        <v>-3.6049408279139251E-2</v>
      </c>
      <c r="P634">
        <v>3</v>
      </c>
      <c r="Q634">
        <v>1</v>
      </c>
    </row>
    <row r="635" spans="1:17">
      <c r="A635" s="2" t="str">
        <f t="shared" si="36"/>
        <v>4_20142</v>
      </c>
      <c r="B635" s="2">
        <v>4</v>
      </c>
      <c r="C635" s="11" t="s">
        <v>24</v>
      </c>
      <c r="D635" s="2">
        <v>2</v>
      </c>
      <c r="E635" s="2">
        <v>2014</v>
      </c>
      <c r="F635" s="2" t="str">
        <f t="shared" si="37"/>
        <v>2014Q2</v>
      </c>
      <c r="G635" s="2">
        <v>1</v>
      </c>
      <c r="H635" s="2">
        <v>0</v>
      </c>
      <c r="I635" s="2">
        <v>0</v>
      </c>
      <c r="J635" s="12">
        <v>187047</v>
      </c>
      <c r="K635" s="12">
        <f>J635*[1]OtherData!$C$3</f>
        <v>141595.00378501136</v>
      </c>
      <c r="L635" s="12" t="str">
        <f>VLOOKUP($C635,[1]OtherData!$H:$I,2,0)</f>
        <v>Storm</v>
      </c>
      <c r="M635" s="15">
        <f t="shared" si="38"/>
        <v>-4.021599858621467E-2</v>
      </c>
      <c r="N635" s="12">
        <v>178077.01217846593</v>
      </c>
      <c r="O635" s="14">
        <f t="shared" si="39"/>
        <v>-3.7636592037207525E-2</v>
      </c>
      <c r="P635">
        <v>3</v>
      </c>
      <c r="Q635">
        <v>1</v>
      </c>
    </row>
    <row r="636" spans="1:17">
      <c r="A636" s="2" t="str">
        <f t="shared" si="36"/>
        <v>2_19881</v>
      </c>
      <c r="B636" s="2">
        <v>2</v>
      </c>
      <c r="C636" s="11" t="s">
        <v>20</v>
      </c>
      <c r="D636" s="2">
        <v>1</v>
      </c>
      <c r="E636" s="2">
        <v>1988</v>
      </c>
      <c r="F636" s="2" t="str">
        <f t="shared" si="37"/>
        <v>1988Q1</v>
      </c>
      <c r="G636" s="2">
        <v>5</v>
      </c>
      <c r="H636" s="2">
        <v>0</v>
      </c>
      <c r="I636" s="2">
        <v>0</v>
      </c>
      <c r="J636" s="12">
        <v>187044</v>
      </c>
      <c r="K636" s="12">
        <f>J636*[1]OtherData!$C$3</f>
        <v>141592.73277819835</v>
      </c>
      <c r="L636" s="12" t="str">
        <f>VLOOKUP($C636,[1]OtherData!$H:$I,2,0)</f>
        <v>Winter</v>
      </c>
      <c r="M636" s="13">
        <f t="shared" si="38"/>
        <v>-4.0216017559598825E-2</v>
      </c>
      <c r="N636" s="12">
        <v>261121.92032163832</v>
      </c>
      <c r="O636" s="14">
        <f t="shared" si="39"/>
        <v>-3.7238349968028835E-2</v>
      </c>
      <c r="P636">
        <v>3</v>
      </c>
      <c r="Q636">
        <v>1</v>
      </c>
    </row>
    <row r="637" spans="1:17">
      <c r="A637" s="2" t="str">
        <f t="shared" si="36"/>
        <v>3_19634</v>
      </c>
      <c r="B637" s="2">
        <v>3</v>
      </c>
      <c r="C637" s="11" t="s">
        <v>20</v>
      </c>
      <c r="D637" s="2">
        <v>4</v>
      </c>
      <c r="E637" s="2">
        <v>1963</v>
      </c>
      <c r="F637" s="2" t="str">
        <f t="shared" si="37"/>
        <v>1963Q4</v>
      </c>
      <c r="G637" s="2">
        <v>2</v>
      </c>
      <c r="H637" s="2">
        <v>0</v>
      </c>
      <c r="I637" s="2">
        <v>7</v>
      </c>
      <c r="J637" s="12">
        <v>186717</v>
      </c>
      <c r="K637" s="12">
        <f>J637*[1]OtherData!$C$3</f>
        <v>141345.19303557911</v>
      </c>
      <c r="L637" s="12" t="str">
        <f>VLOOKUP($C637,[1]OtherData!$H:$I,2,0)</f>
        <v>Winter</v>
      </c>
      <c r="M637" s="15">
        <f t="shared" si="38"/>
        <v>-4.0218085658472041E-2</v>
      </c>
      <c r="N637" s="12">
        <v>507785.81674118247</v>
      </c>
      <c r="O637" s="14">
        <f t="shared" si="39"/>
        <v>-3.6055472622527521E-2</v>
      </c>
      <c r="P637">
        <v>3</v>
      </c>
      <c r="Q637">
        <v>1</v>
      </c>
    </row>
    <row r="638" spans="1:17">
      <c r="A638" s="2" t="str">
        <f t="shared" si="36"/>
        <v>3_19731</v>
      </c>
      <c r="B638" s="2">
        <v>3</v>
      </c>
      <c r="C638" s="11" t="s">
        <v>20</v>
      </c>
      <c r="D638" s="2">
        <v>1</v>
      </c>
      <c r="E638" s="2">
        <v>1973</v>
      </c>
      <c r="F638" s="2" t="str">
        <f t="shared" si="37"/>
        <v>1973Q1</v>
      </c>
      <c r="G638" s="2">
        <v>2</v>
      </c>
      <c r="H638" s="2">
        <v>0</v>
      </c>
      <c r="I638" s="2">
        <v>0</v>
      </c>
      <c r="J638" s="12">
        <v>186475</v>
      </c>
      <c r="K638" s="12">
        <f>J638*[1]OtherData!$C$3</f>
        <v>141161.99848599546</v>
      </c>
      <c r="L638" s="12" t="str">
        <f>VLOOKUP($C638,[1]OtherData!$H:$I,2,0)</f>
        <v>Winter</v>
      </c>
      <c r="M638" s="13">
        <f t="shared" si="38"/>
        <v>-4.021961617812745E-2</v>
      </c>
      <c r="N638" s="12">
        <v>406491.99051320076</v>
      </c>
      <c r="O638" s="14">
        <f t="shared" si="39"/>
        <v>-3.6541227425007539E-2</v>
      </c>
      <c r="P638">
        <v>3</v>
      </c>
      <c r="Q638">
        <v>1</v>
      </c>
    </row>
    <row r="639" spans="1:17">
      <c r="A639" s="2" t="str">
        <f t="shared" si="36"/>
        <v>1_19931</v>
      </c>
      <c r="B639" s="2">
        <v>1</v>
      </c>
      <c r="C639" s="11" t="s">
        <v>19</v>
      </c>
      <c r="D639" s="2">
        <v>1</v>
      </c>
      <c r="E639" s="2">
        <v>1993</v>
      </c>
      <c r="F639" s="2" t="str">
        <f t="shared" si="37"/>
        <v>1993Q1</v>
      </c>
      <c r="G639" s="2">
        <v>31</v>
      </c>
      <c r="H639" s="2">
        <v>0</v>
      </c>
      <c r="I639" s="2">
        <v>0</v>
      </c>
      <c r="J639" s="12">
        <v>186338</v>
      </c>
      <c r="K639" s="12">
        <f>J639*[1]OtherData!$C$3</f>
        <v>141058.28917486753</v>
      </c>
      <c r="L639" s="12" t="str">
        <f>VLOOKUP($C639,[1]OtherData!$H:$I,2,0)</f>
        <v>Water</v>
      </c>
      <c r="M639" s="15">
        <f t="shared" si="38"/>
        <v>-4.0220482629337334E-2</v>
      </c>
      <c r="N639" s="12">
        <v>224541.51395457628</v>
      </c>
      <c r="O639" s="14">
        <f t="shared" si="39"/>
        <v>-3.7413771400224304E-2</v>
      </c>
      <c r="P639">
        <v>2</v>
      </c>
      <c r="Q639">
        <v>3</v>
      </c>
    </row>
    <row r="640" spans="1:17">
      <c r="A640" s="2" t="str">
        <f t="shared" si="36"/>
        <v>4_19644</v>
      </c>
      <c r="B640" s="2">
        <v>4</v>
      </c>
      <c r="C640" s="11" t="s">
        <v>27</v>
      </c>
      <c r="D640" s="2">
        <v>4</v>
      </c>
      <c r="E640" s="2">
        <v>1964</v>
      </c>
      <c r="F640" s="2" t="str">
        <f t="shared" si="37"/>
        <v>1964Q4</v>
      </c>
      <c r="G640" s="2">
        <v>3</v>
      </c>
      <c r="H640" s="2">
        <v>1</v>
      </c>
      <c r="I640" s="2">
        <v>0</v>
      </c>
      <c r="J640" s="12">
        <v>185976</v>
      </c>
      <c r="K640" s="12">
        <f>J640*[1]OtherData!$C$3</f>
        <v>140784.25435276306</v>
      </c>
      <c r="L640" s="12" t="str">
        <f>VLOOKUP($C640,[1]OtherData!$H:$I,2,0)</f>
        <v>Storm</v>
      </c>
      <c r="M640" s="13">
        <f t="shared" si="38"/>
        <v>-4.0222772084359058E-2</v>
      </c>
      <c r="N640" s="12">
        <v>497048.76828499662</v>
      </c>
      <c r="O640" s="14">
        <f t="shared" si="39"/>
        <v>-3.6106962165832104E-2</v>
      </c>
      <c r="P640">
        <v>3</v>
      </c>
      <c r="Q640">
        <v>1</v>
      </c>
    </row>
    <row r="641" spans="1:17">
      <c r="A641" s="2" t="str">
        <f t="shared" si="36"/>
        <v>5_19834</v>
      </c>
      <c r="B641" s="2">
        <v>5</v>
      </c>
      <c r="C641" s="11" t="s">
        <v>20</v>
      </c>
      <c r="D641" s="2">
        <v>4</v>
      </c>
      <c r="E641" s="2">
        <v>1983</v>
      </c>
      <c r="F641" s="2" t="str">
        <f t="shared" si="37"/>
        <v>1983Q4</v>
      </c>
      <c r="G641" s="2">
        <v>1</v>
      </c>
      <c r="H641" s="2">
        <v>7</v>
      </c>
      <c r="I641" s="2">
        <v>0</v>
      </c>
      <c r="J641" s="12">
        <v>185321</v>
      </c>
      <c r="K641" s="12">
        <f>J641*[1]OtherData!$C$3</f>
        <v>140288.41786525361</v>
      </c>
      <c r="L641" s="12" t="str">
        <f>VLOOKUP($C641,[1]OtherData!$H:$I,2,0)</f>
        <v>Winter</v>
      </c>
      <c r="M641" s="15">
        <f t="shared" si="38"/>
        <v>-4.0226914606566883E-2</v>
      </c>
      <c r="N641" s="12">
        <v>339318.17589322646</v>
      </c>
      <c r="O641" s="14">
        <f t="shared" si="39"/>
        <v>-3.6863359624645396E-2</v>
      </c>
      <c r="P641">
        <v>3</v>
      </c>
      <c r="Q641">
        <v>1</v>
      </c>
    </row>
    <row r="642" spans="1:17">
      <c r="A642" s="2" t="str">
        <f t="shared" ref="A642:A705" si="40">B642&amp;"_"&amp;E642&amp;D642</f>
        <v>4_19834</v>
      </c>
      <c r="B642" s="2">
        <v>4</v>
      </c>
      <c r="C642" s="11" t="s">
        <v>20</v>
      </c>
      <c r="D642" s="2">
        <v>4</v>
      </c>
      <c r="E642" s="2">
        <v>1983</v>
      </c>
      <c r="F642" s="2" t="str">
        <f t="shared" ref="F642:F705" si="41">E642&amp;"Q"&amp;D642</f>
        <v>1983Q4</v>
      </c>
      <c r="G642" s="2">
        <v>1</v>
      </c>
      <c r="H642" s="2">
        <v>7</v>
      </c>
      <c r="I642" s="2">
        <v>0</v>
      </c>
      <c r="J642" s="12">
        <v>185028</v>
      </c>
      <c r="K642" s="12">
        <f>J642*[1]OtherData!$C$3</f>
        <v>140066.61619984859</v>
      </c>
      <c r="L642" s="12" t="str">
        <f>VLOOKUP($C642,[1]OtherData!$H:$I,2,0)</f>
        <v>Winter</v>
      </c>
      <c r="M642" s="13">
        <f t="shared" ref="M642:M705" si="42">STANDARDIZE(J642,AVERAGE($J$2:$J$3367),_xlfn.STDEV.S($J$2:$J$3367))</f>
        <v>-4.0228767673752976E-2</v>
      </c>
      <c r="N642" s="12">
        <v>338781.7001266554</v>
      </c>
      <c r="O642" s="14">
        <f t="shared" ref="O642:O705" si="43">STANDARDIZE(N642,AVERAGE($N$2:$N$3367),_xlfn.STDEV.S($N$2:$N$3367))</f>
        <v>-3.6865932295554675E-2</v>
      </c>
      <c r="P642">
        <v>3</v>
      </c>
      <c r="Q642">
        <v>1</v>
      </c>
    </row>
    <row r="643" spans="1:17">
      <c r="A643" s="2" t="str">
        <f t="shared" si="40"/>
        <v>3_20133</v>
      </c>
      <c r="B643" s="2">
        <v>3</v>
      </c>
      <c r="C643" s="11" t="s">
        <v>19</v>
      </c>
      <c r="D643" s="2">
        <v>3</v>
      </c>
      <c r="E643" s="2">
        <v>2013</v>
      </c>
      <c r="F643" s="2" t="str">
        <f t="shared" si="41"/>
        <v>2013Q3</v>
      </c>
      <c r="G643" s="2">
        <v>1</v>
      </c>
      <c r="H643" s="2">
        <v>0</v>
      </c>
      <c r="I643" s="2">
        <v>0</v>
      </c>
      <c r="J643" s="12">
        <v>184954</v>
      </c>
      <c r="K643" s="12">
        <f>J643*[1]OtherData!$C$3</f>
        <v>140010.5980317941</v>
      </c>
      <c r="L643" s="12" t="str">
        <f>VLOOKUP($C643,[1]OtherData!$H:$I,2,0)</f>
        <v>Water</v>
      </c>
      <c r="M643" s="15">
        <f t="shared" si="42"/>
        <v>-4.0229235683895539E-2</v>
      </c>
      <c r="N643" s="12">
        <v>173983.17947630698</v>
      </c>
      <c r="O643" s="14">
        <f t="shared" si="43"/>
        <v>-3.765622402239039E-2</v>
      </c>
      <c r="P643">
        <v>3</v>
      </c>
      <c r="Q643">
        <v>1</v>
      </c>
    </row>
    <row r="644" spans="1:17">
      <c r="A644" s="2" t="str">
        <f t="shared" si="40"/>
        <v>4_19661</v>
      </c>
      <c r="B644" s="2">
        <v>4</v>
      </c>
      <c r="C644" s="11" t="s">
        <v>18</v>
      </c>
      <c r="D644" s="2">
        <v>1</v>
      </c>
      <c r="E644" s="2">
        <v>1966</v>
      </c>
      <c r="F644" s="2" t="str">
        <f t="shared" si="41"/>
        <v>1966Q1</v>
      </c>
      <c r="G644" s="2">
        <v>17</v>
      </c>
      <c r="H644" s="2">
        <v>0</v>
      </c>
      <c r="I644" s="2">
        <v>0</v>
      </c>
      <c r="J644" s="12">
        <v>184408</v>
      </c>
      <c r="K644" s="12">
        <f>J644*[1]OtherData!$C$3</f>
        <v>139597.27479182437</v>
      </c>
      <c r="L644" s="12" t="str">
        <f>VLOOKUP($C644,[1]OtherData!$H:$I,2,0)</f>
        <v>Heat</v>
      </c>
      <c r="M644" s="13">
        <f t="shared" si="42"/>
        <v>-4.0232688839812285E-2</v>
      </c>
      <c r="N644" s="12">
        <v>472141.32211448433</v>
      </c>
      <c r="O644" s="14">
        <f t="shared" si="43"/>
        <v>-3.6226405887580831E-2</v>
      </c>
      <c r="P644">
        <v>2</v>
      </c>
      <c r="Q644">
        <v>2</v>
      </c>
    </row>
    <row r="645" spans="1:17">
      <c r="A645" s="2" t="str">
        <f t="shared" si="40"/>
        <v>2_19781</v>
      </c>
      <c r="B645" s="2">
        <v>2</v>
      </c>
      <c r="C645" s="11" t="s">
        <v>51</v>
      </c>
      <c r="D645" s="2">
        <v>1</v>
      </c>
      <c r="E645" s="2">
        <v>1978</v>
      </c>
      <c r="F645" s="2" t="str">
        <f t="shared" si="41"/>
        <v>1978Q1</v>
      </c>
      <c r="G645" s="2">
        <v>2</v>
      </c>
      <c r="H645" s="2">
        <v>0</v>
      </c>
      <c r="I645" s="2">
        <v>0</v>
      </c>
      <c r="J645" s="12">
        <v>184287</v>
      </c>
      <c r="K645" s="12">
        <f>J645*[1]OtherData!$C$3</f>
        <v>139505.67751703257</v>
      </c>
      <c r="L645" s="12" t="str">
        <f>VLOOKUP($C645,[1]OtherData!$H:$I,2,0)</f>
        <v>Water</v>
      </c>
      <c r="M645" s="15">
        <f t="shared" si="42"/>
        <v>-4.0233454099639993E-2</v>
      </c>
      <c r="N645" s="12">
        <v>406162.32367201656</v>
      </c>
      <c r="O645" s="14">
        <f t="shared" si="43"/>
        <v>-3.6542808343186732E-2</v>
      </c>
      <c r="P645">
        <v>3</v>
      </c>
      <c r="Q645">
        <v>1</v>
      </c>
    </row>
    <row r="646" spans="1:17">
      <c r="A646" s="2" t="str">
        <f t="shared" si="40"/>
        <v>3_19851</v>
      </c>
      <c r="B646" s="2">
        <v>3</v>
      </c>
      <c r="C646" s="11" t="s">
        <v>18</v>
      </c>
      <c r="D646" s="2">
        <v>1</v>
      </c>
      <c r="E646" s="2">
        <v>1985</v>
      </c>
      <c r="F646" s="2" t="str">
        <f t="shared" si="41"/>
        <v>1985Q1</v>
      </c>
      <c r="G646" s="2">
        <v>21</v>
      </c>
      <c r="H646" s="2">
        <v>0</v>
      </c>
      <c r="I646" s="2">
        <v>0</v>
      </c>
      <c r="J646" s="12">
        <v>184098</v>
      </c>
      <c r="K646" s="12">
        <f>J646*[1]OtherData!$C$3</f>
        <v>139362.60408781227</v>
      </c>
      <c r="L646" s="12" t="str">
        <f>VLOOKUP($C646,[1]OtherData!$H:$I,2,0)</f>
        <v>Heat</v>
      </c>
      <c r="M646" s="13">
        <f t="shared" si="42"/>
        <v>-4.0234649422841939E-2</v>
      </c>
      <c r="N646" s="12">
        <v>297548.66091270547</v>
      </c>
      <c r="O646" s="14">
        <f t="shared" si="43"/>
        <v>-3.7063665440454772E-2</v>
      </c>
      <c r="P646">
        <v>2</v>
      </c>
      <c r="Q646">
        <v>2</v>
      </c>
    </row>
    <row r="647" spans="1:17">
      <c r="A647" s="2" t="str">
        <f t="shared" si="40"/>
        <v>3_19834</v>
      </c>
      <c r="B647" s="2">
        <v>3</v>
      </c>
      <c r="C647" s="11" t="s">
        <v>20</v>
      </c>
      <c r="D647" s="2">
        <v>4</v>
      </c>
      <c r="E647" s="2">
        <v>1983</v>
      </c>
      <c r="F647" s="2" t="str">
        <f t="shared" si="41"/>
        <v>1983Q4</v>
      </c>
      <c r="G647" s="2">
        <v>1</v>
      </c>
      <c r="H647" s="2">
        <v>7</v>
      </c>
      <c r="I647" s="2">
        <v>0</v>
      </c>
      <c r="J647" s="12">
        <v>183426</v>
      </c>
      <c r="K647" s="12">
        <f>J647*[1]OtherData!$C$3</f>
        <v>138853.89856169568</v>
      </c>
      <c r="L647" s="12" t="str">
        <f>VLOOKUP($C647,[1]OtherData!$H:$I,2,0)</f>
        <v>Winter</v>
      </c>
      <c r="M647" s="15">
        <f t="shared" si="42"/>
        <v>-4.0238899460893325E-2</v>
      </c>
      <c r="N647" s="12">
        <v>335848.47767598362</v>
      </c>
      <c r="O647" s="14">
        <f t="shared" si="43"/>
        <v>-3.6879998571311197E-2</v>
      </c>
      <c r="P647">
        <v>3</v>
      </c>
      <c r="Q647">
        <v>1</v>
      </c>
    </row>
    <row r="648" spans="1:17">
      <c r="A648" s="2" t="str">
        <f t="shared" si="40"/>
        <v>4_19714</v>
      </c>
      <c r="B648" s="2">
        <v>4</v>
      </c>
      <c r="C648" s="11" t="s">
        <v>53</v>
      </c>
      <c r="D648" s="2">
        <v>4</v>
      </c>
      <c r="E648" s="2">
        <v>1971</v>
      </c>
      <c r="F648" s="2" t="str">
        <f t="shared" si="41"/>
        <v>1971Q4</v>
      </c>
      <c r="G648" s="2">
        <v>1</v>
      </c>
      <c r="H648" s="2">
        <v>0</v>
      </c>
      <c r="I648" s="2">
        <v>0</v>
      </c>
      <c r="J648" s="12">
        <v>183012</v>
      </c>
      <c r="K648" s="12">
        <f>J648*[1]OtherData!$C$3</f>
        <v>138540.49962149886</v>
      </c>
      <c r="L648" s="12" t="str">
        <f>VLOOKUP($C648,[1]OtherData!$H:$I,2,0)</f>
        <v>Storm</v>
      </c>
      <c r="M648" s="13">
        <f t="shared" si="42"/>
        <v>-4.0241517787907126E-2</v>
      </c>
      <c r="N648" s="12">
        <v>406533.91945637477</v>
      </c>
      <c r="O648" s="14">
        <f t="shared" si="43"/>
        <v>-3.6541026354653415E-2</v>
      </c>
      <c r="P648">
        <v>3</v>
      </c>
      <c r="Q648">
        <v>1</v>
      </c>
    </row>
    <row r="649" spans="1:17">
      <c r="A649" s="2" t="str">
        <f t="shared" si="40"/>
        <v>4_20152</v>
      </c>
      <c r="B649" s="2">
        <v>4</v>
      </c>
      <c r="C649" s="11" t="s">
        <v>24</v>
      </c>
      <c r="D649" s="2">
        <v>2</v>
      </c>
      <c r="E649" s="2">
        <v>2015</v>
      </c>
      <c r="F649" s="2" t="str">
        <f t="shared" si="41"/>
        <v>2015Q2</v>
      </c>
      <c r="G649" s="2">
        <v>1</v>
      </c>
      <c r="H649" s="2">
        <v>0</v>
      </c>
      <c r="I649" s="2">
        <v>0</v>
      </c>
      <c r="J649" s="12">
        <v>182748</v>
      </c>
      <c r="K649" s="12">
        <f>J649*[1]OtherData!$C$3</f>
        <v>138340.65102195306</v>
      </c>
      <c r="L649" s="12" t="str">
        <f>VLOOKUP($C649,[1]OtherData!$H:$I,2,0)</f>
        <v>Storm</v>
      </c>
      <c r="M649" s="15">
        <f t="shared" si="42"/>
        <v>-4.0243187445713022E-2</v>
      </c>
      <c r="N649" s="12">
        <v>175599.31970411231</v>
      </c>
      <c r="O649" s="14">
        <f t="shared" si="43"/>
        <v>-3.764847381779874E-2</v>
      </c>
      <c r="P649">
        <v>3</v>
      </c>
      <c r="Q649">
        <v>1</v>
      </c>
    </row>
    <row r="650" spans="1:17">
      <c r="A650" s="2" t="str">
        <f t="shared" si="40"/>
        <v>4_19851</v>
      </c>
      <c r="B650" s="2">
        <v>4</v>
      </c>
      <c r="C650" s="11" t="s">
        <v>20</v>
      </c>
      <c r="D650" s="2">
        <v>1</v>
      </c>
      <c r="E650" s="2">
        <v>1985</v>
      </c>
      <c r="F650" s="2" t="str">
        <f t="shared" si="41"/>
        <v>1985Q1</v>
      </c>
      <c r="G650" s="2">
        <v>5</v>
      </c>
      <c r="H650" s="2">
        <v>4</v>
      </c>
      <c r="I650" s="2">
        <v>0</v>
      </c>
      <c r="J650" s="12">
        <v>182530</v>
      </c>
      <c r="K650" s="12">
        <f>J650*[1]OtherData!$C$3</f>
        <v>138175.62452687358</v>
      </c>
      <c r="L650" s="12" t="str">
        <f>VLOOKUP($C650,[1]OtherData!$H:$I,2,0)</f>
        <v>Winter</v>
      </c>
      <c r="M650" s="13">
        <f t="shared" si="42"/>
        <v>-4.0244566178295166E-2</v>
      </c>
      <c r="N650" s="12">
        <v>295014.37862658</v>
      </c>
      <c r="O650" s="14">
        <f t="shared" si="43"/>
        <v>-3.7075818597632926E-2</v>
      </c>
      <c r="P650">
        <v>3</v>
      </c>
      <c r="Q650">
        <v>1</v>
      </c>
    </row>
    <row r="651" spans="1:17">
      <c r="A651" s="2" t="str">
        <f t="shared" si="40"/>
        <v>4_19731</v>
      </c>
      <c r="B651" s="2">
        <v>4</v>
      </c>
      <c r="C651" s="11" t="s">
        <v>20</v>
      </c>
      <c r="D651" s="2">
        <v>1</v>
      </c>
      <c r="E651" s="2">
        <v>1973</v>
      </c>
      <c r="F651" s="2" t="str">
        <f t="shared" si="41"/>
        <v>1973Q1</v>
      </c>
      <c r="G651" s="2">
        <v>2</v>
      </c>
      <c r="H651" s="2">
        <v>0</v>
      </c>
      <c r="I651" s="2">
        <v>0</v>
      </c>
      <c r="J651" s="12">
        <v>182513</v>
      </c>
      <c r="K651" s="12">
        <f>J651*[1]OtherData!$C$3</f>
        <v>138162.75548826647</v>
      </c>
      <c r="L651" s="12" t="str">
        <f>VLOOKUP($C651,[1]OtherData!$H:$I,2,0)</f>
        <v>Winter</v>
      </c>
      <c r="M651" s="15">
        <f t="shared" si="42"/>
        <v>-4.0244673694138734E-2</v>
      </c>
      <c r="N651" s="12">
        <v>397855.3300149393</v>
      </c>
      <c r="O651" s="14">
        <f t="shared" si="43"/>
        <v>-3.6582644552493444E-2</v>
      </c>
      <c r="P651">
        <v>3</v>
      </c>
      <c r="Q651">
        <v>1</v>
      </c>
    </row>
    <row r="652" spans="1:17">
      <c r="A652" s="2" t="str">
        <f t="shared" si="40"/>
        <v>3_19831</v>
      </c>
      <c r="B652" s="2">
        <v>3</v>
      </c>
      <c r="C652" s="11" t="s">
        <v>52</v>
      </c>
      <c r="D652" s="2">
        <v>1</v>
      </c>
      <c r="E652" s="2">
        <v>1983</v>
      </c>
      <c r="F652" s="2" t="str">
        <f t="shared" si="41"/>
        <v>1983Q1</v>
      </c>
      <c r="G652" s="2">
        <v>1</v>
      </c>
      <c r="H652" s="2">
        <v>0</v>
      </c>
      <c r="I652" s="2">
        <v>0</v>
      </c>
      <c r="J652" s="12">
        <v>182099</v>
      </c>
      <c r="K652" s="12">
        <f>J652*[1]OtherData!$C$3</f>
        <v>137849.35654806966</v>
      </c>
      <c r="L652" s="12" t="str">
        <f>VLOOKUP($C652,[1]OtherData!$H:$I,2,0)</f>
        <v>Water</v>
      </c>
      <c r="M652" s="13">
        <f t="shared" si="42"/>
        <v>-4.0247292021152528E-2</v>
      </c>
      <c r="N652" s="12">
        <v>333418.77343625738</v>
      </c>
      <c r="O652" s="14">
        <f t="shared" si="43"/>
        <v>-3.6891650224200649E-2</v>
      </c>
      <c r="P652">
        <v>3</v>
      </c>
      <c r="Q652">
        <v>1</v>
      </c>
    </row>
    <row r="653" spans="1:17">
      <c r="A653" s="2" t="str">
        <f t="shared" si="40"/>
        <v>5_19801</v>
      </c>
      <c r="B653" s="2">
        <v>5</v>
      </c>
      <c r="C653" s="11" t="s">
        <v>20</v>
      </c>
      <c r="D653" s="2">
        <v>1</v>
      </c>
      <c r="E653" s="2">
        <v>1980</v>
      </c>
      <c r="F653" s="2" t="str">
        <f t="shared" si="41"/>
        <v>1980Q1</v>
      </c>
      <c r="G653" s="2">
        <v>2</v>
      </c>
      <c r="H653" s="2">
        <v>0</v>
      </c>
      <c r="I653" s="2">
        <v>0</v>
      </c>
      <c r="J653" s="12">
        <v>182082</v>
      </c>
      <c r="K653" s="12">
        <f>J653*[1]OtherData!$C$3</f>
        <v>137836.48750946255</v>
      </c>
      <c r="L653" s="12" t="str">
        <f>VLOOKUP($C653,[1]OtherData!$H:$I,2,0)</f>
        <v>Winter</v>
      </c>
      <c r="M653" s="15">
        <f t="shared" si="42"/>
        <v>-4.024739953699609E-2</v>
      </c>
      <c r="N653" s="12">
        <v>381685.33460427442</v>
      </c>
      <c r="O653" s="14">
        <f t="shared" si="43"/>
        <v>-3.6660187806799312E-2</v>
      </c>
      <c r="P653">
        <v>3</v>
      </c>
      <c r="Q653">
        <v>1</v>
      </c>
    </row>
    <row r="654" spans="1:17">
      <c r="A654" s="2" t="str">
        <f t="shared" si="40"/>
        <v>5_19851</v>
      </c>
      <c r="B654" s="2">
        <v>5</v>
      </c>
      <c r="C654" s="11" t="s">
        <v>20</v>
      </c>
      <c r="D654" s="2">
        <v>1</v>
      </c>
      <c r="E654" s="2">
        <v>1985</v>
      </c>
      <c r="F654" s="2" t="str">
        <f t="shared" si="41"/>
        <v>1985Q1</v>
      </c>
      <c r="G654" s="2">
        <v>5</v>
      </c>
      <c r="H654" s="2">
        <v>4</v>
      </c>
      <c r="I654" s="2">
        <v>0</v>
      </c>
      <c r="J654" s="12">
        <v>181806</v>
      </c>
      <c r="K654" s="12">
        <f>J654*[1]OtherData!$C$3</f>
        <v>137627.55488266464</v>
      </c>
      <c r="L654" s="12" t="str">
        <f>VLOOKUP($C654,[1]OtherData!$H:$I,2,0)</f>
        <v>Winter</v>
      </c>
      <c r="M654" s="13">
        <f t="shared" si="42"/>
        <v>-4.0249145088338621E-2</v>
      </c>
      <c r="N654" s="12">
        <v>293844.21257099661</v>
      </c>
      <c r="O654" s="14">
        <f t="shared" si="43"/>
        <v>-3.7081430131942227E-2</v>
      </c>
      <c r="P654">
        <v>3</v>
      </c>
      <c r="Q654">
        <v>1</v>
      </c>
    </row>
    <row r="655" spans="1:17">
      <c r="A655" s="2" t="str">
        <f t="shared" si="40"/>
        <v>2_19791</v>
      </c>
      <c r="B655" s="2">
        <v>2</v>
      </c>
      <c r="C655" s="11" t="s">
        <v>20</v>
      </c>
      <c r="D655" s="2">
        <v>1</v>
      </c>
      <c r="E655" s="2">
        <v>1979</v>
      </c>
      <c r="F655" s="2" t="str">
        <f t="shared" si="41"/>
        <v>1979Q1</v>
      </c>
      <c r="G655" s="2">
        <v>2</v>
      </c>
      <c r="H655" s="2">
        <v>0</v>
      </c>
      <c r="I655" s="2">
        <v>0</v>
      </c>
      <c r="J655" s="12">
        <v>181789</v>
      </c>
      <c r="K655" s="12">
        <f>J655*[1]OtherData!$C$3</f>
        <v>137614.68584405753</v>
      </c>
      <c r="L655" s="12" t="str">
        <f>VLOOKUP($C655,[1]OtherData!$H:$I,2,0)</f>
        <v>Winter</v>
      </c>
      <c r="M655" s="15">
        <f t="shared" si="42"/>
        <v>-4.0249252604182183E-2</v>
      </c>
      <c r="N655" s="12">
        <v>391059.80691799574</v>
      </c>
      <c r="O655" s="14">
        <f t="shared" si="43"/>
        <v>-3.6615232500867262E-2</v>
      </c>
      <c r="P655">
        <v>3</v>
      </c>
      <c r="Q655">
        <v>1</v>
      </c>
    </row>
    <row r="656" spans="1:17">
      <c r="A656" s="2" t="str">
        <f t="shared" si="40"/>
        <v>5_19931</v>
      </c>
      <c r="B656" s="2">
        <v>5</v>
      </c>
      <c r="C656" s="11" t="s">
        <v>19</v>
      </c>
      <c r="D656" s="2">
        <v>1</v>
      </c>
      <c r="E656" s="2">
        <v>1993</v>
      </c>
      <c r="F656" s="2" t="str">
        <f t="shared" si="41"/>
        <v>1993Q1</v>
      </c>
      <c r="G656" s="2">
        <v>31</v>
      </c>
      <c r="H656" s="2">
        <v>0</v>
      </c>
      <c r="I656" s="2">
        <v>0</v>
      </c>
      <c r="J656" s="12">
        <v>181755</v>
      </c>
      <c r="K656" s="12">
        <f>J656*[1]OtherData!$C$3</f>
        <v>137588.94776684331</v>
      </c>
      <c r="L656" s="12" t="str">
        <f>VLOOKUP($C656,[1]OtherData!$H:$I,2,0)</f>
        <v>Water</v>
      </c>
      <c r="M656" s="13">
        <f t="shared" si="42"/>
        <v>-4.0249467635869306E-2</v>
      </c>
      <c r="N656" s="12">
        <v>219018.89506603061</v>
      </c>
      <c r="O656" s="14">
        <f t="shared" si="43"/>
        <v>-3.7440255133214508E-2</v>
      </c>
      <c r="P656">
        <v>2</v>
      </c>
      <c r="Q656">
        <v>3</v>
      </c>
    </row>
    <row r="657" spans="1:17">
      <c r="A657" s="2" t="str">
        <f t="shared" si="40"/>
        <v>2_19714</v>
      </c>
      <c r="B657" s="2">
        <v>2</v>
      </c>
      <c r="C657" s="11" t="s">
        <v>53</v>
      </c>
      <c r="D657" s="2">
        <v>4</v>
      </c>
      <c r="E657" s="2">
        <v>1971</v>
      </c>
      <c r="F657" s="2" t="str">
        <f t="shared" si="41"/>
        <v>1971Q4</v>
      </c>
      <c r="G657" s="2">
        <v>1</v>
      </c>
      <c r="H657" s="2">
        <v>0</v>
      </c>
      <c r="I657" s="2">
        <v>0</v>
      </c>
      <c r="J657" s="12">
        <v>181479</v>
      </c>
      <c r="K657" s="12">
        <f>J657*[1]OtherData!$C$3</f>
        <v>137380.01514004543</v>
      </c>
      <c r="L657" s="12" t="str">
        <f>VLOOKUP($C657,[1]OtherData!$H:$I,2,0)</f>
        <v>Storm</v>
      </c>
      <c r="M657" s="15">
        <f t="shared" si="42"/>
        <v>-4.0251213187211844E-2</v>
      </c>
      <c r="N657" s="12">
        <v>403128.58812003274</v>
      </c>
      <c r="O657" s="14">
        <f t="shared" si="43"/>
        <v>-3.6557356629777396E-2</v>
      </c>
      <c r="P657">
        <v>3</v>
      </c>
      <c r="Q657">
        <v>1</v>
      </c>
    </row>
    <row r="658" spans="1:17">
      <c r="A658" s="2" t="str">
        <f t="shared" si="40"/>
        <v>2_19801</v>
      </c>
      <c r="B658" s="2">
        <v>2</v>
      </c>
      <c r="C658" s="11" t="s">
        <v>20</v>
      </c>
      <c r="D658" s="2">
        <v>1</v>
      </c>
      <c r="E658" s="2">
        <v>1980</v>
      </c>
      <c r="F658" s="2" t="str">
        <f t="shared" si="41"/>
        <v>1980Q1</v>
      </c>
      <c r="G658" s="2">
        <v>2</v>
      </c>
      <c r="H658" s="2">
        <v>0</v>
      </c>
      <c r="I658" s="2">
        <v>0</v>
      </c>
      <c r="J658" s="12">
        <v>181083</v>
      </c>
      <c r="K658" s="12">
        <f>J658*[1]OtherData!$C$3</f>
        <v>137080.24224072671</v>
      </c>
      <c r="L658" s="12" t="str">
        <f>VLOOKUP($C658,[1]OtherData!$H:$I,2,0)</f>
        <v>Winter</v>
      </c>
      <c r="M658" s="13">
        <f t="shared" si="42"/>
        <v>-4.0253717673920691E-2</v>
      </c>
      <c r="N658" s="12">
        <v>379591.20311807771</v>
      </c>
      <c r="O658" s="14">
        <f t="shared" si="43"/>
        <v>-3.6670230219691832E-2</v>
      </c>
      <c r="P658">
        <v>3</v>
      </c>
      <c r="Q658">
        <v>1</v>
      </c>
    </row>
    <row r="659" spans="1:17">
      <c r="A659" s="2" t="str">
        <f t="shared" si="40"/>
        <v>4_19801</v>
      </c>
      <c r="B659" s="2">
        <v>4</v>
      </c>
      <c r="C659" s="11" t="s">
        <v>20</v>
      </c>
      <c r="D659" s="2">
        <v>1</v>
      </c>
      <c r="E659" s="2">
        <v>1980</v>
      </c>
      <c r="F659" s="2" t="str">
        <f t="shared" si="41"/>
        <v>1980Q1</v>
      </c>
      <c r="G659" s="2">
        <v>2</v>
      </c>
      <c r="H659" s="2">
        <v>0</v>
      </c>
      <c r="I659" s="2">
        <v>0</v>
      </c>
      <c r="J659" s="12">
        <v>180600</v>
      </c>
      <c r="K659" s="12">
        <f>J659*[1]OtherData!$C$3</f>
        <v>136714.61014383045</v>
      </c>
      <c r="L659" s="12" t="str">
        <f>VLOOKUP($C659,[1]OtherData!$H:$I,2,0)</f>
        <v>Winter</v>
      </c>
      <c r="M659" s="15">
        <f t="shared" si="42"/>
        <v>-4.0256772388770123E-2</v>
      </c>
      <c r="N659" s="12">
        <v>378578.7251322589</v>
      </c>
      <c r="O659" s="14">
        <f t="shared" si="43"/>
        <v>-3.6675085560459689E-2</v>
      </c>
      <c r="P659">
        <v>3</v>
      </c>
      <c r="Q659">
        <v>1</v>
      </c>
    </row>
    <row r="660" spans="1:17">
      <c r="A660" s="2" t="str">
        <f t="shared" si="40"/>
        <v>1_19661</v>
      </c>
      <c r="B660" s="2">
        <v>1</v>
      </c>
      <c r="C660" s="11" t="s">
        <v>18</v>
      </c>
      <c r="D660" s="2">
        <v>1</v>
      </c>
      <c r="E660" s="2">
        <v>1966</v>
      </c>
      <c r="F660" s="2" t="str">
        <f t="shared" si="41"/>
        <v>1966Q1</v>
      </c>
      <c r="G660" s="2">
        <v>17</v>
      </c>
      <c r="H660" s="2">
        <v>0</v>
      </c>
      <c r="I660" s="2">
        <v>0</v>
      </c>
      <c r="J660" s="12">
        <v>180497</v>
      </c>
      <c r="K660" s="12">
        <f>J660*[1]OtherData!$C$3</f>
        <v>136636.63890991674</v>
      </c>
      <c r="L660" s="12" t="str">
        <f>VLOOKUP($C660,[1]OtherData!$H:$I,2,0)</f>
        <v>Heat</v>
      </c>
      <c r="M660" s="13">
        <f t="shared" si="42"/>
        <v>-4.0257423808292878E-2</v>
      </c>
      <c r="N660" s="12">
        <v>462127.95658376039</v>
      </c>
      <c r="O660" s="14">
        <f t="shared" si="43"/>
        <v>-3.6274425007567369E-2</v>
      </c>
      <c r="P660">
        <v>2</v>
      </c>
      <c r="Q660">
        <v>2</v>
      </c>
    </row>
    <row r="661" spans="1:17">
      <c r="A661" s="2" t="str">
        <f t="shared" si="40"/>
        <v>6_19661</v>
      </c>
      <c r="B661" s="2">
        <v>6</v>
      </c>
      <c r="C661" s="11" t="s">
        <v>18</v>
      </c>
      <c r="D661" s="2">
        <v>1</v>
      </c>
      <c r="E661" s="2">
        <v>1966</v>
      </c>
      <c r="F661" s="2" t="str">
        <f t="shared" si="41"/>
        <v>1966Q1</v>
      </c>
      <c r="G661" s="2">
        <v>17</v>
      </c>
      <c r="H661" s="2">
        <v>0</v>
      </c>
      <c r="I661" s="2">
        <v>0</v>
      </c>
      <c r="J661" s="12">
        <v>179963</v>
      </c>
      <c r="K661" s="12">
        <f>J661*[1]OtherData!$C$3</f>
        <v>136232.39969719909</v>
      </c>
      <c r="L661" s="12" t="str">
        <f>VLOOKUP($C661,[1]OtherData!$H:$I,2,0)</f>
        <v>Heat</v>
      </c>
      <c r="M661" s="15">
        <f t="shared" si="42"/>
        <v>-4.0260801070672994E-2</v>
      </c>
      <c r="N661" s="12">
        <v>460760.75198304275</v>
      </c>
      <c r="O661" s="14">
        <f t="shared" si="43"/>
        <v>-3.6280981440723295E-2</v>
      </c>
      <c r="P661">
        <v>2</v>
      </c>
      <c r="Q661">
        <v>2</v>
      </c>
    </row>
    <row r="662" spans="1:17">
      <c r="A662" s="2" t="str">
        <f t="shared" si="40"/>
        <v>2_19691</v>
      </c>
      <c r="B662" s="2">
        <v>2</v>
      </c>
      <c r="C662" s="11" t="s">
        <v>20</v>
      </c>
      <c r="D662" s="2">
        <v>1</v>
      </c>
      <c r="E662" s="2">
        <v>1969</v>
      </c>
      <c r="F662" s="2" t="str">
        <f t="shared" si="41"/>
        <v>1969Q1</v>
      </c>
      <c r="G662" s="2">
        <v>3</v>
      </c>
      <c r="H662" s="2">
        <v>0</v>
      </c>
      <c r="I662" s="2">
        <v>0</v>
      </c>
      <c r="J662" s="12">
        <v>179732</v>
      </c>
      <c r="K662" s="12">
        <f>J662*[1]OtherData!$C$3</f>
        <v>136057.53217259652</v>
      </c>
      <c r="L662" s="12" t="str">
        <f>VLOOKUP($C662,[1]OtherData!$H:$I,2,0)</f>
        <v>Winter</v>
      </c>
      <c r="M662" s="13">
        <f t="shared" si="42"/>
        <v>-4.0262262021253159E-2</v>
      </c>
      <c r="N662" s="12">
        <v>425212.62254513096</v>
      </c>
      <c r="O662" s="14">
        <f t="shared" si="43"/>
        <v>-3.6451452586267571E-2</v>
      </c>
      <c r="P662">
        <v>3</v>
      </c>
      <c r="Q662">
        <v>1</v>
      </c>
    </row>
    <row r="663" spans="1:17">
      <c r="A663" s="2" t="str">
        <f t="shared" si="40"/>
        <v>4_19781</v>
      </c>
      <c r="B663" s="2">
        <v>4</v>
      </c>
      <c r="C663" s="11" t="s">
        <v>51</v>
      </c>
      <c r="D663" s="2">
        <v>1</v>
      </c>
      <c r="E663" s="2">
        <v>1978</v>
      </c>
      <c r="F663" s="2" t="str">
        <f t="shared" si="41"/>
        <v>1978Q1</v>
      </c>
      <c r="G663" s="2">
        <v>2</v>
      </c>
      <c r="H663" s="2">
        <v>0</v>
      </c>
      <c r="I663" s="2">
        <v>0</v>
      </c>
      <c r="J663" s="12">
        <v>179394</v>
      </c>
      <c r="K663" s="12">
        <f>J663*[1]OtherData!$C$3</f>
        <v>135801.66540499622</v>
      </c>
      <c r="L663" s="12" t="str">
        <f>VLOOKUP($C663,[1]OtherData!$H:$I,2,0)</f>
        <v>Water</v>
      </c>
      <c r="M663" s="15">
        <f t="shared" si="42"/>
        <v>-4.0264399689201626E-2</v>
      </c>
      <c r="N663" s="12">
        <v>395378.31693400908</v>
      </c>
      <c r="O663" s="14">
        <f t="shared" si="43"/>
        <v>-3.6594523075051767E-2</v>
      </c>
      <c r="P663">
        <v>3</v>
      </c>
      <c r="Q663">
        <v>1</v>
      </c>
    </row>
    <row r="664" spans="1:17">
      <c r="A664" s="2" t="str">
        <f t="shared" si="40"/>
        <v>4_20153</v>
      </c>
      <c r="B664" s="2">
        <v>4</v>
      </c>
      <c r="C664" s="11" t="s">
        <v>24</v>
      </c>
      <c r="D664" s="2">
        <v>3</v>
      </c>
      <c r="E664" s="2">
        <v>2015</v>
      </c>
      <c r="F664" s="2" t="str">
        <f t="shared" si="41"/>
        <v>2015Q3</v>
      </c>
      <c r="G664" s="2">
        <v>1</v>
      </c>
      <c r="H664" s="2">
        <v>0</v>
      </c>
      <c r="I664" s="2">
        <v>0</v>
      </c>
      <c r="J664" s="12">
        <v>179286</v>
      </c>
      <c r="K664" s="12">
        <f>J664*[1]OtherData!$C$3</f>
        <v>135719.90915972748</v>
      </c>
      <c r="L664" s="12" t="str">
        <f>VLOOKUP($C664,[1]OtherData!$H:$I,2,0)</f>
        <v>Storm</v>
      </c>
      <c r="M664" s="13">
        <f t="shared" si="42"/>
        <v>-4.0265082731031313E-2</v>
      </c>
      <c r="N664" s="12">
        <v>172272.74515984568</v>
      </c>
      <c r="O664" s="14">
        <f t="shared" si="43"/>
        <v>-3.766442641452511E-2</v>
      </c>
      <c r="P664">
        <v>3</v>
      </c>
      <c r="Q664">
        <v>1</v>
      </c>
    </row>
    <row r="665" spans="1:17">
      <c r="A665" s="2" t="str">
        <f t="shared" si="40"/>
        <v>2_19831</v>
      </c>
      <c r="B665" s="2">
        <v>2</v>
      </c>
      <c r="C665" s="11" t="s">
        <v>52</v>
      </c>
      <c r="D665" s="2">
        <v>1</v>
      </c>
      <c r="E665" s="2">
        <v>1983</v>
      </c>
      <c r="F665" s="2" t="str">
        <f t="shared" si="41"/>
        <v>1983Q1</v>
      </c>
      <c r="G665" s="2">
        <v>1</v>
      </c>
      <c r="H665" s="2">
        <v>0</v>
      </c>
      <c r="I665" s="2">
        <v>0</v>
      </c>
      <c r="J665" s="12">
        <v>178998</v>
      </c>
      <c r="K665" s="12">
        <f>J665*[1]OtherData!$C$3</f>
        <v>135501.89250567753</v>
      </c>
      <c r="L665" s="12" t="str">
        <f>VLOOKUP($C665,[1]OtherData!$H:$I,2,0)</f>
        <v>Water</v>
      </c>
      <c r="M665" s="15">
        <f t="shared" si="42"/>
        <v>-4.0266904175910473E-2</v>
      </c>
      <c r="N665" s="12">
        <v>327740.91899210424</v>
      </c>
      <c r="O665" s="14">
        <f t="shared" si="43"/>
        <v>-3.691887838969439E-2</v>
      </c>
      <c r="P665">
        <v>3</v>
      </c>
      <c r="Q665">
        <v>1</v>
      </c>
    </row>
    <row r="666" spans="1:17">
      <c r="A666" s="2" t="str">
        <f t="shared" si="40"/>
        <v>5_19661</v>
      </c>
      <c r="B666" s="2">
        <v>5</v>
      </c>
      <c r="C666" s="11" t="s">
        <v>18</v>
      </c>
      <c r="D666" s="2">
        <v>1</v>
      </c>
      <c r="E666" s="2">
        <v>1966</v>
      </c>
      <c r="F666" s="2" t="str">
        <f t="shared" si="41"/>
        <v>1966Q1</v>
      </c>
      <c r="G666" s="2">
        <v>17</v>
      </c>
      <c r="H666" s="2">
        <v>0</v>
      </c>
      <c r="I666" s="2">
        <v>0</v>
      </c>
      <c r="J666" s="12">
        <v>178774</v>
      </c>
      <c r="K666" s="12">
        <f>J666*[1]OtherData!$C$3</f>
        <v>135332.323996972</v>
      </c>
      <c r="L666" s="12" t="str">
        <f>VLOOKUP($C666,[1]OtherData!$H:$I,2,0)</f>
        <v>Heat</v>
      </c>
      <c r="M666" s="13">
        <f t="shared" si="42"/>
        <v>-4.0268320855260935E-2</v>
      </c>
      <c r="N666" s="12">
        <v>457716.54548444116</v>
      </c>
      <c r="O666" s="14">
        <f t="shared" si="43"/>
        <v>-3.6295579940765224E-2</v>
      </c>
      <c r="P666">
        <v>2</v>
      </c>
      <c r="Q666">
        <v>2</v>
      </c>
    </row>
    <row r="667" spans="1:17">
      <c r="A667" s="2" t="str">
        <f t="shared" si="40"/>
        <v>3_19673</v>
      </c>
      <c r="B667" s="2">
        <v>3</v>
      </c>
      <c r="C667" s="11" t="s">
        <v>27</v>
      </c>
      <c r="D667" s="2">
        <v>3</v>
      </c>
      <c r="E667" s="2">
        <v>1967</v>
      </c>
      <c r="F667" s="2" t="str">
        <f t="shared" si="41"/>
        <v>1967Q3</v>
      </c>
      <c r="G667" s="2">
        <v>6</v>
      </c>
      <c r="H667" s="2">
        <v>0</v>
      </c>
      <c r="I667" s="2">
        <v>0</v>
      </c>
      <c r="J667" s="12">
        <v>178688</v>
      </c>
      <c r="K667" s="12">
        <f>J667*[1]OtherData!$C$3</f>
        <v>135267.22180166541</v>
      </c>
      <c r="L667" s="12" t="str">
        <f>VLOOKUP($C667,[1]OtherData!$H:$I,2,0)</f>
        <v>Storm</v>
      </c>
      <c r="M667" s="15">
        <f t="shared" si="42"/>
        <v>-4.0268864758940127E-2</v>
      </c>
      <c r="N667" s="12">
        <v>446390.61001408298</v>
      </c>
      <c r="O667" s="14">
        <f t="shared" si="43"/>
        <v>-3.6349893493250872E-2</v>
      </c>
      <c r="P667">
        <v>3</v>
      </c>
      <c r="Q667">
        <v>1</v>
      </c>
    </row>
    <row r="668" spans="1:17">
      <c r="A668" s="2" t="str">
        <f t="shared" si="40"/>
        <v>5_19634</v>
      </c>
      <c r="B668" s="2">
        <v>5</v>
      </c>
      <c r="C668" s="11" t="s">
        <v>20</v>
      </c>
      <c r="D668" s="2">
        <v>4</v>
      </c>
      <c r="E668" s="2">
        <v>1963</v>
      </c>
      <c r="F668" s="2" t="str">
        <f t="shared" si="41"/>
        <v>1963Q4</v>
      </c>
      <c r="G668" s="2">
        <v>2</v>
      </c>
      <c r="H668" s="2">
        <v>0</v>
      </c>
      <c r="I668" s="2">
        <v>7</v>
      </c>
      <c r="J668" s="12">
        <v>177895</v>
      </c>
      <c r="K668" s="12">
        <f>J668*[1]OtherData!$C$3</f>
        <v>134666.91900075701</v>
      </c>
      <c r="L668" s="12" t="str">
        <f>VLOOKUP($C668,[1]OtherData!$H:$I,2,0)</f>
        <v>Winter</v>
      </c>
      <c r="M668" s="13">
        <f t="shared" si="42"/>
        <v>-4.0273880056819214E-2</v>
      </c>
      <c r="N668" s="12">
        <v>483793.96556913754</v>
      </c>
      <c r="O668" s="14">
        <f t="shared" si="43"/>
        <v>-3.6170525606121766E-2</v>
      </c>
      <c r="P668">
        <v>3</v>
      </c>
      <c r="Q668">
        <v>1</v>
      </c>
    </row>
    <row r="669" spans="1:17">
      <c r="A669" s="2" t="str">
        <f t="shared" si="40"/>
        <v>4_19831</v>
      </c>
      <c r="B669" s="2">
        <v>4</v>
      </c>
      <c r="C669" s="11" t="s">
        <v>52</v>
      </c>
      <c r="D669" s="2">
        <v>1</v>
      </c>
      <c r="E669" s="2">
        <v>1983</v>
      </c>
      <c r="F669" s="2" t="str">
        <f t="shared" si="41"/>
        <v>1983Q1</v>
      </c>
      <c r="G669" s="2">
        <v>1</v>
      </c>
      <c r="H669" s="2">
        <v>0</v>
      </c>
      <c r="I669" s="2">
        <v>0</v>
      </c>
      <c r="J669" s="12">
        <v>177878</v>
      </c>
      <c r="K669" s="12">
        <f>J669*[1]OtherData!$C$3</f>
        <v>134654.0499621499</v>
      </c>
      <c r="L669" s="12" t="str">
        <f>VLOOKUP($C669,[1]OtherData!$H:$I,2,0)</f>
        <v>Water</v>
      </c>
      <c r="M669" s="15">
        <f t="shared" si="42"/>
        <v>-4.0273987572662782E-2</v>
      </c>
      <c r="N669" s="12">
        <v>325690.22664207156</v>
      </c>
      <c r="O669" s="14">
        <f t="shared" si="43"/>
        <v>-3.692871249009845E-2</v>
      </c>
      <c r="P669">
        <v>3</v>
      </c>
      <c r="Q669">
        <v>1</v>
      </c>
    </row>
    <row r="670" spans="1:17">
      <c r="A670" s="2" t="str">
        <f t="shared" si="40"/>
        <v>4_20123</v>
      </c>
      <c r="B670" s="2">
        <v>4</v>
      </c>
      <c r="C670" s="11" t="s">
        <v>24</v>
      </c>
      <c r="D670" s="2">
        <v>3</v>
      </c>
      <c r="E670" s="2">
        <v>2012</v>
      </c>
      <c r="F670" s="2" t="str">
        <f t="shared" si="41"/>
        <v>2012Q3</v>
      </c>
      <c r="G670" s="2">
        <v>1</v>
      </c>
      <c r="H670" s="2">
        <v>0</v>
      </c>
      <c r="I670" s="2">
        <v>0</v>
      </c>
      <c r="J670" s="12">
        <v>177764</v>
      </c>
      <c r="K670" s="12">
        <f>J670*[1]OtherData!$C$3</f>
        <v>134567.75170325511</v>
      </c>
      <c r="L670" s="12" t="str">
        <f>VLOOKUP($C670,[1]OtherData!$H:$I,2,0)</f>
        <v>Storm</v>
      </c>
      <c r="M670" s="13">
        <f t="shared" si="42"/>
        <v>-4.027470856126078E-2</v>
      </c>
      <c r="N670" s="12">
        <v>163980.62235806015</v>
      </c>
      <c r="O670" s="14">
        <f t="shared" si="43"/>
        <v>-3.7704191310607281E-2</v>
      </c>
      <c r="P670">
        <v>3</v>
      </c>
      <c r="Q670">
        <v>1</v>
      </c>
    </row>
    <row r="671" spans="1:17">
      <c r="A671" s="2" t="str">
        <f t="shared" si="40"/>
        <v>4_19851</v>
      </c>
      <c r="B671" s="2">
        <v>4</v>
      </c>
      <c r="C671" s="11" t="s">
        <v>18</v>
      </c>
      <c r="D671" s="2">
        <v>1</v>
      </c>
      <c r="E671" s="2">
        <v>1985</v>
      </c>
      <c r="F671" s="2" t="str">
        <f t="shared" si="41"/>
        <v>1985Q1</v>
      </c>
      <c r="G671" s="2">
        <v>21</v>
      </c>
      <c r="H671" s="2">
        <v>0</v>
      </c>
      <c r="I671" s="2">
        <v>0</v>
      </c>
      <c r="J671" s="12">
        <v>177378</v>
      </c>
      <c r="K671" s="12">
        <f>J671*[1]OtherData!$C$3</f>
        <v>134275.5488266465</v>
      </c>
      <c r="L671" s="12" t="str">
        <f>VLOOKUP($C671,[1]OtherData!$H:$I,2,0)</f>
        <v>Heat</v>
      </c>
      <c r="M671" s="15">
        <f t="shared" si="42"/>
        <v>-4.0277149803355776E-2</v>
      </c>
      <c r="N671" s="12">
        <v>286687.45111502497</v>
      </c>
      <c r="O671" s="14">
        <f t="shared" si="43"/>
        <v>-3.7115750399789725E-2</v>
      </c>
      <c r="P671">
        <v>2</v>
      </c>
      <c r="Q671">
        <v>2</v>
      </c>
    </row>
    <row r="672" spans="1:17">
      <c r="A672" s="2" t="str">
        <f t="shared" si="40"/>
        <v>2_19931</v>
      </c>
      <c r="B672" s="2">
        <v>2</v>
      </c>
      <c r="C672" s="11" t="s">
        <v>19</v>
      </c>
      <c r="D672" s="2">
        <v>1</v>
      </c>
      <c r="E672" s="2">
        <v>1993</v>
      </c>
      <c r="F672" s="2" t="str">
        <f t="shared" si="41"/>
        <v>1993Q1</v>
      </c>
      <c r="G672" s="2">
        <v>31</v>
      </c>
      <c r="H672" s="2">
        <v>0</v>
      </c>
      <c r="I672" s="2">
        <v>0</v>
      </c>
      <c r="J672" s="12">
        <v>177292</v>
      </c>
      <c r="K672" s="12">
        <f>J672*[1]OtherData!$C$3</f>
        <v>134210.4466313399</v>
      </c>
      <c r="L672" s="12" t="str">
        <f>VLOOKUP($C672,[1]OtherData!$H:$I,2,0)</f>
        <v>Water</v>
      </c>
      <c r="M672" s="13">
        <f t="shared" si="42"/>
        <v>-4.0277693707034969E-2</v>
      </c>
      <c r="N672" s="12">
        <v>213640.8788976738</v>
      </c>
      <c r="O672" s="14">
        <f t="shared" si="43"/>
        <v>-3.7466045423490586E-2</v>
      </c>
      <c r="P672">
        <v>2</v>
      </c>
      <c r="Q672">
        <v>3</v>
      </c>
    </row>
    <row r="673" spans="1:17">
      <c r="A673" s="2" t="str">
        <f t="shared" si="40"/>
        <v>1_19764</v>
      </c>
      <c r="B673" s="2">
        <v>1</v>
      </c>
      <c r="C673" s="11" t="s">
        <v>19</v>
      </c>
      <c r="D673" s="2">
        <v>4</v>
      </c>
      <c r="E673" s="2">
        <v>1976</v>
      </c>
      <c r="F673" s="2" t="str">
        <f t="shared" si="41"/>
        <v>1976Q4</v>
      </c>
      <c r="G673" s="2">
        <v>11</v>
      </c>
      <c r="H673" s="2">
        <v>0</v>
      </c>
      <c r="I673" s="2">
        <v>0</v>
      </c>
      <c r="J673" s="12">
        <v>176500</v>
      </c>
      <c r="K673" s="12">
        <f>J673*[1]OtherData!$C$3</f>
        <v>133610.90083270249</v>
      </c>
      <c r="L673" s="12" t="str">
        <f>VLOOKUP($C673,[1]OtherData!$H:$I,2,0)</f>
        <v>Water</v>
      </c>
      <c r="M673" s="15">
        <f t="shared" si="42"/>
        <v>-4.028270268045267E-2</v>
      </c>
      <c r="N673" s="12">
        <v>389694.56447087973</v>
      </c>
      <c r="O673" s="14">
        <f t="shared" si="43"/>
        <v>-3.6621779524510581E-2</v>
      </c>
      <c r="P673">
        <v>2</v>
      </c>
      <c r="Q673">
        <v>2</v>
      </c>
    </row>
    <row r="674" spans="1:17">
      <c r="A674" s="2" t="str">
        <f t="shared" si="40"/>
        <v>4_19931</v>
      </c>
      <c r="B674" s="2">
        <v>4</v>
      </c>
      <c r="C674" s="11" t="s">
        <v>19</v>
      </c>
      <c r="D674" s="2">
        <v>1</v>
      </c>
      <c r="E674" s="2">
        <v>1993</v>
      </c>
      <c r="F674" s="2" t="str">
        <f t="shared" si="41"/>
        <v>1993Q1</v>
      </c>
      <c r="G674" s="2">
        <v>31</v>
      </c>
      <c r="H674" s="2">
        <v>0</v>
      </c>
      <c r="I674" s="2">
        <v>0</v>
      </c>
      <c r="J674" s="12">
        <v>176379</v>
      </c>
      <c r="K674" s="12">
        <f>J674*[1]OtherData!$C$3</f>
        <v>133519.30355791067</v>
      </c>
      <c r="L674" s="12" t="str">
        <f>VLOOKUP($C674,[1]OtherData!$H:$I,2,0)</f>
        <v>Water</v>
      </c>
      <c r="M674" s="13">
        <f t="shared" si="42"/>
        <v>-4.0283467940280371E-2</v>
      </c>
      <c r="N674" s="12">
        <v>212540.69320157034</v>
      </c>
      <c r="O674" s="14">
        <f t="shared" si="43"/>
        <v>-3.7471321366807198E-2</v>
      </c>
      <c r="P674">
        <v>2</v>
      </c>
      <c r="Q674">
        <v>3</v>
      </c>
    </row>
    <row r="675" spans="1:17">
      <c r="A675" s="2" t="str">
        <f t="shared" si="40"/>
        <v>5_19714</v>
      </c>
      <c r="B675" s="2">
        <v>5</v>
      </c>
      <c r="C675" s="11" t="s">
        <v>53</v>
      </c>
      <c r="D675" s="2">
        <v>4</v>
      </c>
      <c r="E675" s="2">
        <v>1971</v>
      </c>
      <c r="F675" s="2" t="str">
        <f t="shared" si="41"/>
        <v>1971Q4</v>
      </c>
      <c r="G675" s="2">
        <v>1</v>
      </c>
      <c r="H675" s="2">
        <v>0</v>
      </c>
      <c r="I675" s="2">
        <v>0</v>
      </c>
      <c r="J675" s="12">
        <v>176293</v>
      </c>
      <c r="K675" s="12">
        <f>J675*[1]OtherData!$C$3</f>
        <v>133454.2013626041</v>
      </c>
      <c r="L675" s="12" t="str">
        <f>VLOOKUP($C675,[1]OtherData!$H:$I,2,0)</f>
        <v>Storm</v>
      </c>
      <c r="M675" s="15">
        <f t="shared" si="42"/>
        <v>-4.028401184395957E-2</v>
      </c>
      <c r="N675" s="12">
        <v>391608.66097699973</v>
      </c>
      <c r="O675" s="14">
        <f t="shared" si="43"/>
        <v>-3.6612600469825E-2</v>
      </c>
      <c r="P675">
        <v>3</v>
      </c>
      <c r="Q675">
        <v>1</v>
      </c>
    </row>
    <row r="676" spans="1:17">
      <c r="A676" s="2" t="str">
        <f t="shared" si="40"/>
        <v>1_19851</v>
      </c>
      <c r="B676" s="2">
        <v>1</v>
      </c>
      <c r="C676" s="11" t="s">
        <v>18</v>
      </c>
      <c r="D676" s="2">
        <v>1</v>
      </c>
      <c r="E676" s="2">
        <v>1985</v>
      </c>
      <c r="F676" s="2" t="str">
        <f t="shared" si="41"/>
        <v>1985Q1</v>
      </c>
      <c r="G676" s="2">
        <v>21</v>
      </c>
      <c r="H676" s="2">
        <v>0</v>
      </c>
      <c r="I676" s="2">
        <v>0</v>
      </c>
      <c r="J676" s="12">
        <v>176069</v>
      </c>
      <c r="K676" s="12">
        <f>J676*[1]OtherData!$C$3</f>
        <v>133284.63285389857</v>
      </c>
      <c r="L676" s="12" t="str">
        <f>VLOOKUP($C676,[1]OtherData!$H:$I,2,0)</f>
        <v>Heat</v>
      </c>
      <c r="M676" s="13">
        <f t="shared" si="42"/>
        <v>-4.0285428523310032E-2</v>
      </c>
      <c r="N676" s="12">
        <v>284571.77795651846</v>
      </c>
      <c r="O676" s="14">
        <f t="shared" si="43"/>
        <v>-3.7125896115826847E-2</v>
      </c>
      <c r="P676">
        <v>2</v>
      </c>
      <c r="Q676">
        <v>2</v>
      </c>
    </row>
    <row r="677" spans="1:17">
      <c r="A677" s="2" t="str">
        <f t="shared" si="40"/>
        <v>6_19851</v>
      </c>
      <c r="B677" s="2">
        <v>6</v>
      </c>
      <c r="C677" s="11" t="s">
        <v>18</v>
      </c>
      <c r="D677" s="2">
        <v>1</v>
      </c>
      <c r="E677" s="2">
        <v>1985</v>
      </c>
      <c r="F677" s="2" t="str">
        <f t="shared" si="41"/>
        <v>1985Q1</v>
      </c>
      <c r="G677" s="2">
        <v>21</v>
      </c>
      <c r="H677" s="2">
        <v>0</v>
      </c>
      <c r="I677" s="2">
        <v>0</v>
      </c>
      <c r="J677" s="12">
        <v>175879</v>
      </c>
      <c r="K677" s="12">
        <f>J677*[1]OtherData!$C$3</f>
        <v>133140.80242240729</v>
      </c>
      <c r="L677" s="12" t="str">
        <f>VLOOKUP($C677,[1]OtherData!$H:$I,2,0)</f>
        <v>Heat</v>
      </c>
      <c r="M677" s="15">
        <f t="shared" si="42"/>
        <v>-4.0286630170973364E-2</v>
      </c>
      <c r="N677" s="12">
        <v>284264.69017950073</v>
      </c>
      <c r="O677" s="14">
        <f t="shared" si="43"/>
        <v>-3.7127368756046136E-2</v>
      </c>
      <c r="P677">
        <v>2</v>
      </c>
      <c r="Q677">
        <v>2</v>
      </c>
    </row>
    <row r="678" spans="1:17">
      <c r="A678" s="2" t="str">
        <f t="shared" si="40"/>
        <v>3_19851</v>
      </c>
      <c r="B678" s="2">
        <v>3</v>
      </c>
      <c r="C678" s="11" t="s">
        <v>20</v>
      </c>
      <c r="D678" s="2">
        <v>1</v>
      </c>
      <c r="E678" s="2">
        <v>1985</v>
      </c>
      <c r="F678" s="2" t="str">
        <f t="shared" si="41"/>
        <v>1985Q1</v>
      </c>
      <c r="G678" s="2">
        <v>5</v>
      </c>
      <c r="H678" s="2">
        <v>4</v>
      </c>
      <c r="I678" s="2">
        <v>0</v>
      </c>
      <c r="J678" s="12">
        <v>175397</v>
      </c>
      <c r="K678" s="12">
        <f>J678*[1]OtherData!$C$3</f>
        <v>132775.927327782</v>
      </c>
      <c r="L678" s="12" t="str">
        <f>VLOOKUP($C678,[1]OtherData!$H:$I,2,0)</f>
        <v>Winter</v>
      </c>
      <c r="M678" s="13">
        <f t="shared" si="42"/>
        <v>-4.0289678561361411E-2</v>
      </c>
      <c r="N678" s="12">
        <v>283485.65697675041</v>
      </c>
      <c r="O678" s="14">
        <f t="shared" si="43"/>
        <v>-3.7131104611760342E-2</v>
      </c>
      <c r="P678">
        <v>3</v>
      </c>
      <c r="Q678">
        <v>1</v>
      </c>
    </row>
    <row r="679" spans="1:17">
      <c r="A679" s="2" t="str">
        <f t="shared" si="40"/>
        <v>2_19644</v>
      </c>
      <c r="B679" s="2">
        <v>2</v>
      </c>
      <c r="C679" s="11" t="s">
        <v>27</v>
      </c>
      <c r="D679" s="2">
        <v>4</v>
      </c>
      <c r="E679" s="2">
        <v>1964</v>
      </c>
      <c r="F679" s="2" t="str">
        <f t="shared" si="41"/>
        <v>1964Q4</v>
      </c>
      <c r="G679" s="2">
        <v>3</v>
      </c>
      <c r="H679" s="2">
        <v>0</v>
      </c>
      <c r="I679" s="2">
        <v>0</v>
      </c>
      <c r="J679" s="12">
        <v>174863</v>
      </c>
      <c r="K679" s="12">
        <f>J679*[1]OtherData!$C$3</f>
        <v>132371.68811506435</v>
      </c>
      <c r="L679" s="12" t="str">
        <f>VLOOKUP($C679,[1]OtherData!$H:$I,2,0)</f>
        <v>Storm</v>
      </c>
      <c r="M679" s="15">
        <f t="shared" si="42"/>
        <v>-4.0293055823741528E-2</v>
      </c>
      <c r="N679" s="12">
        <v>467347.60812480841</v>
      </c>
      <c r="O679" s="14">
        <f t="shared" si="43"/>
        <v>-3.6249394155266165E-2</v>
      </c>
      <c r="P679">
        <v>3</v>
      </c>
      <c r="Q679">
        <v>1</v>
      </c>
    </row>
    <row r="680" spans="1:17">
      <c r="A680" s="2" t="str">
        <f t="shared" si="40"/>
        <v>2_20103</v>
      </c>
      <c r="B680" s="2">
        <v>2</v>
      </c>
      <c r="C680" s="11" t="s">
        <v>25</v>
      </c>
      <c r="D680" s="2">
        <v>3</v>
      </c>
      <c r="E680" s="2">
        <v>2010</v>
      </c>
      <c r="F680" s="2" t="str">
        <f t="shared" si="41"/>
        <v>2010Q3</v>
      </c>
      <c r="G680" s="2">
        <v>1</v>
      </c>
      <c r="H680" s="2">
        <v>0</v>
      </c>
      <c r="I680" s="2">
        <v>0</v>
      </c>
      <c r="J680" s="12">
        <v>174324</v>
      </c>
      <c r="K680" s="12">
        <f>J680*[1]OtherData!$C$3</f>
        <v>131963.66389099168</v>
      </c>
      <c r="L680" s="12" t="str">
        <f>VLOOKUP($C680,[1]OtherData!$H:$I,2,0)</f>
        <v>Storm</v>
      </c>
      <c r="M680" s="13">
        <f t="shared" si="42"/>
        <v>-4.0296464708428577E-2</v>
      </c>
      <c r="N680" s="12">
        <v>154787.04779803709</v>
      </c>
      <c r="O680" s="14">
        <f t="shared" si="43"/>
        <v>-3.7748279120899272E-2</v>
      </c>
      <c r="P680">
        <v>3</v>
      </c>
      <c r="Q680">
        <v>1</v>
      </c>
    </row>
    <row r="681" spans="1:17">
      <c r="A681" s="2" t="str">
        <f t="shared" si="40"/>
        <v>6_19931</v>
      </c>
      <c r="B681" s="2">
        <v>6</v>
      </c>
      <c r="C681" s="11" t="s">
        <v>19</v>
      </c>
      <c r="D681" s="2">
        <v>1</v>
      </c>
      <c r="E681" s="2">
        <v>1993</v>
      </c>
      <c r="F681" s="2" t="str">
        <f t="shared" si="41"/>
        <v>1993Q1</v>
      </c>
      <c r="G681" s="2">
        <v>31</v>
      </c>
      <c r="H681" s="2">
        <v>0</v>
      </c>
      <c r="I681" s="2">
        <v>0</v>
      </c>
      <c r="J681" s="12">
        <v>173984</v>
      </c>
      <c r="K681" s="12">
        <f>J681*[1]OtherData!$C$3</f>
        <v>131706.28311884936</v>
      </c>
      <c r="L681" s="12" t="str">
        <f>VLOOKUP($C681,[1]OtherData!$H:$I,2,0)</f>
        <v>Water</v>
      </c>
      <c r="M681" s="15">
        <f t="shared" si="42"/>
        <v>-4.0298615025299814E-2</v>
      </c>
      <c r="N681" s="12">
        <v>209654.66391113462</v>
      </c>
      <c r="O681" s="14">
        <f t="shared" si="43"/>
        <v>-3.7485161327643235E-2</v>
      </c>
      <c r="P681">
        <v>2</v>
      </c>
      <c r="Q681">
        <v>3</v>
      </c>
    </row>
    <row r="682" spans="1:17">
      <c r="A682" s="2" t="str">
        <f t="shared" si="40"/>
        <v>5_19764</v>
      </c>
      <c r="B682" s="2">
        <v>5</v>
      </c>
      <c r="C682" s="11" t="s">
        <v>19</v>
      </c>
      <c r="D682" s="2">
        <v>4</v>
      </c>
      <c r="E682" s="2">
        <v>1976</v>
      </c>
      <c r="F682" s="2" t="str">
        <f t="shared" si="41"/>
        <v>1976Q4</v>
      </c>
      <c r="G682" s="2">
        <v>11</v>
      </c>
      <c r="H682" s="2">
        <v>0</v>
      </c>
      <c r="I682" s="2">
        <v>0</v>
      </c>
      <c r="J682" s="12">
        <v>173967</v>
      </c>
      <c r="K682" s="12">
        <f>J682*[1]OtherData!$C$3</f>
        <v>131693.41408024225</v>
      </c>
      <c r="L682" s="12" t="str">
        <f>VLOOKUP($C682,[1]OtherData!$H:$I,2,0)</f>
        <v>Water</v>
      </c>
      <c r="M682" s="13">
        <f t="shared" si="42"/>
        <v>-4.0298722541143375E-2</v>
      </c>
      <c r="N682" s="12">
        <v>384101.95069294918</v>
      </c>
      <c r="O682" s="14">
        <f t="shared" si="43"/>
        <v>-3.6648598918171661E-2</v>
      </c>
      <c r="P682">
        <v>2</v>
      </c>
      <c r="Q682">
        <v>2</v>
      </c>
    </row>
    <row r="683" spans="1:17">
      <c r="A683" s="2" t="str">
        <f t="shared" si="40"/>
        <v>3_20131</v>
      </c>
      <c r="B683" s="2">
        <v>3</v>
      </c>
      <c r="C683" s="11" t="s">
        <v>24</v>
      </c>
      <c r="D683" s="2">
        <v>1</v>
      </c>
      <c r="E683" s="2">
        <v>2013</v>
      </c>
      <c r="F683" s="2" t="str">
        <f t="shared" si="41"/>
        <v>2013Q1</v>
      </c>
      <c r="G683" s="2">
        <v>1</v>
      </c>
      <c r="H683" s="2">
        <v>0</v>
      </c>
      <c r="I683" s="2">
        <v>0</v>
      </c>
      <c r="J683" s="12">
        <v>173943</v>
      </c>
      <c r="K683" s="12">
        <f>J683*[1]OtherData!$C$3</f>
        <v>131675.24602573807</v>
      </c>
      <c r="L683" s="12" t="str">
        <f>VLOOKUP($C683,[1]OtherData!$H:$I,2,0)</f>
        <v>Storm</v>
      </c>
      <c r="M683" s="15">
        <f t="shared" si="42"/>
        <v>-4.029887432821664E-2</v>
      </c>
      <c r="N683" s="12">
        <v>163625.31325436197</v>
      </c>
      <c r="O683" s="14">
        <f t="shared" si="43"/>
        <v>-3.7705895196321872E-2</v>
      </c>
      <c r="P683">
        <v>3</v>
      </c>
      <c r="Q683">
        <v>1</v>
      </c>
    </row>
    <row r="684" spans="1:17">
      <c r="A684" s="2" t="str">
        <f t="shared" si="40"/>
        <v>4_19791</v>
      </c>
      <c r="B684" s="2">
        <v>4</v>
      </c>
      <c r="C684" s="11" t="s">
        <v>20</v>
      </c>
      <c r="D684" s="2">
        <v>1</v>
      </c>
      <c r="E684" s="2">
        <v>1979</v>
      </c>
      <c r="F684" s="2" t="str">
        <f t="shared" si="41"/>
        <v>1979Q1</v>
      </c>
      <c r="G684" s="2">
        <v>2</v>
      </c>
      <c r="H684" s="2">
        <v>0</v>
      </c>
      <c r="I684" s="2">
        <v>0</v>
      </c>
      <c r="J684" s="12">
        <v>173898</v>
      </c>
      <c r="K684" s="12">
        <f>J684*[1]OtherData!$C$3</f>
        <v>131641.18092354276</v>
      </c>
      <c r="L684" s="12" t="str">
        <f>VLOOKUP($C684,[1]OtherData!$H:$I,2,0)</f>
        <v>Winter</v>
      </c>
      <c r="M684" s="13">
        <f t="shared" si="42"/>
        <v>-4.0299158928979006E-2</v>
      </c>
      <c r="N684" s="12">
        <v>374084.89129389357</v>
      </c>
      <c r="O684" s="14">
        <f t="shared" si="43"/>
        <v>-3.6696635752113224E-2</v>
      </c>
      <c r="P684">
        <v>3</v>
      </c>
      <c r="Q684">
        <v>1</v>
      </c>
    </row>
    <row r="685" spans="1:17">
      <c r="A685" s="2" t="str">
        <f t="shared" si="40"/>
        <v>2_20183</v>
      </c>
      <c r="B685" s="2">
        <v>2</v>
      </c>
      <c r="C685" s="11" t="s">
        <v>19</v>
      </c>
      <c r="D685" s="2">
        <v>3</v>
      </c>
      <c r="E685" s="2">
        <v>2018</v>
      </c>
      <c r="F685" s="2" t="str">
        <f t="shared" si="41"/>
        <v>2018Q3</v>
      </c>
      <c r="G685" s="2">
        <v>1</v>
      </c>
      <c r="H685" s="2">
        <v>26</v>
      </c>
      <c r="I685" s="2">
        <v>0</v>
      </c>
      <c r="J685" s="12">
        <v>173864</v>
      </c>
      <c r="K685" s="12">
        <f>J685*[1]OtherData!$C$3</f>
        <v>131615.44284632854</v>
      </c>
      <c r="L685" s="12" t="str">
        <f>VLOOKUP($C685,[1]OtherData!$H:$I,2,0)</f>
        <v>Water</v>
      </c>
      <c r="M685" s="15">
        <f t="shared" si="42"/>
        <v>-4.0299373960666129E-2</v>
      </c>
      <c r="N685" s="12">
        <v>167569.15704237917</v>
      </c>
      <c r="O685" s="14">
        <f t="shared" si="43"/>
        <v>-3.7686982483359992E-2</v>
      </c>
      <c r="P685">
        <v>3</v>
      </c>
      <c r="Q685">
        <v>1</v>
      </c>
    </row>
    <row r="686" spans="1:17">
      <c r="A686" s="2" t="str">
        <f t="shared" si="40"/>
        <v>3_19714</v>
      </c>
      <c r="B686" s="2">
        <v>3</v>
      </c>
      <c r="C686" s="11" t="s">
        <v>53</v>
      </c>
      <c r="D686" s="2">
        <v>4</v>
      </c>
      <c r="E686" s="2">
        <v>1971</v>
      </c>
      <c r="F686" s="2" t="str">
        <f t="shared" si="41"/>
        <v>1971Q4</v>
      </c>
      <c r="G686" s="2">
        <v>1</v>
      </c>
      <c r="H686" s="2">
        <v>0</v>
      </c>
      <c r="I686" s="2">
        <v>12</v>
      </c>
      <c r="J686" s="12">
        <v>173622</v>
      </c>
      <c r="K686" s="12">
        <f>J686*[1]OtherData!$C$3</f>
        <v>131432.24829674489</v>
      </c>
      <c r="L686" s="12" t="str">
        <f>VLOOKUP($C686,[1]OtherData!$H:$I,2,0)</f>
        <v>Storm</v>
      </c>
      <c r="M686" s="13">
        <f t="shared" si="42"/>
        <v>-4.0300904480321538E-2</v>
      </c>
      <c r="N686" s="12">
        <v>385675.43201459304</v>
      </c>
      <c r="O686" s="14">
        <f t="shared" si="43"/>
        <v>-3.6641053284473507E-2</v>
      </c>
      <c r="P686">
        <v>3</v>
      </c>
      <c r="Q686">
        <v>1</v>
      </c>
    </row>
    <row r="687" spans="1:17">
      <c r="A687" s="2" t="str">
        <f t="shared" si="40"/>
        <v>3_20153</v>
      </c>
      <c r="B687" s="2">
        <v>3</v>
      </c>
      <c r="C687" s="11" t="s">
        <v>24</v>
      </c>
      <c r="D687" s="2">
        <v>3</v>
      </c>
      <c r="E687" s="2">
        <v>2015</v>
      </c>
      <c r="F687" s="2" t="str">
        <f t="shared" si="41"/>
        <v>2015Q3</v>
      </c>
      <c r="G687" s="2">
        <v>1</v>
      </c>
      <c r="H687" s="2">
        <v>0</v>
      </c>
      <c r="I687" s="2">
        <v>0</v>
      </c>
      <c r="J687" s="12">
        <v>173500</v>
      </c>
      <c r="K687" s="12">
        <f>J687*[1]OtherData!$C$3</f>
        <v>131339.89401968208</v>
      </c>
      <c r="L687" s="12" t="str">
        <f>VLOOKUP($C687,[1]OtherData!$H:$I,2,0)</f>
        <v>Storm</v>
      </c>
      <c r="M687" s="15">
        <f t="shared" si="42"/>
        <v>-4.0301676064610631E-2</v>
      </c>
      <c r="N687" s="12">
        <v>166713.08013583452</v>
      </c>
      <c r="O687" s="14">
        <f t="shared" si="43"/>
        <v>-3.7691087802352585E-2</v>
      </c>
      <c r="P687">
        <v>3</v>
      </c>
      <c r="Q687">
        <v>1</v>
      </c>
    </row>
    <row r="688" spans="1:17">
      <c r="A688" s="2" t="str">
        <f t="shared" si="40"/>
        <v>4_19673</v>
      </c>
      <c r="B688" s="2">
        <v>4</v>
      </c>
      <c r="C688" s="11" t="s">
        <v>27</v>
      </c>
      <c r="D688" s="2">
        <v>3</v>
      </c>
      <c r="E688" s="2">
        <v>1967</v>
      </c>
      <c r="F688" s="2" t="str">
        <f t="shared" si="41"/>
        <v>1967Q3</v>
      </c>
      <c r="G688" s="2">
        <v>6</v>
      </c>
      <c r="H688" s="2">
        <v>0</v>
      </c>
      <c r="I688" s="2">
        <v>0</v>
      </c>
      <c r="J688" s="12">
        <v>173450</v>
      </c>
      <c r="K688" s="12">
        <f>J688*[1]OtherData!$C$3</f>
        <v>131302.04390613173</v>
      </c>
      <c r="L688" s="12" t="str">
        <f>VLOOKUP($C688,[1]OtherData!$H:$I,2,0)</f>
        <v>Storm</v>
      </c>
      <c r="M688" s="13">
        <f t="shared" si="42"/>
        <v>-4.030199228767993E-2</v>
      </c>
      <c r="N688" s="12">
        <v>433305.26564146829</v>
      </c>
      <c r="O688" s="14">
        <f t="shared" si="43"/>
        <v>-3.6412644295622534E-2</v>
      </c>
      <c r="P688">
        <v>3</v>
      </c>
      <c r="Q688">
        <v>1</v>
      </c>
    </row>
    <row r="689" spans="1:17">
      <c r="A689" s="2" t="str">
        <f t="shared" si="40"/>
        <v>3_20112</v>
      </c>
      <c r="B689" s="2">
        <v>3</v>
      </c>
      <c r="C689" s="11" t="s">
        <v>24</v>
      </c>
      <c r="D689" s="2">
        <v>2</v>
      </c>
      <c r="E689" s="2">
        <v>2011</v>
      </c>
      <c r="F689" s="2" t="str">
        <f t="shared" si="41"/>
        <v>2011Q2</v>
      </c>
      <c r="G689" s="2">
        <v>1</v>
      </c>
      <c r="H689" s="2">
        <v>0</v>
      </c>
      <c r="I689" s="2">
        <v>0</v>
      </c>
      <c r="J689" s="12">
        <v>173217</v>
      </c>
      <c r="K689" s="12">
        <f>J689*[1]OtherData!$C$3</f>
        <v>131125.66237698714</v>
      </c>
      <c r="L689" s="12" t="str">
        <f>VLOOKUP($C689,[1]OtherData!$H:$I,2,0)</f>
        <v>Storm</v>
      </c>
      <c r="M689" s="15">
        <f t="shared" si="42"/>
        <v>-4.0303465887182865E-2</v>
      </c>
      <c r="N689" s="12">
        <v>155504.53616864383</v>
      </c>
      <c r="O689" s="14">
        <f t="shared" si="43"/>
        <v>-3.7744838403584856E-2</v>
      </c>
      <c r="P689">
        <v>3</v>
      </c>
      <c r="Q689">
        <v>1</v>
      </c>
    </row>
    <row r="690" spans="1:17">
      <c r="A690" s="2" t="str">
        <f t="shared" si="40"/>
        <v>1_19673</v>
      </c>
      <c r="B690" s="2">
        <v>1</v>
      </c>
      <c r="C690" s="11" t="s">
        <v>27</v>
      </c>
      <c r="D690" s="2">
        <v>3</v>
      </c>
      <c r="E690" s="2">
        <v>1967</v>
      </c>
      <c r="F690" s="2" t="str">
        <f t="shared" si="41"/>
        <v>1967Q3</v>
      </c>
      <c r="G690" s="2">
        <v>6</v>
      </c>
      <c r="H690" s="2">
        <v>0</v>
      </c>
      <c r="I690" s="2">
        <v>0</v>
      </c>
      <c r="J690" s="12">
        <v>173123</v>
      </c>
      <c r="K690" s="12">
        <f>J690*[1]OtherData!$C$3</f>
        <v>131054.50416351249</v>
      </c>
      <c r="L690" s="12" t="str">
        <f>VLOOKUP($C690,[1]OtherData!$H:$I,2,0)</f>
        <v>Storm</v>
      </c>
      <c r="M690" s="13">
        <f t="shared" si="42"/>
        <v>-4.0304060386553146E-2</v>
      </c>
      <c r="N690" s="12">
        <v>432488.36842691217</v>
      </c>
      <c r="O690" s="14">
        <f t="shared" si="43"/>
        <v>-3.6416561728302099E-2</v>
      </c>
      <c r="P690">
        <v>3</v>
      </c>
      <c r="Q690">
        <v>1</v>
      </c>
    </row>
    <row r="691" spans="1:17">
      <c r="A691" s="2" t="str">
        <f t="shared" si="40"/>
        <v>5_19673</v>
      </c>
      <c r="B691" s="2">
        <v>5</v>
      </c>
      <c r="C691" s="11" t="s">
        <v>27</v>
      </c>
      <c r="D691" s="2">
        <v>3</v>
      </c>
      <c r="E691" s="2">
        <v>1967</v>
      </c>
      <c r="F691" s="2" t="str">
        <f t="shared" si="41"/>
        <v>1967Q3</v>
      </c>
      <c r="G691" s="2">
        <v>6</v>
      </c>
      <c r="H691" s="2">
        <v>0</v>
      </c>
      <c r="I691" s="2">
        <v>0</v>
      </c>
      <c r="J691" s="12">
        <v>173088</v>
      </c>
      <c r="K691" s="12">
        <f>J691*[1]OtherData!$C$3</f>
        <v>131028.00908402726</v>
      </c>
      <c r="L691" s="12" t="str">
        <f>VLOOKUP($C691,[1]OtherData!$H:$I,2,0)</f>
        <v>Storm</v>
      </c>
      <c r="M691" s="15">
        <f t="shared" si="42"/>
        <v>-4.0304281742701654E-2</v>
      </c>
      <c r="N691" s="12">
        <v>432400.93294523185</v>
      </c>
      <c r="O691" s="14">
        <f t="shared" si="43"/>
        <v>-3.6416981025377895E-2</v>
      </c>
      <c r="P691">
        <v>3</v>
      </c>
      <c r="Q691">
        <v>1</v>
      </c>
    </row>
    <row r="692" spans="1:17">
      <c r="A692" s="2" t="str">
        <f t="shared" si="40"/>
        <v>1_19963</v>
      </c>
      <c r="B692" s="2">
        <v>1</v>
      </c>
      <c r="C692" s="11" t="s">
        <v>24</v>
      </c>
      <c r="D692" s="2">
        <v>3</v>
      </c>
      <c r="E692" s="2">
        <v>1996</v>
      </c>
      <c r="F692" s="2" t="str">
        <f t="shared" si="41"/>
        <v>1996Q3</v>
      </c>
      <c r="G692" s="2">
        <v>1</v>
      </c>
      <c r="H692" s="2">
        <v>0</v>
      </c>
      <c r="I692" s="2">
        <v>0</v>
      </c>
      <c r="J692" s="12">
        <v>173072</v>
      </c>
      <c r="K692" s="12">
        <f>J692*[1]OtherData!$C$3</f>
        <v>131015.89704769115</v>
      </c>
      <c r="L692" s="12" t="str">
        <f>VLOOKUP($C692,[1]OtherData!$H:$I,2,0)</f>
        <v>Storm</v>
      </c>
      <c r="M692" s="13">
        <f t="shared" si="42"/>
        <v>-4.0304382934083831E-2</v>
      </c>
      <c r="N692" s="12">
        <v>195779.72053262443</v>
      </c>
      <c r="O692" s="14">
        <f t="shared" si="43"/>
        <v>-3.7551698654065088E-2</v>
      </c>
      <c r="P692">
        <v>3</v>
      </c>
      <c r="Q692">
        <v>1</v>
      </c>
    </row>
    <row r="693" spans="1:17">
      <c r="A693" s="2" t="str">
        <f t="shared" si="40"/>
        <v>2_20112</v>
      </c>
      <c r="B693" s="2">
        <v>2</v>
      </c>
      <c r="C693" s="11" t="s">
        <v>39</v>
      </c>
      <c r="D693" s="2">
        <v>2</v>
      </c>
      <c r="E693" s="2">
        <v>2011</v>
      </c>
      <c r="F693" s="2" t="str">
        <f t="shared" si="41"/>
        <v>2011Q2</v>
      </c>
      <c r="G693" s="2">
        <v>1</v>
      </c>
      <c r="H693" s="2">
        <v>0</v>
      </c>
      <c r="I693" s="2">
        <v>0</v>
      </c>
      <c r="J693" s="12">
        <v>172786</v>
      </c>
      <c r="K693" s="12">
        <f>J693*[1]OtherData!$C$3</f>
        <v>130799.3943981832</v>
      </c>
      <c r="L693" s="12" t="str">
        <f>VLOOKUP($C693,[1]OtherData!$H:$I,2,0)</f>
        <v>Storm</v>
      </c>
      <c r="M693" s="15">
        <f t="shared" si="42"/>
        <v>-4.0306191730040221E-2</v>
      </c>
      <c r="N693" s="12">
        <v>155117.608470504</v>
      </c>
      <c r="O693" s="14">
        <f t="shared" si="43"/>
        <v>-3.7746693916349883E-2</v>
      </c>
      <c r="P693">
        <v>3</v>
      </c>
      <c r="Q693">
        <v>1</v>
      </c>
    </row>
    <row r="694" spans="1:17">
      <c r="A694" s="2" t="str">
        <f t="shared" si="40"/>
        <v>6_20091</v>
      </c>
      <c r="B694" s="2">
        <v>6</v>
      </c>
      <c r="C694" s="11" t="s">
        <v>26</v>
      </c>
      <c r="D694" s="2">
        <v>1</v>
      </c>
      <c r="E694" s="2">
        <v>2009</v>
      </c>
      <c r="F694" s="2" t="str">
        <f t="shared" si="41"/>
        <v>2009Q1</v>
      </c>
      <c r="G694" s="2">
        <v>1</v>
      </c>
      <c r="H694" s="2">
        <v>0</v>
      </c>
      <c r="I694" s="2">
        <v>0</v>
      </c>
      <c r="J694" s="12">
        <v>172501</v>
      </c>
      <c r="K694" s="12">
        <f>J694*[1]OtherData!$C$3</f>
        <v>130583.64875094626</v>
      </c>
      <c r="L694" s="12" t="str">
        <f>VLOOKUP($C694,[1]OtherData!$H:$I,2,0)</f>
        <v>Wind</v>
      </c>
      <c r="M694" s="13">
        <f t="shared" si="42"/>
        <v>-4.0307994201535233E-2</v>
      </c>
      <c r="N694" s="12">
        <v>153918.2812399652</v>
      </c>
      <c r="O694" s="14">
        <f t="shared" si="43"/>
        <v>-3.7752445293148189E-2</v>
      </c>
      <c r="P694">
        <v>3</v>
      </c>
      <c r="Q694">
        <v>1</v>
      </c>
    </row>
    <row r="695" spans="1:17">
      <c r="A695" s="2" t="str">
        <f t="shared" si="40"/>
        <v>6_19764</v>
      </c>
      <c r="B695" s="2">
        <v>6</v>
      </c>
      <c r="C695" s="11" t="s">
        <v>19</v>
      </c>
      <c r="D695" s="2">
        <v>4</v>
      </c>
      <c r="E695" s="2">
        <v>1976</v>
      </c>
      <c r="F695" s="2" t="str">
        <f t="shared" si="41"/>
        <v>1976Q4</v>
      </c>
      <c r="G695" s="2">
        <v>11</v>
      </c>
      <c r="H695" s="2">
        <v>0</v>
      </c>
      <c r="I695" s="2">
        <v>0</v>
      </c>
      <c r="J695" s="12">
        <v>172485</v>
      </c>
      <c r="K695" s="12">
        <f>J695*[1]OtherData!$C$3</f>
        <v>130571.53671461015</v>
      </c>
      <c r="L695" s="12" t="str">
        <f>VLOOKUP($C695,[1]OtherData!$H:$I,2,0)</f>
        <v>Water</v>
      </c>
      <c r="M695" s="15">
        <f t="shared" si="42"/>
        <v>-4.0308095392917402E-2</v>
      </c>
      <c r="N695" s="12">
        <v>380829.84109212289</v>
      </c>
      <c r="O695" s="14">
        <f t="shared" si="43"/>
        <v>-3.6664290328122601E-2</v>
      </c>
      <c r="P695">
        <v>2</v>
      </c>
      <c r="Q695">
        <v>2</v>
      </c>
    </row>
    <row r="696" spans="1:17">
      <c r="A696" s="2" t="str">
        <f t="shared" si="40"/>
        <v>2_20154</v>
      </c>
      <c r="B696" s="2">
        <v>2</v>
      </c>
      <c r="C696" s="11" t="s">
        <v>19</v>
      </c>
      <c r="D696" s="2">
        <v>4</v>
      </c>
      <c r="E696" s="2">
        <v>2015</v>
      </c>
      <c r="F696" s="2" t="str">
        <f t="shared" si="41"/>
        <v>2015Q4</v>
      </c>
      <c r="G696" s="2">
        <v>1</v>
      </c>
      <c r="H696" s="2">
        <v>0</v>
      </c>
      <c r="I696" s="2">
        <v>0</v>
      </c>
      <c r="J696" s="12">
        <v>172469</v>
      </c>
      <c r="K696" s="12">
        <f>J696*[1]OtherData!$C$3</f>
        <v>130559.42467827404</v>
      </c>
      <c r="L696" s="12" t="str">
        <f>VLOOKUP($C696,[1]OtherData!$H:$I,2,0)</f>
        <v>Water</v>
      </c>
      <c r="M696" s="13">
        <f t="shared" si="42"/>
        <v>-4.0308196584299578E-2</v>
      </c>
      <c r="N696" s="12">
        <v>165722.41047808211</v>
      </c>
      <c r="O696" s="14">
        <f t="shared" si="43"/>
        <v>-3.7695838561227477E-2</v>
      </c>
      <c r="P696">
        <v>3</v>
      </c>
      <c r="Q696">
        <v>1</v>
      </c>
    </row>
    <row r="697" spans="1:17">
      <c r="A697" s="2" t="str">
        <f t="shared" si="40"/>
        <v>2_19634</v>
      </c>
      <c r="B697" s="2">
        <v>2</v>
      </c>
      <c r="C697" s="11" t="s">
        <v>20</v>
      </c>
      <c r="D697" s="2">
        <v>4</v>
      </c>
      <c r="E697" s="2">
        <v>1963</v>
      </c>
      <c r="F697" s="2" t="str">
        <f t="shared" si="41"/>
        <v>1963Q4</v>
      </c>
      <c r="G697" s="2">
        <v>2</v>
      </c>
      <c r="H697" s="2">
        <v>0</v>
      </c>
      <c r="I697" s="2">
        <v>6</v>
      </c>
      <c r="J697" s="12">
        <v>172382</v>
      </c>
      <c r="K697" s="12">
        <f>J697*[1]OtherData!$C$3</f>
        <v>130493.56548069644</v>
      </c>
      <c r="L697" s="12" t="str">
        <f>VLOOKUP($C697,[1]OtherData!$H:$I,2,0)</f>
        <v>Winter</v>
      </c>
      <c r="M697" s="15">
        <f t="shared" si="42"/>
        <v>-4.0308746812440163E-2</v>
      </c>
      <c r="N697" s="12">
        <v>468801.09824750031</v>
      </c>
      <c r="O697" s="14">
        <f t="shared" si="43"/>
        <v>-3.6242423939669158E-2</v>
      </c>
      <c r="P697">
        <v>3</v>
      </c>
      <c r="Q697">
        <v>1</v>
      </c>
    </row>
    <row r="698" spans="1:17">
      <c r="A698" s="2" t="str">
        <f t="shared" si="40"/>
        <v>6_20084</v>
      </c>
      <c r="B698" s="2">
        <v>6</v>
      </c>
      <c r="C698" s="11" t="s">
        <v>26</v>
      </c>
      <c r="D698" s="2">
        <v>4</v>
      </c>
      <c r="E698" s="2">
        <v>2008</v>
      </c>
      <c r="F698" s="2" t="str">
        <f t="shared" si="41"/>
        <v>2008Q4</v>
      </c>
      <c r="G698" s="2">
        <v>1</v>
      </c>
      <c r="H698" s="2">
        <v>0</v>
      </c>
      <c r="I698" s="2">
        <v>0</v>
      </c>
      <c r="J698" s="12">
        <v>172342</v>
      </c>
      <c r="K698" s="12">
        <f>J698*[1]OtherData!$C$3</f>
        <v>130463.28538985617</v>
      </c>
      <c r="L698" s="12" t="str">
        <f>VLOOKUP($C698,[1]OtherData!$H:$I,2,0)</f>
        <v>Wind</v>
      </c>
      <c r="M698" s="13">
        <f t="shared" si="42"/>
        <v>-4.0308999790895604E-2</v>
      </c>
      <c r="N698" s="12">
        <v>151388.94553471491</v>
      </c>
      <c r="O698" s="14">
        <f t="shared" si="43"/>
        <v>-3.7764574728985117E-2</v>
      </c>
      <c r="P698">
        <v>3</v>
      </c>
      <c r="Q698">
        <v>1</v>
      </c>
    </row>
    <row r="699" spans="1:17">
      <c r="A699" s="2" t="str">
        <f t="shared" si="40"/>
        <v>1_20173</v>
      </c>
      <c r="B699" s="2">
        <v>1</v>
      </c>
      <c r="C699" s="11" t="s">
        <v>26</v>
      </c>
      <c r="D699" s="2">
        <v>3</v>
      </c>
      <c r="E699" s="2">
        <v>2017</v>
      </c>
      <c r="F699" s="2" t="str">
        <f t="shared" si="41"/>
        <v>2017Q3</v>
      </c>
      <c r="G699" s="2">
        <v>1</v>
      </c>
      <c r="H699" s="2">
        <v>0</v>
      </c>
      <c r="I699" s="2">
        <v>0</v>
      </c>
      <c r="J699" s="12">
        <v>172279</v>
      </c>
      <c r="K699" s="12">
        <f>J699*[1]OtherData!$C$3</f>
        <v>130415.59424678274</v>
      </c>
      <c r="L699" s="12" t="str">
        <f>VLOOKUP($C699,[1]OtherData!$H:$I,2,0)</f>
        <v>Wind</v>
      </c>
      <c r="M699" s="15">
        <f t="shared" si="42"/>
        <v>-4.0309398231962917E-2</v>
      </c>
      <c r="N699" s="12">
        <v>165291.47794091082</v>
      </c>
      <c r="O699" s="14">
        <f t="shared" si="43"/>
        <v>-3.7697905099310508E-2</v>
      </c>
      <c r="P699">
        <v>3</v>
      </c>
      <c r="Q699">
        <v>1</v>
      </c>
    </row>
    <row r="700" spans="1:17">
      <c r="A700" s="2" t="str">
        <f t="shared" si="40"/>
        <v>1_20033</v>
      </c>
      <c r="B700" s="2">
        <v>1</v>
      </c>
      <c r="C700" s="11" t="s">
        <v>19</v>
      </c>
      <c r="D700" s="2">
        <v>3</v>
      </c>
      <c r="E700" s="2">
        <v>2003</v>
      </c>
      <c r="F700" s="2" t="str">
        <f t="shared" si="41"/>
        <v>2003Q3</v>
      </c>
      <c r="G700" s="2">
        <v>1</v>
      </c>
      <c r="H700" s="2">
        <v>0</v>
      </c>
      <c r="I700" s="2">
        <v>0</v>
      </c>
      <c r="J700" s="12">
        <v>171835</v>
      </c>
      <c r="K700" s="12">
        <f>J700*[1]OtherData!$C$3</f>
        <v>130079.48523845572</v>
      </c>
      <c r="L700" s="12" t="str">
        <f>VLOOKUP($C700,[1]OtherData!$H:$I,2,0)</f>
        <v>Water</v>
      </c>
      <c r="M700" s="13">
        <f t="shared" si="42"/>
        <v>-4.0312206292818294E-2</v>
      </c>
      <c r="N700" s="12">
        <v>159327.24175202526</v>
      </c>
      <c r="O700" s="14">
        <f t="shared" si="43"/>
        <v>-3.7726506609192814E-2</v>
      </c>
      <c r="P700">
        <v>3</v>
      </c>
      <c r="Q700">
        <v>1</v>
      </c>
    </row>
    <row r="701" spans="1:17">
      <c r="A701" s="2" t="str">
        <f t="shared" si="40"/>
        <v>2_20202</v>
      </c>
      <c r="B701" s="2">
        <v>2</v>
      </c>
      <c r="C701" s="11" t="s">
        <v>24</v>
      </c>
      <c r="D701" s="2">
        <v>2</v>
      </c>
      <c r="E701" s="2">
        <v>2020</v>
      </c>
      <c r="F701" s="2" t="str">
        <f t="shared" si="41"/>
        <v>2020Q2</v>
      </c>
      <c r="G701" s="2">
        <v>1</v>
      </c>
      <c r="H701" s="2">
        <v>0</v>
      </c>
      <c r="I701" s="2">
        <v>0</v>
      </c>
      <c r="J701" s="12">
        <v>171645</v>
      </c>
      <c r="K701" s="12">
        <f>J701*[1]OtherData!$C$3</f>
        <v>129935.65480696442</v>
      </c>
      <c r="L701" s="12" t="str">
        <f>VLOOKUP($C701,[1]OtherData!$H:$I,2,0)</f>
        <v>Storm</v>
      </c>
      <c r="M701" s="15">
        <f t="shared" si="42"/>
        <v>-4.0313407940481633E-2</v>
      </c>
      <c r="N701" s="12">
        <v>164823.66553865749</v>
      </c>
      <c r="O701" s="14">
        <f t="shared" si="43"/>
        <v>-3.7700148494880764E-2</v>
      </c>
      <c r="P701">
        <v>3</v>
      </c>
      <c r="Q701">
        <v>1</v>
      </c>
    </row>
    <row r="702" spans="1:17">
      <c r="A702" s="2" t="str">
        <f t="shared" si="40"/>
        <v>3_19661</v>
      </c>
      <c r="B702" s="2">
        <v>3</v>
      </c>
      <c r="C702" s="11" t="s">
        <v>18</v>
      </c>
      <c r="D702" s="2">
        <v>1</v>
      </c>
      <c r="E702" s="2">
        <v>1966</v>
      </c>
      <c r="F702" s="2" t="str">
        <f t="shared" si="41"/>
        <v>1966Q1</v>
      </c>
      <c r="G702" s="2">
        <v>17</v>
      </c>
      <c r="H702" s="2">
        <v>0</v>
      </c>
      <c r="I702" s="2">
        <v>0</v>
      </c>
      <c r="J702" s="12">
        <v>171537</v>
      </c>
      <c r="K702" s="12">
        <f>J702*[1]OtherData!$C$3</f>
        <v>129853.89856169569</v>
      </c>
      <c r="L702" s="12" t="str">
        <f>VLOOKUP($C702,[1]OtherData!$H:$I,2,0)</f>
        <v>Heat</v>
      </c>
      <c r="M702" s="13">
        <f t="shared" si="42"/>
        <v>-4.0314090982311319E-2</v>
      </c>
      <c r="N702" s="12">
        <v>439187.59474400408</v>
      </c>
      <c r="O702" s="14">
        <f t="shared" si="43"/>
        <v>-3.6384435571382094E-2</v>
      </c>
      <c r="P702">
        <v>2</v>
      </c>
      <c r="Q702">
        <v>2</v>
      </c>
    </row>
    <row r="703" spans="1:17">
      <c r="A703" s="2" t="str">
        <f t="shared" si="40"/>
        <v>6_19673</v>
      </c>
      <c r="B703" s="2">
        <v>6</v>
      </c>
      <c r="C703" s="11" t="s">
        <v>27</v>
      </c>
      <c r="D703" s="2">
        <v>3</v>
      </c>
      <c r="E703" s="2">
        <v>1967</v>
      </c>
      <c r="F703" s="2" t="str">
        <f t="shared" si="41"/>
        <v>1967Q3</v>
      </c>
      <c r="G703" s="2">
        <v>6</v>
      </c>
      <c r="H703" s="2">
        <v>0</v>
      </c>
      <c r="I703" s="2">
        <v>0</v>
      </c>
      <c r="J703" s="12">
        <v>171503</v>
      </c>
      <c r="K703" s="12">
        <f>J703*[1]OtherData!$C$3</f>
        <v>129828.16048448146</v>
      </c>
      <c r="L703" s="12" t="str">
        <f>VLOOKUP($C703,[1]OtherData!$H:$I,2,0)</f>
        <v>Storm</v>
      </c>
      <c r="M703" s="15">
        <f t="shared" si="42"/>
        <v>-4.0314306013998442E-2</v>
      </c>
      <c r="N703" s="12">
        <v>428441.3547034231</v>
      </c>
      <c r="O703" s="14">
        <f t="shared" si="43"/>
        <v>-3.6435969192953131E-2</v>
      </c>
      <c r="P703">
        <v>3</v>
      </c>
      <c r="Q703">
        <v>1</v>
      </c>
    </row>
    <row r="704" spans="1:17">
      <c r="A704" s="2" t="str">
        <f t="shared" si="40"/>
        <v>4_19634</v>
      </c>
      <c r="B704" s="2">
        <v>4</v>
      </c>
      <c r="C704" s="11" t="s">
        <v>20</v>
      </c>
      <c r="D704" s="2">
        <v>4</v>
      </c>
      <c r="E704" s="2">
        <v>1963</v>
      </c>
      <c r="F704" s="2" t="str">
        <f t="shared" si="41"/>
        <v>1963Q4</v>
      </c>
      <c r="G704" s="2">
        <v>2</v>
      </c>
      <c r="H704" s="2">
        <v>0</v>
      </c>
      <c r="I704" s="2">
        <v>6</v>
      </c>
      <c r="J704" s="12">
        <v>171210</v>
      </c>
      <c r="K704" s="12">
        <f>J704*[1]OtherData!$C$3</f>
        <v>129606.35881907646</v>
      </c>
      <c r="L704" s="12" t="str">
        <f>VLOOKUP($C704,[1]OtherData!$H:$I,2,0)</f>
        <v>Winter</v>
      </c>
      <c r="M704" s="13">
        <f t="shared" si="42"/>
        <v>-4.0316159081184536E-2</v>
      </c>
      <c r="N704" s="12">
        <v>465613.78816207335</v>
      </c>
      <c r="O704" s="14">
        <f t="shared" si="43"/>
        <v>-3.625770869332734E-2</v>
      </c>
      <c r="P704">
        <v>3</v>
      </c>
      <c r="Q704">
        <v>1</v>
      </c>
    </row>
    <row r="705" spans="1:17">
      <c r="A705" s="2" t="str">
        <f t="shared" si="40"/>
        <v>4_19954</v>
      </c>
      <c r="B705" s="2">
        <v>4</v>
      </c>
      <c r="C705" s="11" t="s">
        <v>24</v>
      </c>
      <c r="D705" s="2">
        <v>4</v>
      </c>
      <c r="E705" s="2">
        <v>1995</v>
      </c>
      <c r="F705" s="2" t="str">
        <f t="shared" si="41"/>
        <v>1995Q4</v>
      </c>
      <c r="G705" s="2">
        <v>1</v>
      </c>
      <c r="H705" s="2">
        <v>0</v>
      </c>
      <c r="I705" s="2">
        <v>0</v>
      </c>
      <c r="J705" s="12">
        <v>171106</v>
      </c>
      <c r="K705" s="12">
        <f>J705*[1]OtherData!$C$3</f>
        <v>129527.63058289175</v>
      </c>
      <c r="L705" s="12" t="str">
        <f>VLOOKUP($C705,[1]OtherData!$H:$I,2,0)</f>
        <v>Storm</v>
      </c>
      <c r="M705" s="15">
        <f t="shared" si="42"/>
        <v>-4.0316816825168682E-2</v>
      </c>
      <c r="N705" s="12">
        <v>200430.9108220835</v>
      </c>
      <c r="O705" s="14">
        <f t="shared" si="43"/>
        <v>-3.7529393859148288E-2</v>
      </c>
      <c r="P705">
        <v>3</v>
      </c>
      <c r="Q705">
        <v>1</v>
      </c>
    </row>
    <row r="706" spans="1:17">
      <c r="A706" s="2" t="str">
        <f t="shared" ref="A706:A769" si="44">B706&amp;"_"&amp;E706&amp;D706</f>
        <v>5_20132</v>
      </c>
      <c r="B706" s="2">
        <v>5</v>
      </c>
      <c r="C706" s="11" t="s">
        <v>24</v>
      </c>
      <c r="D706" s="2">
        <v>2</v>
      </c>
      <c r="E706" s="2">
        <v>2013</v>
      </c>
      <c r="F706" s="2" t="str">
        <f t="shared" ref="F706:F769" si="45">E706&amp;"Q"&amp;D706</f>
        <v>2013Q2</v>
      </c>
      <c r="G706" s="2">
        <v>1</v>
      </c>
      <c r="H706" s="2">
        <v>0</v>
      </c>
      <c r="I706" s="2">
        <v>0</v>
      </c>
      <c r="J706" s="12">
        <v>170868</v>
      </c>
      <c r="K706" s="12">
        <f>J706*[1]OtherData!$C$3</f>
        <v>129347.46404239214</v>
      </c>
      <c r="L706" s="12" t="str">
        <f>VLOOKUP($C706,[1]OtherData!$H:$I,2,0)</f>
        <v>Storm</v>
      </c>
      <c r="M706" s="13">
        <f t="shared" ref="M706:M769" si="46">STANDARDIZE(J706,AVERAGE($J$2:$J$3367),_xlfn.STDEV.S($J$2:$J$3367))</f>
        <v>-4.0318322046978543E-2</v>
      </c>
      <c r="N706" s="12">
        <v>160732.71143504666</v>
      </c>
      <c r="O706" s="14">
        <f t="shared" ref="O706:O769" si="47">STANDARDIZE(N706,AVERAGE($N$2:$N$3367),_xlfn.STDEV.S($N$2:$N$3367))</f>
        <v>-3.771976667573694E-2</v>
      </c>
      <c r="P706">
        <v>3</v>
      </c>
      <c r="Q706">
        <v>1</v>
      </c>
    </row>
    <row r="707" spans="1:17">
      <c r="A707" s="2" t="str">
        <f t="shared" si="44"/>
        <v>5_19851</v>
      </c>
      <c r="B707" s="2">
        <v>5</v>
      </c>
      <c r="C707" s="11" t="s">
        <v>18</v>
      </c>
      <c r="D707" s="2">
        <v>1</v>
      </c>
      <c r="E707" s="2">
        <v>1985</v>
      </c>
      <c r="F707" s="2" t="str">
        <f t="shared" si="45"/>
        <v>1985Q1</v>
      </c>
      <c r="G707" s="2">
        <v>21</v>
      </c>
      <c r="H707" s="2">
        <v>0</v>
      </c>
      <c r="I707" s="2">
        <v>0</v>
      </c>
      <c r="J707" s="12">
        <v>170797</v>
      </c>
      <c r="K707" s="12">
        <f>J707*[1]OtherData!$C$3</f>
        <v>129293.71688115066</v>
      </c>
      <c r="L707" s="12" t="str">
        <f>VLOOKUP($C707,[1]OtherData!$H:$I,2,0)</f>
        <v>Heat</v>
      </c>
      <c r="M707" s="15">
        <f t="shared" si="46"/>
        <v>-4.0318771083736951E-2</v>
      </c>
      <c r="N707" s="12">
        <v>276050.90027000487</v>
      </c>
      <c r="O707" s="14">
        <f t="shared" si="47"/>
        <v>-3.7166758006543198E-2</v>
      </c>
      <c r="P707">
        <v>2</v>
      </c>
      <c r="Q707">
        <v>2</v>
      </c>
    </row>
    <row r="708" spans="1:17">
      <c r="A708" s="2" t="str">
        <f t="shared" si="44"/>
        <v>6_19881</v>
      </c>
      <c r="B708" s="2">
        <v>6</v>
      </c>
      <c r="C708" s="11" t="s">
        <v>20</v>
      </c>
      <c r="D708" s="2">
        <v>1</v>
      </c>
      <c r="E708" s="2">
        <v>1988</v>
      </c>
      <c r="F708" s="2" t="str">
        <f t="shared" si="45"/>
        <v>1988Q1</v>
      </c>
      <c r="G708" s="2">
        <v>5</v>
      </c>
      <c r="H708" s="2">
        <v>0</v>
      </c>
      <c r="I708" s="2">
        <v>0</v>
      </c>
      <c r="J708" s="12">
        <v>170710</v>
      </c>
      <c r="K708" s="12">
        <f>J708*[1]OtherData!$C$3</f>
        <v>129227.85768357306</v>
      </c>
      <c r="L708" s="12" t="str">
        <f>VLOOKUP($C708,[1]OtherData!$H:$I,2,0)</f>
        <v>Winter</v>
      </c>
      <c r="M708" s="13">
        <f t="shared" si="46"/>
        <v>-4.0319321311877529E-2</v>
      </c>
      <c r="N708" s="12">
        <v>238318.91436296742</v>
      </c>
      <c r="O708" s="14">
        <f t="shared" si="47"/>
        <v>-3.7347701841364878E-2</v>
      </c>
      <c r="P708">
        <v>3</v>
      </c>
      <c r="Q708">
        <v>1</v>
      </c>
    </row>
    <row r="709" spans="1:17">
      <c r="A709" s="2" t="str">
        <f t="shared" si="44"/>
        <v>1_20024</v>
      </c>
      <c r="B709" s="2">
        <v>1</v>
      </c>
      <c r="C709" s="11" t="s">
        <v>24</v>
      </c>
      <c r="D709" s="2">
        <v>4</v>
      </c>
      <c r="E709" s="2">
        <v>2002</v>
      </c>
      <c r="F709" s="2" t="str">
        <f t="shared" si="45"/>
        <v>2002Q4</v>
      </c>
      <c r="G709" s="2">
        <v>1</v>
      </c>
      <c r="H709" s="2">
        <v>0</v>
      </c>
      <c r="I709" s="2">
        <v>0</v>
      </c>
      <c r="J709" s="12">
        <v>170615</v>
      </c>
      <c r="K709" s="12">
        <f>J709*[1]OtherData!$C$3</f>
        <v>129155.94246782741</v>
      </c>
      <c r="L709" s="12" t="str">
        <f>VLOOKUP($C709,[1]OtherData!$H:$I,2,0)</f>
        <v>Storm</v>
      </c>
      <c r="M709" s="15">
        <f t="shared" si="46"/>
        <v>-4.0319922135709202E-2</v>
      </c>
      <c r="N709" s="12">
        <v>158973.19176816868</v>
      </c>
      <c r="O709" s="14">
        <f t="shared" si="47"/>
        <v>-3.7728204456794992E-2</v>
      </c>
      <c r="P709">
        <v>3</v>
      </c>
      <c r="Q709">
        <v>1</v>
      </c>
    </row>
    <row r="710" spans="1:17">
      <c r="A710" s="2" t="str">
        <f t="shared" si="44"/>
        <v>1_19714</v>
      </c>
      <c r="B710" s="2">
        <v>1</v>
      </c>
      <c r="C710" s="11" t="s">
        <v>53</v>
      </c>
      <c r="D710" s="2">
        <v>4</v>
      </c>
      <c r="E710" s="2">
        <v>1971</v>
      </c>
      <c r="F710" s="2" t="str">
        <f t="shared" si="45"/>
        <v>1971Q4</v>
      </c>
      <c r="G710" s="2">
        <v>1</v>
      </c>
      <c r="H710" s="2">
        <v>0</v>
      </c>
      <c r="I710" s="2">
        <v>0</v>
      </c>
      <c r="J710" s="12">
        <v>170400</v>
      </c>
      <c r="K710" s="12">
        <f>J710*[1]OtherData!$C$3</f>
        <v>128993.18697956094</v>
      </c>
      <c r="L710" s="12" t="str">
        <f>VLOOKUP($C710,[1]OtherData!$H:$I,2,0)</f>
        <v>Storm</v>
      </c>
      <c r="M710" s="13">
        <f t="shared" si="46"/>
        <v>-4.0321281894907191E-2</v>
      </c>
      <c r="N710" s="12">
        <v>378518.23856012861</v>
      </c>
      <c r="O710" s="14">
        <f t="shared" si="47"/>
        <v>-3.6675375623970878E-2</v>
      </c>
      <c r="P710">
        <v>3</v>
      </c>
      <c r="Q710">
        <v>1</v>
      </c>
    </row>
    <row r="711" spans="1:17">
      <c r="A711" s="2" t="str">
        <f t="shared" si="44"/>
        <v>1_20172</v>
      </c>
      <c r="B711" s="2">
        <v>1</v>
      </c>
      <c r="C711" s="11" t="s">
        <v>24</v>
      </c>
      <c r="D711" s="2">
        <v>2</v>
      </c>
      <c r="E711" s="2">
        <v>2017</v>
      </c>
      <c r="F711" s="2" t="str">
        <f t="shared" si="45"/>
        <v>2017Q2</v>
      </c>
      <c r="G711" s="2">
        <v>1</v>
      </c>
      <c r="H711" s="2">
        <v>0</v>
      </c>
      <c r="I711" s="2">
        <v>0</v>
      </c>
      <c r="J711" s="12">
        <v>170234</v>
      </c>
      <c r="K711" s="12">
        <f>J711*[1]OtherData!$C$3</f>
        <v>128867.52460257382</v>
      </c>
      <c r="L711" s="12" t="str">
        <f>VLOOKUP($C711,[1]OtherData!$H:$I,2,0)</f>
        <v>Storm</v>
      </c>
      <c r="M711" s="15">
        <f t="shared" si="46"/>
        <v>-4.0322331755497265E-2</v>
      </c>
      <c r="N711" s="12">
        <v>163329.42178555141</v>
      </c>
      <c r="O711" s="14">
        <f t="shared" si="47"/>
        <v>-3.7707314144616554E-2</v>
      </c>
      <c r="P711">
        <v>3</v>
      </c>
      <c r="Q711">
        <v>1</v>
      </c>
    </row>
    <row r="712" spans="1:17">
      <c r="A712" s="2" t="str">
        <f t="shared" si="44"/>
        <v>2_20112</v>
      </c>
      <c r="B712" s="2">
        <v>2</v>
      </c>
      <c r="C712" s="11" t="s">
        <v>39</v>
      </c>
      <c r="D712" s="2">
        <v>2</v>
      </c>
      <c r="E712" s="2">
        <v>2011</v>
      </c>
      <c r="F712" s="2" t="str">
        <f t="shared" si="45"/>
        <v>2011Q2</v>
      </c>
      <c r="G712" s="2">
        <v>1</v>
      </c>
      <c r="H712" s="2">
        <v>0</v>
      </c>
      <c r="I712" s="2">
        <v>0</v>
      </c>
      <c r="J712" s="12">
        <v>170060</v>
      </c>
      <c r="K712" s="12">
        <f>J712*[1]OtherData!$C$3</f>
        <v>128735.80620741863</v>
      </c>
      <c r="L712" s="12" t="str">
        <f>VLOOKUP($C712,[1]OtherData!$H:$I,2,0)</f>
        <v>Storm</v>
      </c>
      <c r="M712" s="13">
        <f t="shared" si="46"/>
        <v>-4.0323432211778421E-2</v>
      </c>
      <c r="N712" s="12">
        <v>152670.35811057556</v>
      </c>
      <c r="O712" s="14">
        <f t="shared" si="47"/>
        <v>-3.7758429711703595E-2</v>
      </c>
      <c r="P712">
        <v>3</v>
      </c>
      <c r="Q712">
        <v>1</v>
      </c>
    </row>
    <row r="713" spans="1:17">
      <c r="A713" s="2" t="str">
        <f t="shared" si="44"/>
        <v>3_19931</v>
      </c>
      <c r="B713" s="2">
        <v>3</v>
      </c>
      <c r="C713" s="11" t="s">
        <v>19</v>
      </c>
      <c r="D713" s="2">
        <v>1</v>
      </c>
      <c r="E713" s="2">
        <v>1993</v>
      </c>
      <c r="F713" s="2" t="str">
        <f t="shared" si="45"/>
        <v>1993Q1</v>
      </c>
      <c r="G713" s="2">
        <v>31</v>
      </c>
      <c r="H713" s="2">
        <v>0</v>
      </c>
      <c r="I713" s="2">
        <v>0</v>
      </c>
      <c r="J713" s="12">
        <v>169625</v>
      </c>
      <c r="K713" s="12">
        <f>J713*[1]OtherData!$C$3</f>
        <v>128406.51021953067</v>
      </c>
      <c r="L713" s="12" t="str">
        <f>VLOOKUP($C713,[1]OtherData!$H:$I,2,0)</f>
        <v>Water</v>
      </c>
      <c r="M713" s="15">
        <f t="shared" si="46"/>
        <v>-4.032618335248133E-2</v>
      </c>
      <c r="N713" s="12">
        <v>204401.97010027478</v>
      </c>
      <c r="O713" s="14">
        <f t="shared" si="47"/>
        <v>-3.751035063423374E-2</v>
      </c>
      <c r="P713">
        <v>2</v>
      </c>
      <c r="Q713">
        <v>3</v>
      </c>
    </row>
    <row r="714" spans="1:17">
      <c r="A714" s="2" t="str">
        <f t="shared" si="44"/>
        <v>5_20084</v>
      </c>
      <c r="B714" s="2">
        <v>5</v>
      </c>
      <c r="C714" s="11" t="s">
        <v>24</v>
      </c>
      <c r="D714" s="2">
        <v>4</v>
      </c>
      <c r="E714" s="2">
        <v>2008</v>
      </c>
      <c r="F714" s="2" t="str">
        <f t="shared" si="45"/>
        <v>2008Q4</v>
      </c>
      <c r="G714" s="2">
        <v>1</v>
      </c>
      <c r="H714" s="2">
        <v>0</v>
      </c>
      <c r="I714" s="2">
        <v>0</v>
      </c>
      <c r="J714" s="12">
        <v>169410</v>
      </c>
      <c r="K714" s="12">
        <f>J714*[1]OtherData!$C$3</f>
        <v>128243.7547312642</v>
      </c>
      <c r="L714" s="12" t="str">
        <f>VLOOKUP($C714,[1]OtherData!$H:$I,2,0)</f>
        <v>Storm</v>
      </c>
      <c r="M714" s="13">
        <f t="shared" si="46"/>
        <v>-4.0327543111679312E-2</v>
      </c>
      <c r="N714" s="12">
        <v>148813.41323087845</v>
      </c>
      <c r="O714" s="14">
        <f t="shared" si="47"/>
        <v>-3.7776925700728603E-2</v>
      </c>
      <c r="P714">
        <v>3</v>
      </c>
      <c r="Q714">
        <v>1</v>
      </c>
    </row>
    <row r="715" spans="1:17">
      <c r="A715" s="2" t="str">
        <f t="shared" si="44"/>
        <v>1_19834</v>
      </c>
      <c r="B715" s="2">
        <v>1</v>
      </c>
      <c r="C715" s="11" t="s">
        <v>20</v>
      </c>
      <c r="D715" s="2">
        <v>4</v>
      </c>
      <c r="E715" s="2">
        <v>1983</v>
      </c>
      <c r="F715" s="2" t="str">
        <f t="shared" si="45"/>
        <v>1983Q4</v>
      </c>
      <c r="G715" s="2">
        <v>1</v>
      </c>
      <c r="H715" s="2">
        <v>6</v>
      </c>
      <c r="I715" s="2">
        <v>0</v>
      </c>
      <c r="J715" s="12">
        <v>169332</v>
      </c>
      <c r="K715" s="12">
        <f>J715*[1]OtherData!$C$3</f>
        <v>128184.70855412567</v>
      </c>
      <c r="L715" s="12" t="str">
        <f>VLOOKUP($C715,[1]OtherData!$H:$I,2,0)</f>
        <v>Winter</v>
      </c>
      <c r="M715" s="15">
        <f t="shared" si="46"/>
        <v>-4.0328036419667423E-2</v>
      </c>
      <c r="N715" s="12">
        <v>310042.71162119688</v>
      </c>
      <c r="O715" s="14">
        <f t="shared" si="47"/>
        <v>-3.7003750188360149E-2</v>
      </c>
      <c r="P715">
        <v>3</v>
      </c>
      <c r="Q715">
        <v>1</v>
      </c>
    </row>
    <row r="716" spans="1:17">
      <c r="A716" s="2" t="str">
        <f t="shared" si="44"/>
        <v>5_20152</v>
      </c>
      <c r="B716" s="2">
        <v>5</v>
      </c>
      <c r="C716" s="11" t="s">
        <v>24</v>
      </c>
      <c r="D716" s="2">
        <v>2</v>
      </c>
      <c r="E716" s="2">
        <v>2015</v>
      </c>
      <c r="F716" s="2" t="str">
        <f t="shared" si="45"/>
        <v>2015Q2</v>
      </c>
      <c r="G716" s="2">
        <v>1</v>
      </c>
      <c r="H716" s="2">
        <v>0</v>
      </c>
      <c r="I716" s="2">
        <v>0</v>
      </c>
      <c r="J716" s="12">
        <v>169331</v>
      </c>
      <c r="K716" s="12">
        <f>J716*[1]OtherData!$C$3</f>
        <v>128183.95155185465</v>
      </c>
      <c r="L716" s="12" t="str">
        <f>VLOOKUP($C716,[1]OtherData!$H:$I,2,0)</f>
        <v>Storm</v>
      </c>
      <c r="M716" s="13">
        <f t="shared" si="46"/>
        <v>-4.0328042744128809E-2</v>
      </c>
      <c r="N716" s="12">
        <v>162707.1618010432</v>
      </c>
      <c r="O716" s="14">
        <f t="shared" si="47"/>
        <v>-3.771029819396212E-2</v>
      </c>
      <c r="P716">
        <v>3</v>
      </c>
      <c r="Q716">
        <v>1</v>
      </c>
    </row>
    <row r="717" spans="1:17">
      <c r="A717" s="2" t="str">
        <f t="shared" si="44"/>
        <v>3_19781</v>
      </c>
      <c r="B717" s="2">
        <v>3</v>
      </c>
      <c r="C717" s="11" t="s">
        <v>51</v>
      </c>
      <c r="D717" s="2">
        <v>1</v>
      </c>
      <c r="E717" s="2">
        <v>1978</v>
      </c>
      <c r="F717" s="2" t="str">
        <f t="shared" si="45"/>
        <v>1978Q1</v>
      </c>
      <c r="G717" s="2">
        <v>2</v>
      </c>
      <c r="H717" s="2">
        <v>0</v>
      </c>
      <c r="I717" s="2">
        <v>0</v>
      </c>
      <c r="J717" s="12">
        <v>169263</v>
      </c>
      <c r="K717" s="12">
        <f>J717*[1]OtherData!$C$3</f>
        <v>128132.4753974262</v>
      </c>
      <c r="L717" s="12" t="str">
        <f>VLOOKUP($C717,[1]OtherData!$H:$I,2,0)</f>
        <v>Water</v>
      </c>
      <c r="M717" s="15">
        <f t="shared" si="46"/>
        <v>-4.0328472807503055E-2</v>
      </c>
      <c r="N717" s="12">
        <v>373049.9351104339</v>
      </c>
      <c r="O717" s="14">
        <f t="shared" si="47"/>
        <v>-3.6701598887135298E-2</v>
      </c>
      <c r="P717">
        <v>3</v>
      </c>
      <c r="Q717">
        <v>1</v>
      </c>
    </row>
    <row r="718" spans="1:17">
      <c r="A718" s="2" t="str">
        <f t="shared" si="44"/>
        <v>3_19801</v>
      </c>
      <c r="B718" s="2">
        <v>3</v>
      </c>
      <c r="C718" s="11" t="s">
        <v>20</v>
      </c>
      <c r="D718" s="2">
        <v>1</v>
      </c>
      <c r="E718" s="2">
        <v>1980</v>
      </c>
      <c r="F718" s="2" t="str">
        <f t="shared" si="45"/>
        <v>1980Q1</v>
      </c>
      <c r="G718" s="2">
        <v>2</v>
      </c>
      <c r="H718" s="2">
        <v>0</v>
      </c>
      <c r="I718" s="2">
        <v>0</v>
      </c>
      <c r="J718" s="12">
        <v>169108</v>
      </c>
      <c r="K718" s="12">
        <f>J718*[1]OtherData!$C$3</f>
        <v>128015.14004542014</v>
      </c>
      <c r="L718" s="12" t="str">
        <f>VLOOKUP($C718,[1]OtherData!$H:$I,2,0)</f>
        <v>Winter</v>
      </c>
      <c r="M718" s="13">
        <f t="shared" si="46"/>
        <v>-4.0329453099017885E-2</v>
      </c>
      <c r="N718" s="12">
        <v>354488.87624399801</v>
      </c>
      <c r="O718" s="14">
        <f t="shared" si="47"/>
        <v>-3.6790608492352425E-2</v>
      </c>
      <c r="P718">
        <v>3</v>
      </c>
      <c r="Q718">
        <v>1</v>
      </c>
    </row>
    <row r="719" spans="1:17">
      <c r="A719" s="2" t="str">
        <f t="shared" si="44"/>
        <v>3_20202</v>
      </c>
      <c r="B719" s="2">
        <v>3</v>
      </c>
      <c r="C719" s="11" t="s">
        <v>19</v>
      </c>
      <c r="D719" s="2">
        <v>2</v>
      </c>
      <c r="E719" s="2">
        <v>2020</v>
      </c>
      <c r="F719" s="2" t="str">
        <f t="shared" si="45"/>
        <v>2020Q2</v>
      </c>
      <c r="G719" s="2">
        <v>1</v>
      </c>
      <c r="H719" s="2">
        <v>0</v>
      </c>
      <c r="I719" s="2">
        <v>0</v>
      </c>
      <c r="J719" s="12">
        <v>169061</v>
      </c>
      <c r="K719" s="12">
        <f>J719*[1]OtherData!$C$3</f>
        <v>127979.56093868281</v>
      </c>
      <c r="L719" s="12" t="str">
        <f>VLOOKUP($C719,[1]OtherData!$H:$I,2,0)</f>
        <v>Water</v>
      </c>
      <c r="M719" s="15">
        <f t="shared" si="46"/>
        <v>-4.0329750348703022E-2</v>
      </c>
      <c r="N719" s="12">
        <v>162342.35613988742</v>
      </c>
      <c r="O719" s="14">
        <f t="shared" si="47"/>
        <v>-3.7712047620442266E-2</v>
      </c>
      <c r="P719">
        <v>3</v>
      </c>
      <c r="Q719">
        <v>1</v>
      </c>
    </row>
    <row r="720" spans="1:17">
      <c r="A720" s="2" t="str">
        <f t="shared" si="44"/>
        <v>2_20192</v>
      </c>
      <c r="B720" s="2">
        <v>2</v>
      </c>
      <c r="C720" s="11" t="s">
        <v>24</v>
      </c>
      <c r="D720" s="2">
        <v>2</v>
      </c>
      <c r="E720" s="2">
        <v>2019</v>
      </c>
      <c r="F720" s="2" t="str">
        <f t="shared" si="45"/>
        <v>2019Q2</v>
      </c>
      <c r="G720" s="2">
        <v>1</v>
      </c>
      <c r="H720" s="2">
        <v>0</v>
      </c>
      <c r="I720" s="2">
        <v>0</v>
      </c>
      <c r="J720" s="12">
        <v>168554</v>
      </c>
      <c r="K720" s="12">
        <f>J720*[1]OtherData!$C$3</f>
        <v>127595.76078728237</v>
      </c>
      <c r="L720" s="12" t="str">
        <f>VLOOKUP($C720,[1]OtherData!$H:$I,2,0)</f>
        <v>Storm</v>
      </c>
      <c r="M720" s="13">
        <f t="shared" si="46"/>
        <v>-4.0332956850625719E-2</v>
      </c>
      <c r="N720" s="12">
        <v>162874.06451442334</v>
      </c>
      <c r="O720" s="14">
        <f t="shared" si="47"/>
        <v>-3.7709497811573671E-2</v>
      </c>
      <c r="P720">
        <v>3</v>
      </c>
      <c r="Q720">
        <v>1</v>
      </c>
    </row>
    <row r="721" spans="1:17">
      <c r="A721" s="2" t="str">
        <f t="shared" si="44"/>
        <v>1_20022</v>
      </c>
      <c r="B721" s="2">
        <v>1</v>
      </c>
      <c r="C721" s="11" t="s">
        <v>24</v>
      </c>
      <c r="D721" s="2">
        <v>2</v>
      </c>
      <c r="E721" s="2">
        <v>2002</v>
      </c>
      <c r="F721" s="2" t="str">
        <f t="shared" si="45"/>
        <v>2002Q2</v>
      </c>
      <c r="G721" s="2">
        <v>1</v>
      </c>
      <c r="H721" s="2">
        <v>0</v>
      </c>
      <c r="I721" s="2">
        <v>0</v>
      </c>
      <c r="J721" s="12">
        <v>168490</v>
      </c>
      <c r="K721" s="12">
        <f>J721*[1]OtherData!$C$3</f>
        <v>127547.31264193793</v>
      </c>
      <c r="L721" s="12" t="str">
        <f>VLOOKUP($C721,[1]OtherData!$H:$I,2,0)</f>
        <v>Storm</v>
      </c>
      <c r="M721" s="15">
        <f t="shared" si="46"/>
        <v>-4.0333361616154424E-2</v>
      </c>
      <c r="N721" s="12">
        <v>156993.18981929339</v>
      </c>
      <c r="O721" s="14">
        <f t="shared" si="47"/>
        <v>-3.773769956119969E-2</v>
      </c>
      <c r="P721">
        <v>3</v>
      </c>
      <c r="Q721">
        <v>1</v>
      </c>
    </row>
    <row r="722" spans="1:17">
      <c r="A722" s="2" t="str">
        <f t="shared" si="44"/>
        <v>3_20131</v>
      </c>
      <c r="B722" s="2">
        <v>3</v>
      </c>
      <c r="C722" s="11" t="s">
        <v>24</v>
      </c>
      <c r="D722" s="2">
        <v>1</v>
      </c>
      <c r="E722" s="2">
        <v>2013</v>
      </c>
      <c r="F722" s="2" t="str">
        <f t="shared" si="45"/>
        <v>2013Q1</v>
      </c>
      <c r="G722" s="2">
        <v>1</v>
      </c>
      <c r="H722" s="2">
        <v>0</v>
      </c>
      <c r="I722" s="2">
        <v>0</v>
      </c>
      <c r="J722" s="12">
        <v>168411</v>
      </c>
      <c r="K722" s="12">
        <f>J722*[1]OtherData!$C$3</f>
        <v>127487.5094625284</v>
      </c>
      <c r="L722" s="12" t="str">
        <f>VLOOKUP($C722,[1]OtherData!$H:$I,2,0)</f>
        <v>Storm</v>
      </c>
      <c r="M722" s="13">
        <f t="shared" si="46"/>
        <v>-4.0333861248603914E-2</v>
      </c>
      <c r="N722" s="12">
        <v>158421.45203014984</v>
      </c>
      <c r="O722" s="14">
        <f t="shared" si="47"/>
        <v>-3.7730850326118344E-2</v>
      </c>
      <c r="P722">
        <v>3</v>
      </c>
      <c r="Q722">
        <v>1</v>
      </c>
    </row>
    <row r="723" spans="1:17">
      <c r="A723" s="2" t="str">
        <f t="shared" si="44"/>
        <v>1_20173</v>
      </c>
      <c r="B723" s="2">
        <v>1</v>
      </c>
      <c r="C723" s="11" t="s">
        <v>26</v>
      </c>
      <c r="D723" s="2">
        <v>3</v>
      </c>
      <c r="E723" s="2">
        <v>2017</v>
      </c>
      <c r="F723" s="2" t="str">
        <f t="shared" si="45"/>
        <v>2017Q3</v>
      </c>
      <c r="G723" s="2">
        <v>1</v>
      </c>
      <c r="H723" s="2">
        <v>0</v>
      </c>
      <c r="I723" s="2">
        <v>0</v>
      </c>
      <c r="J723" s="12">
        <v>168221</v>
      </c>
      <c r="K723" s="12">
        <f>J723*[1]OtherData!$C$3</f>
        <v>127343.6790310371</v>
      </c>
      <c r="L723" s="12" t="str">
        <f>VLOOKUP($C723,[1]OtherData!$H:$I,2,0)</f>
        <v>Wind</v>
      </c>
      <c r="M723" s="15">
        <f t="shared" si="46"/>
        <v>-4.0335062896267253E-2</v>
      </c>
      <c r="N723" s="12">
        <v>161398.06773140057</v>
      </c>
      <c r="O723" s="14">
        <f t="shared" si="47"/>
        <v>-3.7716575957917803E-2</v>
      </c>
      <c r="P723">
        <v>3</v>
      </c>
      <c r="Q723">
        <v>1</v>
      </c>
    </row>
    <row r="724" spans="1:17">
      <c r="A724" s="2" t="str">
        <f t="shared" si="44"/>
        <v>3_20153</v>
      </c>
      <c r="B724" s="2">
        <v>3</v>
      </c>
      <c r="C724" s="11" t="s">
        <v>19</v>
      </c>
      <c r="D724" s="2">
        <v>3</v>
      </c>
      <c r="E724" s="2">
        <v>2015</v>
      </c>
      <c r="F724" s="2" t="str">
        <f t="shared" si="45"/>
        <v>2015Q3</v>
      </c>
      <c r="G724" s="2">
        <v>1</v>
      </c>
      <c r="H724" s="2">
        <v>0</v>
      </c>
      <c r="I724" s="2">
        <v>0</v>
      </c>
      <c r="J724" s="12">
        <v>167809</v>
      </c>
      <c r="K724" s="12">
        <f>J724*[1]OtherData!$C$3</f>
        <v>127031.7940953823</v>
      </c>
      <c r="L724" s="12" t="str">
        <f>VLOOKUP($C724,[1]OtherData!$H:$I,2,0)</f>
        <v>Water</v>
      </c>
      <c r="M724" s="13">
        <f t="shared" si="46"/>
        <v>-4.0337668574358276E-2</v>
      </c>
      <c r="N724" s="12">
        <v>161244.69893091789</v>
      </c>
      <c r="O724" s="14">
        <f t="shared" si="47"/>
        <v>-3.7717311438392367E-2</v>
      </c>
      <c r="P724">
        <v>3</v>
      </c>
      <c r="Q724">
        <v>1</v>
      </c>
    </row>
    <row r="725" spans="1:17">
      <c r="A725" s="2" t="str">
        <f t="shared" si="44"/>
        <v>2_19963</v>
      </c>
      <c r="B725" s="2">
        <v>2</v>
      </c>
      <c r="C725" s="11" t="s">
        <v>25</v>
      </c>
      <c r="D725" s="2">
        <v>3</v>
      </c>
      <c r="E725" s="2">
        <v>1996</v>
      </c>
      <c r="F725" s="2" t="str">
        <f t="shared" si="45"/>
        <v>1996Q3</v>
      </c>
      <c r="G725" s="2">
        <v>1</v>
      </c>
      <c r="H725" s="2">
        <v>0</v>
      </c>
      <c r="I725" s="2">
        <v>0</v>
      </c>
      <c r="J725" s="12">
        <v>167761</v>
      </c>
      <c r="K725" s="12">
        <f>J725*[1]OtherData!$C$3</f>
        <v>126995.45798637396</v>
      </c>
      <c r="L725" s="12" t="str">
        <f>VLOOKUP($C725,[1]OtherData!$H:$I,2,0)</f>
        <v>Storm</v>
      </c>
      <c r="M725" s="15">
        <f t="shared" si="46"/>
        <v>-4.0337972148504805E-2</v>
      </c>
      <c r="N725" s="12">
        <v>189771.8966457521</v>
      </c>
      <c r="O725" s="14">
        <f t="shared" si="47"/>
        <v>-3.7580509188864457E-2</v>
      </c>
      <c r="P725">
        <v>3</v>
      </c>
      <c r="Q725">
        <v>1</v>
      </c>
    </row>
    <row r="726" spans="1:17">
      <c r="A726" s="2" t="str">
        <f t="shared" si="44"/>
        <v>1_19831</v>
      </c>
      <c r="B726" s="2">
        <v>1</v>
      </c>
      <c r="C726" s="11" t="s">
        <v>52</v>
      </c>
      <c r="D726" s="2">
        <v>1</v>
      </c>
      <c r="E726" s="2">
        <v>1983</v>
      </c>
      <c r="F726" s="2" t="str">
        <f t="shared" si="45"/>
        <v>1983Q1</v>
      </c>
      <c r="G726" s="2">
        <v>1</v>
      </c>
      <c r="H726" s="2">
        <v>0</v>
      </c>
      <c r="I726" s="2">
        <v>0</v>
      </c>
      <c r="J726" s="12">
        <v>167661</v>
      </c>
      <c r="K726" s="12">
        <f>J726*[1]OtherData!$C$3</f>
        <v>126919.75775927329</v>
      </c>
      <c r="L726" s="12" t="str">
        <f>VLOOKUP($C726,[1]OtherData!$H:$I,2,0)</f>
        <v>Water</v>
      </c>
      <c r="M726" s="13">
        <f t="shared" si="46"/>
        <v>-4.0338604594643404E-2</v>
      </c>
      <c r="N726" s="12">
        <v>306983.15187396057</v>
      </c>
      <c r="O726" s="14">
        <f t="shared" si="47"/>
        <v>-3.7018422314945135E-2</v>
      </c>
      <c r="P726">
        <v>3</v>
      </c>
      <c r="Q726">
        <v>1</v>
      </c>
    </row>
    <row r="727" spans="1:17">
      <c r="A727" s="2" t="str">
        <f t="shared" si="44"/>
        <v>3_20131</v>
      </c>
      <c r="B727" s="2">
        <v>3</v>
      </c>
      <c r="C727" s="11" t="s">
        <v>24</v>
      </c>
      <c r="D727" s="2">
        <v>1</v>
      </c>
      <c r="E727" s="2">
        <v>2013</v>
      </c>
      <c r="F727" s="2" t="str">
        <f t="shared" si="45"/>
        <v>2013Q1</v>
      </c>
      <c r="G727" s="2">
        <v>1</v>
      </c>
      <c r="H727" s="2">
        <v>0</v>
      </c>
      <c r="I727" s="2">
        <v>0</v>
      </c>
      <c r="J727" s="12">
        <v>167650</v>
      </c>
      <c r="K727" s="12">
        <f>J727*[1]OtherData!$C$3</f>
        <v>126911.43073429221</v>
      </c>
      <c r="L727" s="12" t="str">
        <f>VLOOKUP($C727,[1]OtherData!$H:$I,2,0)</f>
        <v>Storm</v>
      </c>
      <c r="M727" s="15">
        <f t="shared" si="46"/>
        <v>-4.0338674163718648E-2</v>
      </c>
      <c r="N727" s="12">
        <v>157705.5918725892</v>
      </c>
      <c r="O727" s="14">
        <f t="shared" si="47"/>
        <v>-3.7734283235332934E-2</v>
      </c>
      <c r="P727">
        <v>3</v>
      </c>
      <c r="Q727">
        <v>1</v>
      </c>
    </row>
    <row r="728" spans="1:17">
      <c r="A728" s="2" t="str">
        <f t="shared" si="44"/>
        <v>5_20164</v>
      </c>
      <c r="B728" s="2">
        <v>5</v>
      </c>
      <c r="C728" s="11" t="s">
        <v>19</v>
      </c>
      <c r="D728" s="2">
        <v>4</v>
      </c>
      <c r="E728" s="2">
        <v>2016</v>
      </c>
      <c r="F728" s="2" t="str">
        <f t="shared" si="45"/>
        <v>2016Q4</v>
      </c>
      <c r="G728" s="2">
        <v>1</v>
      </c>
      <c r="H728" s="2">
        <v>0</v>
      </c>
      <c r="I728" s="2">
        <v>0</v>
      </c>
      <c r="J728" s="12">
        <v>167539</v>
      </c>
      <c r="K728" s="12">
        <f>J728*[1]OtherData!$C$3</f>
        <v>126827.40348221046</v>
      </c>
      <c r="L728" s="12" t="str">
        <f>VLOOKUP($C728,[1]OtherData!$H:$I,2,0)</f>
        <v>Water</v>
      </c>
      <c r="M728" s="13">
        <f t="shared" si="46"/>
        <v>-4.0339376178932497E-2</v>
      </c>
      <c r="N728" s="12">
        <v>160568.36660679246</v>
      </c>
      <c r="O728" s="14">
        <f t="shared" si="47"/>
        <v>-3.7720554791780728E-2</v>
      </c>
      <c r="P728">
        <v>3</v>
      </c>
      <c r="Q728">
        <v>1</v>
      </c>
    </row>
    <row r="729" spans="1:17">
      <c r="A729" s="2" t="str">
        <f t="shared" si="44"/>
        <v>6_20203</v>
      </c>
      <c r="B729" s="2">
        <v>6</v>
      </c>
      <c r="C729" s="11" t="s">
        <v>19</v>
      </c>
      <c r="D729" s="2">
        <v>3</v>
      </c>
      <c r="E729" s="2">
        <v>2020</v>
      </c>
      <c r="F729" s="2" t="str">
        <f t="shared" si="45"/>
        <v>2020Q3</v>
      </c>
      <c r="G729" s="2">
        <v>1</v>
      </c>
      <c r="H729" s="2">
        <v>0</v>
      </c>
      <c r="I729" s="2">
        <v>0</v>
      </c>
      <c r="J729" s="12">
        <v>167508</v>
      </c>
      <c r="K729" s="12">
        <f>J729*[1]OtherData!$C$3</f>
        <v>126803.93641180923</v>
      </c>
      <c r="L729" s="12" t="str">
        <f>VLOOKUP($C729,[1]OtherData!$H:$I,2,0)</f>
        <v>Water</v>
      </c>
      <c r="M729" s="15">
        <f t="shared" si="46"/>
        <v>-4.0339572237235465E-2</v>
      </c>
      <c r="N729" s="12">
        <v>160851.07382708171</v>
      </c>
      <c r="O729" s="14">
        <f t="shared" si="47"/>
        <v>-3.7719199068583523E-2</v>
      </c>
      <c r="P729">
        <v>3</v>
      </c>
      <c r="Q729">
        <v>1</v>
      </c>
    </row>
    <row r="730" spans="1:17">
      <c r="A730" s="2" t="str">
        <f t="shared" si="44"/>
        <v>1_19781</v>
      </c>
      <c r="B730" s="2">
        <v>1</v>
      </c>
      <c r="C730" s="11" t="s">
        <v>51</v>
      </c>
      <c r="D730" s="2">
        <v>1</v>
      </c>
      <c r="E730" s="2">
        <v>1978</v>
      </c>
      <c r="F730" s="2" t="str">
        <f t="shared" si="45"/>
        <v>1978Q1</v>
      </c>
      <c r="G730" s="2">
        <v>2</v>
      </c>
      <c r="H730" s="2">
        <v>0</v>
      </c>
      <c r="I730" s="2">
        <v>0</v>
      </c>
      <c r="J730" s="12">
        <v>167420</v>
      </c>
      <c r="K730" s="12">
        <f>J730*[1]OtherData!$C$3</f>
        <v>126737.32021196064</v>
      </c>
      <c r="L730" s="12" t="str">
        <f>VLOOKUP($C730,[1]OtherData!$H:$I,2,0)</f>
        <v>Water</v>
      </c>
      <c r="M730" s="13">
        <f t="shared" si="46"/>
        <v>-4.0340128789837428E-2</v>
      </c>
      <c r="N730" s="12">
        <v>368988.0253581045</v>
      </c>
      <c r="O730" s="14">
        <f t="shared" si="47"/>
        <v>-3.6721077785730694E-2</v>
      </c>
      <c r="P730">
        <v>3</v>
      </c>
      <c r="Q730">
        <v>1</v>
      </c>
    </row>
    <row r="731" spans="1:17">
      <c r="A731" s="2" t="str">
        <f t="shared" si="44"/>
        <v>6_19634</v>
      </c>
      <c r="B731" s="2">
        <v>6</v>
      </c>
      <c r="C731" s="11" t="s">
        <v>20</v>
      </c>
      <c r="D731" s="2">
        <v>4</v>
      </c>
      <c r="E731" s="2">
        <v>1963</v>
      </c>
      <c r="F731" s="2" t="str">
        <f t="shared" si="45"/>
        <v>1963Q4</v>
      </c>
      <c r="G731" s="2">
        <v>2</v>
      </c>
      <c r="H731" s="2">
        <v>0</v>
      </c>
      <c r="I731" s="2">
        <v>6</v>
      </c>
      <c r="J731" s="12">
        <v>167213</v>
      </c>
      <c r="K731" s="12">
        <f>J731*[1]OtherData!$C$3</f>
        <v>126580.62074186224</v>
      </c>
      <c r="L731" s="12" t="str">
        <f>VLOOKUP($C731,[1]OtherData!$H:$I,2,0)</f>
        <v>Winter</v>
      </c>
      <c r="M731" s="15">
        <f t="shared" si="46"/>
        <v>-4.0341437953344328E-2</v>
      </c>
      <c r="N731" s="12">
        <v>454743.75538779725</v>
      </c>
      <c r="O731" s="14">
        <f t="shared" si="47"/>
        <v>-3.6309835963269102E-2</v>
      </c>
      <c r="P731">
        <v>3</v>
      </c>
      <c r="Q731">
        <v>1</v>
      </c>
    </row>
    <row r="732" spans="1:17">
      <c r="A732" s="2" t="str">
        <f t="shared" si="44"/>
        <v>5_19731</v>
      </c>
      <c r="B732" s="2">
        <v>5</v>
      </c>
      <c r="C732" s="11" t="s">
        <v>20</v>
      </c>
      <c r="D732" s="2">
        <v>1</v>
      </c>
      <c r="E732" s="2">
        <v>1973</v>
      </c>
      <c r="F732" s="2" t="str">
        <f t="shared" si="45"/>
        <v>1973Q1</v>
      </c>
      <c r="G732" s="2">
        <v>2</v>
      </c>
      <c r="H732" s="2">
        <v>0</v>
      </c>
      <c r="I732" s="2">
        <v>0</v>
      </c>
      <c r="J732" s="12">
        <v>166696</v>
      </c>
      <c r="K732" s="12">
        <f>J732*[1]OtherData!$C$3</f>
        <v>126189.2505677517</v>
      </c>
      <c r="L732" s="12" t="str">
        <f>VLOOKUP($C732,[1]OtherData!$H:$I,2,0)</f>
        <v>Winter</v>
      </c>
      <c r="M732" s="13">
        <f t="shared" si="46"/>
        <v>-4.0344707699880883E-2</v>
      </c>
      <c r="N732" s="12">
        <v>363376.26411362656</v>
      </c>
      <c r="O732" s="14">
        <f t="shared" si="47"/>
        <v>-3.6747989001116525E-2</v>
      </c>
      <c r="P732">
        <v>3</v>
      </c>
      <c r="Q732">
        <v>1</v>
      </c>
    </row>
    <row r="733" spans="1:17">
      <c r="A733" s="2" t="str">
        <f t="shared" si="44"/>
        <v>1_19851</v>
      </c>
      <c r="B733" s="2">
        <v>1</v>
      </c>
      <c r="C733" s="11" t="s">
        <v>20</v>
      </c>
      <c r="D733" s="2">
        <v>1</v>
      </c>
      <c r="E733" s="2">
        <v>1985</v>
      </c>
      <c r="F733" s="2" t="str">
        <f t="shared" si="45"/>
        <v>1985Q1</v>
      </c>
      <c r="G733" s="2">
        <v>5</v>
      </c>
      <c r="H733" s="2">
        <v>3</v>
      </c>
      <c r="I733" s="2">
        <v>0</v>
      </c>
      <c r="J733" s="12">
        <v>166696</v>
      </c>
      <c r="K733" s="12">
        <f>J733*[1]OtherData!$C$3</f>
        <v>126189.2505677517</v>
      </c>
      <c r="L733" s="12" t="str">
        <f>VLOOKUP($C733,[1]OtherData!$H:$I,2,0)</f>
        <v>Winter</v>
      </c>
      <c r="M733" s="15">
        <f t="shared" si="46"/>
        <v>-4.0344707699880883E-2</v>
      </c>
      <c r="N733" s="12">
        <v>269422.65304079541</v>
      </c>
      <c r="O733" s="14">
        <f t="shared" si="47"/>
        <v>-3.7198543783065911E-2</v>
      </c>
      <c r="P733">
        <v>3</v>
      </c>
      <c r="Q733">
        <v>1</v>
      </c>
    </row>
    <row r="734" spans="1:17">
      <c r="A734" s="2" t="str">
        <f t="shared" si="44"/>
        <v>3_20202</v>
      </c>
      <c r="B734" s="2">
        <v>3</v>
      </c>
      <c r="C734" s="11" t="s">
        <v>19</v>
      </c>
      <c r="D734" s="2">
        <v>2</v>
      </c>
      <c r="E734" s="2">
        <v>2020</v>
      </c>
      <c r="F734" s="2" t="str">
        <f t="shared" si="45"/>
        <v>2020Q2</v>
      </c>
      <c r="G734" s="2">
        <v>1</v>
      </c>
      <c r="H734" s="2">
        <v>0</v>
      </c>
      <c r="I734" s="2">
        <v>25</v>
      </c>
      <c r="J734" s="12">
        <v>166604</v>
      </c>
      <c r="K734" s="12">
        <f>J734*[1]OtherData!$C$3</f>
        <v>126119.60635881909</v>
      </c>
      <c r="L734" s="12" t="str">
        <f>VLOOKUP($C734,[1]OtherData!$H:$I,2,0)</f>
        <v>Water</v>
      </c>
      <c r="M734" s="13">
        <f t="shared" si="46"/>
        <v>-4.0345289550328393E-2</v>
      </c>
      <c r="N734" s="12">
        <v>159982.99964113429</v>
      </c>
      <c r="O734" s="14">
        <f t="shared" si="47"/>
        <v>-3.7723361920560146E-2</v>
      </c>
      <c r="P734">
        <v>3</v>
      </c>
      <c r="Q734">
        <v>1</v>
      </c>
    </row>
    <row r="735" spans="1:17">
      <c r="A735" s="2" t="str">
        <f t="shared" si="44"/>
        <v>1_19731</v>
      </c>
      <c r="B735" s="2">
        <v>1</v>
      </c>
      <c r="C735" s="11" t="s">
        <v>20</v>
      </c>
      <c r="D735" s="2">
        <v>1</v>
      </c>
      <c r="E735" s="2">
        <v>1973</v>
      </c>
      <c r="F735" s="2" t="str">
        <f t="shared" si="45"/>
        <v>1973Q1</v>
      </c>
      <c r="G735" s="2">
        <v>2</v>
      </c>
      <c r="H735" s="2">
        <v>0</v>
      </c>
      <c r="I735" s="2">
        <v>0</v>
      </c>
      <c r="J735" s="12">
        <v>166558</v>
      </c>
      <c r="K735" s="12">
        <f>J735*[1]OtherData!$C$3</f>
        <v>126084.78425435277</v>
      </c>
      <c r="L735" s="12" t="str">
        <f>VLOOKUP($C735,[1]OtherData!$H:$I,2,0)</f>
        <v>Winter</v>
      </c>
      <c r="M735" s="15">
        <f t="shared" si="46"/>
        <v>-4.0345580475552145E-2</v>
      </c>
      <c r="N735" s="12">
        <v>363075.44151171844</v>
      </c>
      <c r="O735" s="14">
        <f t="shared" si="47"/>
        <v>-3.6749431596672572E-2</v>
      </c>
      <c r="P735">
        <v>3</v>
      </c>
      <c r="Q735">
        <v>1</v>
      </c>
    </row>
    <row r="736" spans="1:17">
      <c r="A736" s="2" t="str">
        <f t="shared" si="44"/>
        <v>2_19661</v>
      </c>
      <c r="B736" s="2">
        <v>2</v>
      </c>
      <c r="C736" s="11" t="s">
        <v>18</v>
      </c>
      <c r="D736" s="2">
        <v>1</v>
      </c>
      <c r="E736" s="2">
        <v>1966</v>
      </c>
      <c r="F736" s="2" t="str">
        <f t="shared" si="45"/>
        <v>1966Q1</v>
      </c>
      <c r="G736" s="2">
        <v>17</v>
      </c>
      <c r="H736" s="2">
        <v>0</v>
      </c>
      <c r="I736" s="2">
        <v>0</v>
      </c>
      <c r="J736" s="12">
        <v>166248</v>
      </c>
      <c r="K736" s="12">
        <f>J736*[1]OtherData!$C$3</f>
        <v>125850.11355034065</v>
      </c>
      <c r="L736" s="12" t="str">
        <f>VLOOKUP($C736,[1]OtherData!$H:$I,2,0)</f>
        <v>Heat</v>
      </c>
      <c r="M736" s="13">
        <f t="shared" si="46"/>
        <v>-4.0347541058581807E-2</v>
      </c>
      <c r="N736" s="12">
        <v>425646.12445712113</v>
      </c>
      <c r="O736" s="14">
        <f t="shared" si="47"/>
        <v>-3.6449373726741029E-2</v>
      </c>
      <c r="P736">
        <v>2</v>
      </c>
      <c r="Q736">
        <v>2</v>
      </c>
    </row>
    <row r="737" spans="1:17">
      <c r="A737" s="2" t="str">
        <f t="shared" si="44"/>
        <v>2_19731</v>
      </c>
      <c r="B737" s="2">
        <v>2</v>
      </c>
      <c r="C737" s="11" t="s">
        <v>20</v>
      </c>
      <c r="D737" s="2">
        <v>1</v>
      </c>
      <c r="E737" s="2">
        <v>1973</v>
      </c>
      <c r="F737" s="2" t="str">
        <f t="shared" si="45"/>
        <v>1973Q1</v>
      </c>
      <c r="G737" s="2">
        <v>2</v>
      </c>
      <c r="H737" s="2">
        <v>0</v>
      </c>
      <c r="I737" s="2">
        <v>0</v>
      </c>
      <c r="J737" s="12">
        <v>165335</v>
      </c>
      <c r="K737" s="12">
        <f>J737*[1]OtherData!$C$3</f>
        <v>125158.97047691143</v>
      </c>
      <c r="L737" s="12" t="str">
        <f>VLOOKUP($C737,[1]OtherData!$H:$I,2,0)</f>
        <v>Winter</v>
      </c>
      <c r="M737" s="15">
        <f t="shared" si="46"/>
        <v>-4.0353315291827209E-2</v>
      </c>
      <c r="N737" s="12">
        <v>360409.45569915563</v>
      </c>
      <c r="O737" s="14">
        <f t="shared" si="47"/>
        <v>-3.6762216338448256E-2</v>
      </c>
      <c r="P737">
        <v>3</v>
      </c>
      <c r="Q737">
        <v>1</v>
      </c>
    </row>
    <row r="738" spans="1:17">
      <c r="A738" s="2" t="str">
        <f t="shared" si="44"/>
        <v>5_20164</v>
      </c>
      <c r="B738" s="2">
        <v>5</v>
      </c>
      <c r="C738" s="11" t="s">
        <v>19</v>
      </c>
      <c r="D738" s="2">
        <v>4</v>
      </c>
      <c r="E738" s="2">
        <v>2016</v>
      </c>
      <c r="F738" s="2" t="str">
        <f t="shared" si="45"/>
        <v>2016Q4</v>
      </c>
      <c r="G738" s="2">
        <v>1</v>
      </c>
      <c r="H738" s="2">
        <v>0</v>
      </c>
      <c r="I738" s="2">
        <v>0</v>
      </c>
      <c r="J738" s="12">
        <v>165304</v>
      </c>
      <c r="K738" s="12">
        <f>J738*[1]OtherData!$C$3</f>
        <v>125135.50340651022</v>
      </c>
      <c r="L738" s="12" t="str">
        <f>VLOOKUP($C738,[1]OtherData!$H:$I,2,0)</f>
        <v>Water</v>
      </c>
      <c r="M738" s="13">
        <f t="shared" si="46"/>
        <v>-4.0353511350130176E-2</v>
      </c>
      <c r="N738" s="12">
        <v>158426.35609362132</v>
      </c>
      <c r="O738" s="14">
        <f t="shared" si="47"/>
        <v>-3.7730826808669439E-2</v>
      </c>
      <c r="P738">
        <v>3</v>
      </c>
      <c r="Q738">
        <v>1</v>
      </c>
    </row>
    <row r="739" spans="1:17">
      <c r="A739" s="2" t="str">
        <f t="shared" si="44"/>
        <v>2_19891</v>
      </c>
      <c r="B739" s="2">
        <v>2</v>
      </c>
      <c r="C739" s="11" t="s">
        <v>24</v>
      </c>
      <c r="D739" s="2">
        <v>1</v>
      </c>
      <c r="E739" s="2">
        <v>1989</v>
      </c>
      <c r="F739" s="2" t="str">
        <f t="shared" si="45"/>
        <v>1989Q1</v>
      </c>
      <c r="G739" s="2">
        <v>1</v>
      </c>
      <c r="H739" s="2">
        <v>0</v>
      </c>
      <c r="I739" s="2">
        <v>0</v>
      </c>
      <c r="J739" s="12">
        <v>165177</v>
      </c>
      <c r="K739" s="12">
        <f>J739*[1]OtherData!$C$3</f>
        <v>125039.36411809236</v>
      </c>
      <c r="L739" s="12" t="str">
        <f>VLOOKUP($C739,[1]OtherData!$H:$I,2,0)</f>
        <v>Storm</v>
      </c>
      <c r="M739" s="15">
        <f t="shared" si="46"/>
        <v>-4.0354314556726195E-2</v>
      </c>
      <c r="N739" s="12">
        <v>220127.49850665612</v>
      </c>
      <c r="O739" s="14">
        <f t="shared" si="47"/>
        <v>-3.7434938822582524E-2</v>
      </c>
      <c r="P739">
        <v>3</v>
      </c>
      <c r="Q739">
        <v>1</v>
      </c>
    </row>
    <row r="740" spans="1:17">
      <c r="A740" s="2" t="str">
        <f t="shared" si="44"/>
        <v>5_20112</v>
      </c>
      <c r="B740" s="2">
        <v>5</v>
      </c>
      <c r="C740" s="11" t="s">
        <v>24</v>
      </c>
      <c r="D740" s="2">
        <v>2</v>
      </c>
      <c r="E740" s="2">
        <v>2011</v>
      </c>
      <c r="F740" s="2" t="str">
        <f t="shared" si="45"/>
        <v>2011Q2</v>
      </c>
      <c r="G740" s="2">
        <v>1</v>
      </c>
      <c r="H740" s="2">
        <v>0</v>
      </c>
      <c r="I740" s="2">
        <v>0</v>
      </c>
      <c r="J740" s="12">
        <v>165019</v>
      </c>
      <c r="K740" s="12">
        <f>J740*[1]OtherData!$C$3</f>
        <v>124919.75775927329</v>
      </c>
      <c r="L740" s="12" t="str">
        <f>VLOOKUP($C740,[1]OtherData!$H:$I,2,0)</f>
        <v>Storm</v>
      </c>
      <c r="M740" s="13">
        <f t="shared" si="46"/>
        <v>-4.0355313821625181E-2</v>
      </c>
      <c r="N740" s="12">
        <v>148144.83020727432</v>
      </c>
      <c r="O740" s="14">
        <f t="shared" si="47"/>
        <v>-3.7780131892326513E-2</v>
      </c>
      <c r="P740">
        <v>3</v>
      </c>
      <c r="Q740">
        <v>1</v>
      </c>
    </row>
    <row r="741" spans="1:17">
      <c r="A741" s="2" t="str">
        <f t="shared" si="44"/>
        <v>6_19952</v>
      </c>
      <c r="B741" s="2">
        <v>6</v>
      </c>
      <c r="C741" s="11" t="s">
        <v>39</v>
      </c>
      <c r="D741" s="2">
        <v>2</v>
      </c>
      <c r="E741" s="2">
        <v>1995</v>
      </c>
      <c r="F741" s="2" t="str">
        <f t="shared" si="45"/>
        <v>1995Q2</v>
      </c>
      <c r="G741" s="2">
        <v>1</v>
      </c>
      <c r="H741" s="2">
        <v>0</v>
      </c>
      <c r="I741" s="2">
        <v>0</v>
      </c>
      <c r="J741" s="12">
        <v>164971</v>
      </c>
      <c r="K741" s="12">
        <f>J741*[1]OtherData!$C$3</f>
        <v>124883.42165026495</v>
      </c>
      <c r="L741" s="12" t="str">
        <f>VLOOKUP($C741,[1]OtherData!$H:$I,2,0)</f>
        <v>Storm</v>
      </c>
      <c r="M741" s="15">
        <f t="shared" si="46"/>
        <v>-4.035561739577171E-2</v>
      </c>
      <c r="N741" s="12">
        <v>193244.46710945226</v>
      </c>
      <c r="O741" s="14">
        <f t="shared" si="47"/>
        <v>-3.7563856468333434E-2</v>
      </c>
      <c r="P741">
        <v>3</v>
      </c>
      <c r="Q741">
        <v>1</v>
      </c>
    </row>
    <row r="742" spans="1:17">
      <c r="A742" s="2" t="str">
        <f t="shared" si="44"/>
        <v>3_19791</v>
      </c>
      <c r="B742" s="2">
        <v>3</v>
      </c>
      <c r="C742" s="11" t="s">
        <v>20</v>
      </c>
      <c r="D742" s="2">
        <v>1</v>
      </c>
      <c r="E742" s="2">
        <v>1979</v>
      </c>
      <c r="F742" s="2" t="str">
        <f t="shared" si="45"/>
        <v>1979Q1</v>
      </c>
      <c r="G742" s="2">
        <v>2</v>
      </c>
      <c r="H742" s="2">
        <v>11</v>
      </c>
      <c r="I742" s="2">
        <v>0</v>
      </c>
      <c r="J742" s="12">
        <v>164870</v>
      </c>
      <c r="K742" s="12">
        <f>J742*[1]OtherData!$C$3</f>
        <v>124806.96442089327</v>
      </c>
      <c r="L742" s="12" t="str">
        <f>VLOOKUP($C742,[1]OtherData!$H:$I,2,0)</f>
        <v>Winter</v>
      </c>
      <c r="M742" s="13">
        <f t="shared" si="46"/>
        <v>-4.0356256166371694E-2</v>
      </c>
      <c r="N742" s="12">
        <v>354664.0906026765</v>
      </c>
      <c r="O742" s="14">
        <f t="shared" si="47"/>
        <v>-3.6789768251447717E-2</v>
      </c>
      <c r="P742">
        <v>3</v>
      </c>
      <c r="Q742">
        <v>1</v>
      </c>
    </row>
    <row r="743" spans="1:17">
      <c r="A743" s="2" t="str">
        <f t="shared" si="44"/>
        <v>1_20172</v>
      </c>
      <c r="B743" s="2">
        <v>1</v>
      </c>
      <c r="C743" s="11" t="s">
        <v>24</v>
      </c>
      <c r="D743" s="2">
        <v>2</v>
      </c>
      <c r="E743" s="2">
        <v>2017</v>
      </c>
      <c r="F743" s="2" t="str">
        <f t="shared" si="45"/>
        <v>2017Q2</v>
      </c>
      <c r="G743" s="2">
        <v>1</v>
      </c>
      <c r="H743" s="2">
        <v>0</v>
      </c>
      <c r="I743" s="2">
        <v>0</v>
      </c>
      <c r="J743" s="12">
        <v>164385</v>
      </c>
      <c r="K743" s="12">
        <f>J743*[1]OtherData!$C$3</f>
        <v>124439.81831945496</v>
      </c>
      <c r="L743" s="12" t="str">
        <f>VLOOKUP($C743,[1]OtherData!$H:$I,2,0)</f>
        <v>Storm</v>
      </c>
      <c r="M743" s="15">
        <f t="shared" si="46"/>
        <v>-4.0359323530143897E-2</v>
      </c>
      <c r="N743" s="12">
        <v>157717.65334902468</v>
      </c>
      <c r="O743" s="14">
        <f t="shared" si="47"/>
        <v>-3.7734225394491873E-2</v>
      </c>
      <c r="P743">
        <v>3</v>
      </c>
      <c r="Q743">
        <v>1</v>
      </c>
    </row>
    <row r="744" spans="1:17">
      <c r="A744" s="2" t="str">
        <f t="shared" si="44"/>
        <v>5_20131</v>
      </c>
      <c r="B744" s="2">
        <v>5</v>
      </c>
      <c r="C744" s="11" t="s">
        <v>24</v>
      </c>
      <c r="D744" s="2">
        <v>1</v>
      </c>
      <c r="E744" s="2">
        <v>2013</v>
      </c>
      <c r="F744" s="2" t="str">
        <f t="shared" si="45"/>
        <v>2013Q1</v>
      </c>
      <c r="G744" s="2">
        <v>1</v>
      </c>
      <c r="H744" s="2">
        <v>0</v>
      </c>
      <c r="I744" s="2">
        <v>0</v>
      </c>
      <c r="J744" s="12">
        <v>164131</v>
      </c>
      <c r="K744" s="12">
        <f>J744*[1]OtherData!$C$3</f>
        <v>124247.53974261924</v>
      </c>
      <c r="L744" s="12" t="str">
        <f>VLOOKUP($C744,[1]OtherData!$H:$I,2,0)</f>
        <v>Storm</v>
      </c>
      <c r="M744" s="13">
        <f t="shared" si="46"/>
        <v>-4.0360929943335941E-2</v>
      </c>
      <c r="N744" s="12">
        <v>154395.32657107033</v>
      </c>
      <c r="O744" s="14">
        <f t="shared" si="47"/>
        <v>-3.7750157621044028E-2</v>
      </c>
      <c r="P744">
        <v>3</v>
      </c>
      <c r="Q744">
        <v>1</v>
      </c>
    </row>
    <row r="745" spans="1:17">
      <c r="A745" s="2" t="str">
        <f t="shared" si="44"/>
        <v>1_19881</v>
      </c>
      <c r="B745" s="2">
        <v>1</v>
      </c>
      <c r="C745" s="11" t="s">
        <v>20</v>
      </c>
      <c r="D745" s="2">
        <v>1</v>
      </c>
      <c r="E745" s="2">
        <v>1988</v>
      </c>
      <c r="F745" s="2" t="str">
        <f t="shared" si="45"/>
        <v>1988Q1</v>
      </c>
      <c r="G745" s="2">
        <v>5</v>
      </c>
      <c r="H745" s="2">
        <v>0</v>
      </c>
      <c r="I745" s="2">
        <v>0</v>
      </c>
      <c r="J745" s="12">
        <v>163870</v>
      </c>
      <c r="K745" s="12">
        <f>J745*[1]OtherData!$C$3</f>
        <v>124049.96214988646</v>
      </c>
      <c r="L745" s="12" t="str">
        <f>VLOOKUP($C745,[1]OtherData!$H:$I,2,0)</f>
        <v>Winter</v>
      </c>
      <c r="M745" s="15">
        <f t="shared" si="46"/>
        <v>-4.0362580627757681E-2</v>
      </c>
      <c r="N745" s="12">
        <v>228769.96366152816</v>
      </c>
      <c r="O745" s="14">
        <f t="shared" si="47"/>
        <v>-3.7393493858851011E-2</v>
      </c>
      <c r="P745">
        <v>3</v>
      </c>
      <c r="Q745">
        <v>1</v>
      </c>
    </row>
    <row r="746" spans="1:17">
      <c r="A746" s="2" t="str">
        <f t="shared" si="44"/>
        <v>6_20203</v>
      </c>
      <c r="B746" s="2">
        <v>6</v>
      </c>
      <c r="C746" s="11" t="s">
        <v>19</v>
      </c>
      <c r="D746" s="2">
        <v>3</v>
      </c>
      <c r="E746" s="2">
        <v>2020</v>
      </c>
      <c r="F746" s="2" t="str">
        <f t="shared" si="45"/>
        <v>2020Q3</v>
      </c>
      <c r="G746" s="2">
        <v>1</v>
      </c>
      <c r="H746" s="2">
        <v>0</v>
      </c>
      <c r="I746" s="2">
        <v>0</v>
      </c>
      <c r="J746" s="12">
        <v>163735</v>
      </c>
      <c r="K746" s="12">
        <f>J746*[1]OtherData!$C$3</f>
        <v>123947.76684330053</v>
      </c>
      <c r="L746" s="12" t="str">
        <f>VLOOKUP($C746,[1]OtherData!$H:$I,2,0)</f>
        <v>Water</v>
      </c>
      <c r="M746" s="13">
        <f t="shared" si="46"/>
        <v>-4.0363434430044788E-2</v>
      </c>
      <c r="N746" s="12">
        <v>157228.01641161749</v>
      </c>
      <c r="O746" s="14">
        <f t="shared" si="47"/>
        <v>-3.7736573449676222E-2</v>
      </c>
      <c r="P746">
        <v>3</v>
      </c>
      <c r="Q746">
        <v>1</v>
      </c>
    </row>
    <row r="747" spans="1:17">
      <c r="A747" s="2" t="str">
        <f t="shared" si="44"/>
        <v>3_19881</v>
      </c>
      <c r="B747" s="2">
        <v>3</v>
      </c>
      <c r="C747" s="11" t="s">
        <v>20</v>
      </c>
      <c r="D747" s="2">
        <v>1</v>
      </c>
      <c r="E747" s="2">
        <v>1988</v>
      </c>
      <c r="F747" s="2" t="str">
        <f t="shared" si="45"/>
        <v>1988Q1</v>
      </c>
      <c r="G747" s="2">
        <v>5</v>
      </c>
      <c r="H747" s="2">
        <v>0</v>
      </c>
      <c r="I747" s="2">
        <v>0</v>
      </c>
      <c r="J747" s="12">
        <v>163698</v>
      </c>
      <c r="K747" s="12">
        <f>J747*[1]OtherData!$C$3</f>
        <v>123919.75775927329</v>
      </c>
      <c r="L747" s="12" t="str">
        <f>VLOOKUP($C747,[1]OtherData!$H:$I,2,0)</f>
        <v>Winter</v>
      </c>
      <c r="M747" s="15">
        <f t="shared" si="46"/>
        <v>-4.0363668435116073E-2</v>
      </c>
      <c r="N747" s="12">
        <v>228529.84384856798</v>
      </c>
      <c r="O747" s="14">
        <f t="shared" si="47"/>
        <v>-3.7394645354027561E-2</v>
      </c>
      <c r="P747">
        <v>3</v>
      </c>
      <c r="Q747">
        <v>1</v>
      </c>
    </row>
    <row r="748" spans="1:17">
      <c r="A748" s="2" t="str">
        <f t="shared" si="44"/>
        <v>5_19702</v>
      </c>
      <c r="B748" s="2">
        <v>5</v>
      </c>
      <c r="C748" s="11" t="s">
        <v>26</v>
      </c>
      <c r="D748" s="2">
        <v>2</v>
      </c>
      <c r="E748" s="2">
        <v>1970</v>
      </c>
      <c r="F748" s="2" t="str">
        <f t="shared" si="45"/>
        <v>1970Q2</v>
      </c>
      <c r="G748" s="2">
        <v>1</v>
      </c>
      <c r="H748" s="2">
        <v>0</v>
      </c>
      <c r="I748" s="2">
        <v>2</v>
      </c>
      <c r="J748" s="12">
        <v>163687</v>
      </c>
      <c r="K748" s="12">
        <f>J748*[1]OtherData!$C$3</f>
        <v>123911.43073429221</v>
      </c>
      <c r="L748" s="12" t="str">
        <f>VLOOKUP($C748,[1]OtherData!$H:$I,2,0)</f>
        <v>Wind</v>
      </c>
      <c r="M748" s="13">
        <f t="shared" si="46"/>
        <v>-4.0363738004191317E-2</v>
      </c>
      <c r="N748" s="12">
        <v>373056.47213816934</v>
      </c>
      <c r="O748" s="14">
        <f t="shared" si="47"/>
        <v>-3.6701567538802091E-2</v>
      </c>
      <c r="P748">
        <v>3</v>
      </c>
      <c r="Q748">
        <v>1</v>
      </c>
    </row>
    <row r="749" spans="1:17">
      <c r="A749" s="2" t="str">
        <f t="shared" si="44"/>
        <v>1_19791</v>
      </c>
      <c r="B749" s="2">
        <v>1</v>
      </c>
      <c r="C749" s="11" t="s">
        <v>20</v>
      </c>
      <c r="D749" s="2">
        <v>1</v>
      </c>
      <c r="E749" s="2">
        <v>1979</v>
      </c>
      <c r="F749" s="2" t="str">
        <f t="shared" si="45"/>
        <v>1979Q1</v>
      </c>
      <c r="G749" s="2">
        <v>2</v>
      </c>
      <c r="H749" s="2">
        <v>0</v>
      </c>
      <c r="I749" s="2">
        <v>0</v>
      </c>
      <c r="J749" s="12">
        <v>163663</v>
      </c>
      <c r="K749" s="12">
        <f>J749*[1]OtherData!$C$3</f>
        <v>123893.26267978805</v>
      </c>
      <c r="L749" s="12" t="str">
        <f>VLOOKUP($C749,[1]OtherData!$H:$I,2,0)</f>
        <v>Winter</v>
      </c>
      <c r="M749" s="15">
        <f t="shared" si="46"/>
        <v>-4.0363889791264582E-2</v>
      </c>
      <c r="N749" s="12">
        <v>352067.62334145594</v>
      </c>
      <c r="O749" s="14">
        <f t="shared" si="47"/>
        <v>-3.6802219616832825E-2</v>
      </c>
      <c r="P749">
        <v>3</v>
      </c>
      <c r="Q749">
        <v>1</v>
      </c>
    </row>
    <row r="750" spans="1:17">
      <c r="A750" s="2" t="str">
        <f t="shared" si="44"/>
        <v>2_20192</v>
      </c>
      <c r="B750" s="2">
        <v>2</v>
      </c>
      <c r="C750" s="11" t="s">
        <v>24</v>
      </c>
      <c r="D750" s="2">
        <v>2</v>
      </c>
      <c r="E750" s="2">
        <v>2019</v>
      </c>
      <c r="F750" s="2" t="str">
        <f t="shared" si="45"/>
        <v>2019Q2</v>
      </c>
      <c r="G750" s="2">
        <v>1</v>
      </c>
      <c r="H750" s="2">
        <v>0</v>
      </c>
      <c r="I750" s="2">
        <v>0</v>
      </c>
      <c r="J750" s="12">
        <v>163148</v>
      </c>
      <c r="K750" s="12">
        <f>J750*[1]OtherData!$C$3</f>
        <v>123503.40651021953</v>
      </c>
      <c r="L750" s="12" t="str">
        <f>VLOOKUP($C750,[1]OtherData!$H:$I,2,0)</f>
        <v>Storm</v>
      </c>
      <c r="M750" s="13">
        <f t="shared" si="46"/>
        <v>-4.0367146888878366E-2</v>
      </c>
      <c r="N750" s="12">
        <v>157650.23599202119</v>
      </c>
      <c r="O750" s="14">
        <f t="shared" si="47"/>
        <v>-3.7734548694599634E-2</v>
      </c>
      <c r="P750">
        <v>3</v>
      </c>
      <c r="Q750">
        <v>1</v>
      </c>
    </row>
    <row r="751" spans="1:17">
      <c r="A751" s="2" t="str">
        <f t="shared" si="44"/>
        <v>6_19851</v>
      </c>
      <c r="B751" s="2">
        <v>6</v>
      </c>
      <c r="C751" s="11" t="s">
        <v>20</v>
      </c>
      <c r="D751" s="2">
        <v>1</v>
      </c>
      <c r="E751" s="2">
        <v>1985</v>
      </c>
      <c r="F751" s="2" t="str">
        <f t="shared" si="45"/>
        <v>1985Q1</v>
      </c>
      <c r="G751" s="2">
        <v>5</v>
      </c>
      <c r="H751" s="2">
        <v>3</v>
      </c>
      <c r="I751" s="2">
        <v>0</v>
      </c>
      <c r="J751" s="12">
        <v>163129</v>
      </c>
      <c r="K751" s="12">
        <f>J751*[1]OtherData!$C$3</f>
        <v>123489.02346707041</v>
      </c>
      <c r="L751" s="12" t="str">
        <f>VLOOKUP($C751,[1]OtherData!$H:$I,2,0)</f>
        <v>Winter</v>
      </c>
      <c r="M751" s="15">
        <f t="shared" si="46"/>
        <v>-4.0367267053644698E-2</v>
      </c>
      <c r="N751" s="12">
        <v>263657.48409015161</v>
      </c>
      <c r="O751" s="14">
        <f t="shared" si="47"/>
        <v>-3.7226190665498621E-2</v>
      </c>
      <c r="P751">
        <v>3</v>
      </c>
      <c r="Q751">
        <v>1</v>
      </c>
    </row>
    <row r="752" spans="1:17">
      <c r="A752" s="2" t="str">
        <f t="shared" si="44"/>
        <v>1_20202</v>
      </c>
      <c r="B752" s="2">
        <v>1</v>
      </c>
      <c r="C752" s="11" t="s">
        <v>24</v>
      </c>
      <c r="D752" s="2">
        <v>2</v>
      </c>
      <c r="E752" s="2">
        <v>2020</v>
      </c>
      <c r="F752" s="2" t="str">
        <f t="shared" si="45"/>
        <v>2020Q2</v>
      </c>
      <c r="G752" s="2">
        <v>1</v>
      </c>
      <c r="H752" s="2">
        <v>0</v>
      </c>
      <c r="I752" s="2">
        <v>0</v>
      </c>
      <c r="J752" s="12">
        <v>163101</v>
      </c>
      <c r="K752" s="12">
        <f>J752*[1]OtherData!$C$3</f>
        <v>123467.82740348221</v>
      </c>
      <c r="L752" s="12" t="str">
        <f>VLOOKUP($C752,[1]OtherData!$H:$I,2,0)</f>
        <v>Storm</v>
      </c>
      <c r="M752" s="13">
        <f t="shared" si="46"/>
        <v>-4.0367444138563503E-2</v>
      </c>
      <c r="N752" s="12">
        <v>156619.212170588</v>
      </c>
      <c r="O752" s="14">
        <f t="shared" si="47"/>
        <v>-3.773949297196956E-2</v>
      </c>
      <c r="P752">
        <v>3</v>
      </c>
      <c r="Q752">
        <v>1</v>
      </c>
    </row>
    <row r="753" spans="1:17">
      <c r="A753" s="2" t="str">
        <f t="shared" si="44"/>
        <v>5_19881</v>
      </c>
      <c r="B753" s="2">
        <v>5</v>
      </c>
      <c r="C753" s="11" t="s">
        <v>20</v>
      </c>
      <c r="D753" s="2">
        <v>1</v>
      </c>
      <c r="E753" s="2">
        <v>1988</v>
      </c>
      <c r="F753" s="2" t="str">
        <f t="shared" si="45"/>
        <v>1988Q1</v>
      </c>
      <c r="G753" s="2">
        <v>5</v>
      </c>
      <c r="H753" s="2">
        <v>0</v>
      </c>
      <c r="I753" s="2">
        <v>0</v>
      </c>
      <c r="J753" s="12">
        <v>163095</v>
      </c>
      <c r="K753" s="12">
        <f>J753*[1]OtherData!$C$3</f>
        <v>123463.28538985617</v>
      </c>
      <c r="L753" s="12" t="str">
        <f>VLOOKUP($C753,[1]OtherData!$H:$I,2,0)</f>
        <v>Winter</v>
      </c>
      <c r="M753" s="15">
        <f t="shared" si="46"/>
        <v>-4.0367482085331821E-2</v>
      </c>
      <c r="N753" s="12">
        <v>227688.02845778322</v>
      </c>
      <c r="O753" s="14">
        <f t="shared" si="47"/>
        <v>-3.7398682281884893E-2</v>
      </c>
      <c r="P753">
        <v>3</v>
      </c>
      <c r="Q753">
        <v>1</v>
      </c>
    </row>
    <row r="754" spans="1:17">
      <c r="A754" s="2" t="str">
        <f t="shared" si="44"/>
        <v>2_20183</v>
      </c>
      <c r="B754" s="2">
        <v>2</v>
      </c>
      <c r="C754" s="11" t="s">
        <v>19</v>
      </c>
      <c r="D754" s="2">
        <v>3</v>
      </c>
      <c r="E754" s="2">
        <v>2018</v>
      </c>
      <c r="F754" s="2" t="str">
        <f t="shared" si="45"/>
        <v>2018Q3</v>
      </c>
      <c r="G754" s="2">
        <v>1</v>
      </c>
      <c r="H754" s="2">
        <v>0</v>
      </c>
      <c r="I754" s="2">
        <v>0</v>
      </c>
      <c r="J754" s="12">
        <v>163006</v>
      </c>
      <c r="K754" s="12">
        <f>J754*[1]OtherData!$C$3</f>
        <v>123395.91218773657</v>
      </c>
      <c r="L754" s="12" t="str">
        <f>VLOOKUP($C754,[1]OtherData!$H:$I,2,0)</f>
        <v>Water</v>
      </c>
      <c r="M754" s="13">
        <f t="shared" si="46"/>
        <v>-4.0368044962395176E-2</v>
      </c>
      <c r="N754" s="12">
        <v>157104.27697999621</v>
      </c>
      <c r="O754" s="14">
        <f t="shared" si="47"/>
        <v>-3.7737166842436713E-2</v>
      </c>
      <c r="P754">
        <v>3</v>
      </c>
      <c r="Q754">
        <v>1</v>
      </c>
    </row>
    <row r="755" spans="1:17">
      <c r="A755" s="2" t="str">
        <f t="shared" si="44"/>
        <v>2_19851</v>
      </c>
      <c r="B755" s="2">
        <v>2</v>
      </c>
      <c r="C755" s="11" t="s">
        <v>18</v>
      </c>
      <c r="D755" s="2">
        <v>1</v>
      </c>
      <c r="E755" s="2">
        <v>1985</v>
      </c>
      <c r="F755" s="2" t="str">
        <f t="shared" si="45"/>
        <v>1985Q1</v>
      </c>
      <c r="G755" s="2">
        <v>21</v>
      </c>
      <c r="H755" s="2">
        <v>0</v>
      </c>
      <c r="I755" s="2">
        <v>0</v>
      </c>
      <c r="J755" s="12">
        <v>162802</v>
      </c>
      <c r="K755" s="12">
        <f>J755*[1]OtherData!$C$3</f>
        <v>123241.48372445117</v>
      </c>
      <c r="L755" s="12" t="str">
        <f>VLOOKUP($C755,[1]OtherData!$H:$I,2,0)</f>
        <v>Heat</v>
      </c>
      <c r="M755" s="15">
        <f t="shared" si="46"/>
        <v>-4.0369335152517914E-2</v>
      </c>
      <c r="N755" s="12">
        <v>263128.96986338944</v>
      </c>
      <c r="O755" s="14">
        <f t="shared" si="47"/>
        <v>-3.7228725156823399E-2</v>
      </c>
      <c r="P755">
        <v>2</v>
      </c>
      <c r="Q755">
        <v>2</v>
      </c>
    </row>
    <row r="756" spans="1:17">
      <c r="A756" s="2" t="str">
        <f t="shared" si="44"/>
        <v>1_19981</v>
      </c>
      <c r="B756" s="2">
        <v>1</v>
      </c>
      <c r="C756" s="11" t="s">
        <v>26</v>
      </c>
      <c r="D756" s="2">
        <v>1</v>
      </c>
      <c r="E756" s="2">
        <v>1998</v>
      </c>
      <c r="F756" s="2" t="str">
        <f t="shared" si="45"/>
        <v>1998Q1</v>
      </c>
      <c r="G756" s="2">
        <v>1</v>
      </c>
      <c r="H756" s="2">
        <v>0</v>
      </c>
      <c r="I756" s="2">
        <v>0</v>
      </c>
      <c r="J756" s="12">
        <v>162736</v>
      </c>
      <c r="K756" s="12">
        <f>J756*[1]OtherData!$C$3</f>
        <v>123191.52157456473</v>
      </c>
      <c r="L756" s="12" t="str">
        <f>VLOOKUP($C756,[1]OtherData!$H:$I,2,0)</f>
        <v>Wind</v>
      </c>
      <c r="M756" s="13">
        <f t="shared" si="46"/>
        <v>-4.036975256696939E-2</v>
      </c>
      <c r="N756" s="12">
        <v>171710.68056670189</v>
      </c>
      <c r="O756" s="14">
        <f t="shared" si="47"/>
        <v>-3.7667121796717593E-2</v>
      </c>
      <c r="P756">
        <v>3</v>
      </c>
      <c r="Q756">
        <v>1</v>
      </c>
    </row>
    <row r="757" spans="1:17">
      <c r="A757" s="2" t="str">
        <f t="shared" si="44"/>
        <v>1_20202</v>
      </c>
      <c r="B757" s="2">
        <v>1</v>
      </c>
      <c r="C757" s="11" t="s">
        <v>19</v>
      </c>
      <c r="D757" s="2">
        <v>2</v>
      </c>
      <c r="E757" s="2">
        <v>2020</v>
      </c>
      <c r="F757" s="2" t="str">
        <f t="shared" si="45"/>
        <v>2020Q2</v>
      </c>
      <c r="G757" s="2">
        <v>2</v>
      </c>
      <c r="H757" s="2">
        <v>0</v>
      </c>
      <c r="I757" s="2">
        <v>0</v>
      </c>
      <c r="J757" s="12">
        <v>162213</v>
      </c>
      <c r="K757" s="12">
        <f>J757*[1]OtherData!$C$3</f>
        <v>122795.60938682816</v>
      </c>
      <c r="L757" s="12" t="str">
        <f>VLOOKUP($C757,[1]OtherData!$H:$I,2,0)</f>
        <v>Water</v>
      </c>
      <c r="M757" s="15">
        <f t="shared" si="46"/>
        <v>-4.0373060260274263E-2</v>
      </c>
      <c r="N757" s="12">
        <v>155766.5021295246</v>
      </c>
      <c r="O757" s="14">
        <f t="shared" si="47"/>
        <v>-3.7743582145150133E-2</v>
      </c>
      <c r="P757">
        <v>3</v>
      </c>
      <c r="Q757">
        <v>1</v>
      </c>
    </row>
    <row r="758" spans="1:17">
      <c r="A758" s="2" t="str">
        <f t="shared" si="44"/>
        <v>1_19962</v>
      </c>
      <c r="B758" s="2">
        <v>1</v>
      </c>
      <c r="C758" s="11" t="s">
        <v>24</v>
      </c>
      <c r="D758" s="2">
        <v>2</v>
      </c>
      <c r="E758" s="2">
        <v>1996</v>
      </c>
      <c r="F758" s="2" t="str">
        <f t="shared" si="45"/>
        <v>1996Q2</v>
      </c>
      <c r="G758" s="2">
        <v>1</v>
      </c>
      <c r="H758" s="2">
        <v>0</v>
      </c>
      <c r="I758" s="2">
        <v>0</v>
      </c>
      <c r="J758" s="12">
        <v>162165</v>
      </c>
      <c r="K758" s="12">
        <f>J758*[1]OtherData!$C$3</f>
        <v>122759.27327781984</v>
      </c>
      <c r="L758" s="12" t="str">
        <f>VLOOKUP($C758,[1]OtherData!$H:$I,2,0)</f>
        <v>Storm</v>
      </c>
      <c r="M758" s="13">
        <f t="shared" si="46"/>
        <v>-4.0373363834420785E-2</v>
      </c>
      <c r="N758" s="12">
        <v>183441.67964877648</v>
      </c>
      <c r="O758" s="14">
        <f t="shared" si="47"/>
        <v>-3.7610865760647032E-2</v>
      </c>
      <c r="P758">
        <v>3</v>
      </c>
      <c r="Q758">
        <v>1</v>
      </c>
    </row>
    <row r="759" spans="1:17">
      <c r="A759" s="2" t="str">
        <f t="shared" si="44"/>
        <v>1_19644</v>
      </c>
      <c r="B759" s="2">
        <v>1</v>
      </c>
      <c r="C759" s="11" t="s">
        <v>27</v>
      </c>
      <c r="D759" s="2">
        <v>4</v>
      </c>
      <c r="E759" s="2">
        <v>1964</v>
      </c>
      <c r="F759" s="2" t="str">
        <f t="shared" si="45"/>
        <v>1964Q4</v>
      </c>
      <c r="G759" s="2">
        <v>3</v>
      </c>
      <c r="H759" s="2">
        <v>2</v>
      </c>
      <c r="I759" s="2">
        <v>0</v>
      </c>
      <c r="J759" s="12">
        <v>162078</v>
      </c>
      <c r="K759" s="12">
        <f>J759*[1]OtherData!$C$3</f>
        <v>122693.41408024225</v>
      </c>
      <c r="L759" s="12" t="str">
        <f>VLOOKUP($C759,[1]OtherData!$H:$I,2,0)</f>
        <v>Storm</v>
      </c>
      <c r="M759" s="15">
        <f t="shared" si="46"/>
        <v>-4.037391406256137E-2</v>
      </c>
      <c r="N759" s="12">
        <v>433177.77705776918</v>
      </c>
      <c r="O759" s="14">
        <f t="shared" si="47"/>
        <v>-3.6413255667451398E-2</v>
      </c>
      <c r="P759">
        <v>3</v>
      </c>
      <c r="Q759">
        <v>1</v>
      </c>
    </row>
    <row r="760" spans="1:17">
      <c r="A760" s="2" t="str">
        <f t="shared" si="44"/>
        <v>6_20203</v>
      </c>
      <c r="B760" s="2">
        <v>6</v>
      </c>
      <c r="C760" s="11" t="s">
        <v>19</v>
      </c>
      <c r="D760" s="2">
        <v>3</v>
      </c>
      <c r="E760" s="2">
        <v>2020</v>
      </c>
      <c r="F760" s="2" t="str">
        <f t="shared" si="45"/>
        <v>2020Q3</v>
      </c>
      <c r="G760" s="2">
        <v>1</v>
      </c>
      <c r="H760" s="2">
        <v>0</v>
      </c>
      <c r="I760" s="2">
        <v>0</v>
      </c>
      <c r="J760" s="12">
        <v>161706</v>
      </c>
      <c r="K760" s="12">
        <f>J760*[1]OtherData!$C$3</f>
        <v>122411.80923542772</v>
      </c>
      <c r="L760" s="12" t="str">
        <f>VLOOKUP($C760,[1]OtherData!$H:$I,2,0)</f>
        <v>Water</v>
      </c>
      <c r="M760" s="13">
        <f t="shared" si="46"/>
        <v>-4.0376266762196959E-2</v>
      </c>
      <c r="N760" s="12">
        <v>155279.65078851205</v>
      </c>
      <c r="O760" s="14">
        <f t="shared" si="47"/>
        <v>-3.7745916841999856E-2</v>
      </c>
      <c r="P760">
        <v>3</v>
      </c>
      <c r="Q760">
        <v>1</v>
      </c>
    </row>
    <row r="761" spans="1:17">
      <c r="A761" s="2" t="str">
        <f t="shared" si="44"/>
        <v>5_19781</v>
      </c>
      <c r="B761" s="2">
        <v>5</v>
      </c>
      <c r="C761" s="11" t="s">
        <v>51</v>
      </c>
      <c r="D761" s="2">
        <v>1</v>
      </c>
      <c r="E761" s="2">
        <v>1978</v>
      </c>
      <c r="F761" s="2" t="str">
        <f t="shared" si="45"/>
        <v>1978Q1</v>
      </c>
      <c r="G761" s="2">
        <v>2</v>
      </c>
      <c r="H761" s="2">
        <v>0</v>
      </c>
      <c r="I761" s="2">
        <v>0</v>
      </c>
      <c r="J761" s="12">
        <v>161337</v>
      </c>
      <c r="K761" s="12">
        <f>J761*[1]OtherData!$C$3</f>
        <v>122132.4753974262</v>
      </c>
      <c r="L761" s="12" t="str">
        <f>VLOOKUP($C761,[1]OtherData!$H:$I,2,0)</f>
        <v>Water</v>
      </c>
      <c r="M761" s="15">
        <f t="shared" si="46"/>
        <v>-4.0378600488448387E-2</v>
      </c>
      <c r="N761" s="12">
        <v>355581.29881257022</v>
      </c>
      <c r="O761" s="14">
        <f t="shared" si="47"/>
        <v>-3.6785369777133724E-2</v>
      </c>
      <c r="P761">
        <v>3</v>
      </c>
      <c r="Q761">
        <v>1</v>
      </c>
    </row>
    <row r="762" spans="1:17">
      <c r="A762" s="2" t="str">
        <f t="shared" si="44"/>
        <v>2_19764</v>
      </c>
      <c r="B762" s="2">
        <v>2</v>
      </c>
      <c r="C762" s="11" t="s">
        <v>19</v>
      </c>
      <c r="D762" s="2">
        <v>4</v>
      </c>
      <c r="E762" s="2">
        <v>1976</v>
      </c>
      <c r="F762" s="2" t="str">
        <f t="shared" si="45"/>
        <v>1976Q4</v>
      </c>
      <c r="G762" s="2">
        <v>11</v>
      </c>
      <c r="H762" s="2">
        <v>0</v>
      </c>
      <c r="I762" s="2">
        <v>0</v>
      </c>
      <c r="J762" s="12">
        <v>161269</v>
      </c>
      <c r="K762" s="12">
        <f>J762*[1]OtherData!$C$3</f>
        <v>122080.99924299773</v>
      </c>
      <c r="L762" s="12" t="str">
        <f>VLOOKUP($C762,[1]OtherData!$H:$I,2,0)</f>
        <v>Water</v>
      </c>
      <c r="M762" s="13">
        <f t="shared" si="46"/>
        <v>-4.0379030551822633E-2</v>
      </c>
      <c r="N762" s="12">
        <v>356066.02106319717</v>
      </c>
      <c r="O762" s="14">
        <f t="shared" si="47"/>
        <v>-3.6783045290342382E-2</v>
      </c>
      <c r="P762">
        <v>2</v>
      </c>
      <c r="Q762">
        <v>2</v>
      </c>
    </row>
    <row r="763" spans="1:17">
      <c r="A763" s="2" t="str">
        <f t="shared" si="44"/>
        <v>2_20122</v>
      </c>
      <c r="B763" s="2">
        <v>2</v>
      </c>
      <c r="C763" s="11" t="s">
        <v>24</v>
      </c>
      <c r="D763" s="2">
        <v>2</v>
      </c>
      <c r="E763" s="2">
        <v>2012</v>
      </c>
      <c r="F763" s="2" t="str">
        <f t="shared" si="45"/>
        <v>2012Q2</v>
      </c>
      <c r="G763" s="2">
        <v>1</v>
      </c>
      <c r="H763" s="2">
        <v>0</v>
      </c>
      <c r="I763" s="2">
        <v>0</v>
      </c>
      <c r="J763" s="12">
        <v>161230</v>
      </c>
      <c r="K763" s="12">
        <f>J763*[1]OtherData!$C$3</f>
        <v>122051.47615442847</v>
      </c>
      <c r="L763" s="12" t="str">
        <f>VLOOKUP($C763,[1]OtherData!$H:$I,2,0)</f>
        <v>Storm</v>
      </c>
      <c r="M763" s="15">
        <f t="shared" si="46"/>
        <v>-4.0379277205816688E-2</v>
      </c>
      <c r="N763" s="12">
        <v>148728.62752182689</v>
      </c>
      <c r="O763" s="14">
        <f t="shared" si="47"/>
        <v>-3.7777332290812982E-2</v>
      </c>
      <c r="P763">
        <v>3</v>
      </c>
      <c r="Q763">
        <v>1</v>
      </c>
    </row>
    <row r="764" spans="1:17">
      <c r="A764" s="2" t="str">
        <f t="shared" si="44"/>
        <v>3_19891</v>
      </c>
      <c r="B764" s="2">
        <v>3</v>
      </c>
      <c r="C764" s="11" t="s">
        <v>24</v>
      </c>
      <c r="D764" s="2">
        <v>1</v>
      </c>
      <c r="E764" s="2">
        <v>1989</v>
      </c>
      <c r="F764" s="2" t="str">
        <f t="shared" si="45"/>
        <v>1989Q1</v>
      </c>
      <c r="G764" s="2">
        <v>1</v>
      </c>
      <c r="H764" s="2">
        <v>0</v>
      </c>
      <c r="I764" s="2">
        <v>0</v>
      </c>
      <c r="J764" s="12">
        <v>161214</v>
      </c>
      <c r="K764" s="12">
        <f>J764*[1]OtherData!$C$3</f>
        <v>122039.36411809236</v>
      </c>
      <c r="L764" s="12" t="str">
        <f>VLOOKUP($C764,[1]OtherData!$H:$I,2,0)</f>
        <v>Storm</v>
      </c>
      <c r="M764" s="13">
        <f t="shared" si="46"/>
        <v>-4.0379378397198865E-2</v>
      </c>
      <c r="N764" s="12">
        <v>214846.10172270992</v>
      </c>
      <c r="O764" s="14">
        <f t="shared" si="47"/>
        <v>-3.7460265774353803E-2</v>
      </c>
      <c r="P764">
        <v>3</v>
      </c>
      <c r="Q764">
        <v>1</v>
      </c>
    </row>
    <row r="765" spans="1:17">
      <c r="A765" s="2" t="str">
        <f t="shared" si="44"/>
        <v>2_19951</v>
      </c>
      <c r="B765" s="2">
        <v>2</v>
      </c>
      <c r="C765" s="11" t="s">
        <v>24</v>
      </c>
      <c r="D765" s="2">
        <v>1</v>
      </c>
      <c r="E765" s="2">
        <v>1995</v>
      </c>
      <c r="F765" s="2" t="str">
        <f t="shared" si="45"/>
        <v>1995Q1</v>
      </c>
      <c r="G765" s="2">
        <v>1</v>
      </c>
      <c r="H765" s="2">
        <v>0</v>
      </c>
      <c r="I765" s="2">
        <v>0</v>
      </c>
      <c r="J765" s="12">
        <v>161135</v>
      </c>
      <c r="K765" s="12">
        <f>J765*[1]OtherData!$C$3</f>
        <v>121979.56093868281</v>
      </c>
      <c r="L765" s="12" t="str">
        <f>VLOOKUP($C765,[1]OtherData!$H:$I,2,0)</f>
        <v>Storm</v>
      </c>
      <c r="M765" s="15">
        <f t="shared" si="46"/>
        <v>-4.0379878029648354E-2</v>
      </c>
      <c r="N765" s="12">
        <v>188751.03628929684</v>
      </c>
      <c r="O765" s="14">
        <f t="shared" si="47"/>
        <v>-3.7585404727312116E-2</v>
      </c>
      <c r="P765">
        <v>3</v>
      </c>
      <c r="Q765">
        <v>1</v>
      </c>
    </row>
    <row r="766" spans="1:17">
      <c r="A766" s="2" t="str">
        <f t="shared" si="44"/>
        <v>6_19691</v>
      </c>
      <c r="B766" s="2">
        <v>6</v>
      </c>
      <c r="C766" s="11" t="s">
        <v>20</v>
      </c>
      <c r="D766" s="2">
        <v>1</v>
      </c>
      <c r="E766" s="2">
        <v>1969</v>
      </c>
      <c r="F766" s="2" t="str">
        <f t="shared" si="45"/>
        <v>1969Q1</v>
      </c>
      <c r="G766" s="2">
        <v>3</v>
      </c>
      <c r="H766" s="2">
        <v>0</v>
      </c>
      <c r="I766" s="2">
        <v>0</v>
      </c>
      <c r="J766" s="12">
        <v>160592</v>
      </c>
      <c r="K766" s="12">
        <f>J766*[1]OtherData!$C$3</f>
        <v>121568.50870552612</v>
      </c>
      <c r="L766" s="12" t="str">
        <f>VLOOKUP($C766,[1]OtherData!$H:$I,2,0)</f>
        <v>Winter</v>
      </c>
      <c r="M766" s="13">
        <f t="shared" si="46"/>
        <v>-4.0383312212180944E-2</v>
      </c>
      <c r="N766" s="12">
        <v>379930.92760202783</v>
      </c>
      <c r="O766" s="14">
        <f t="shared" si="47"/>
        <v>-3.6668601070061056E-2</v>
      </c>
      <c r="P766">
        <v>3</v>
      </c>
      <c r="Q766">
        <v>1</v>
      </c>
    </row>
    <row r="767" spans="1:17">
      <c r="A767" s="2" t="str">
        <f t="shared" si="44"/>
        <v>2_20193</v>
      </c>
      <c r="B767" s="2">
        <v>2</v>
      </c>
      <c r="C767" s="11" t="s">
        <v>21</v>
      </c>
      <c r="D767" s="2">
        <v>3</v>
      </c>
      <c r="E767" s="2">
        <v>2019</v>
      </c>
      <c r="F767" s="2" t="str">
        <f t="shared" si="45"/>
        <v>2019Q3</v>
      </c>
      <c r="G767" s="2">
        <v>1</v>
      </c>
      <c r="H767" s="2">
        <v>0</v>
      </c>
      <c r="I767" s="2">
        <v>0</v>
      </c>
      <c r="J767" s="12">
        <v>160549</v>
      </c>
      <c r="K767" s="12">
        <f>J767*[1]OtherData!$C$3</f>
        <v>121535.95760787283</v>
      </c>
      <c r="L767" s="12" t="str">
        <f>VLOOKUP($C767,[1]OtherData!$H:$I,2,0)</f>
        <v>Wind</v>
      </c>
      <c r="M767" s="15">
        <f t="shared" si="46"/>
        <v>-4.038358416402054E-2</v>
      </c>
      <c r="N767" s="12">
        <v>155138.81713709643</v>
      </c>
      <c r="O767" s="14">
        <f t="shared" si="47"/>
        <v>-3.7746592210135051E-2</v>
      </c>
      <c r="P767">
        <v>3</v>
      </c>
      <c r="Q767">
        <v>1</v>
      </c>
    </row>
    <row r="768" spans="1:17">
      <c r="A768" s="2" t="str">
        <f t="shared" si="44"/>
        <v>3_19691</v>
      </c>
      <c r="B768" s="2">
        <v>3</v>
      </c>
      <c r="C768" s="11" t="s">
        <v>20</v>
      </c>
      <c r="D768" s="2">
        <v>1</v>
      </c>
      <c r="E768" s="2">
        <v>1969</v>
      </c>
      <c r="F768" s="2" t="str">
        <f t="shared" si="45"/>
        <v>1969Q1</v>
      </c>
      <c r="G768" s="2">
        <v>3</v>
      </c>
      <c r="H768" s="2">
        <v>0</v>
      </c>
      <c r="I768" s="2">
        <v>0</v>
      </c>
      <c r="J768" s="12">
        <v>160474</v>
      </c>
      <c r="K768" s="12">
        <f>J768*[1]OtherData!$C$3</f>
        <v>121479.18243754732</v>
      </c>
      <c r="L768" s="12" t="str">
        <f>VLOOKUP($C768,[1]OtherData!$H:$I,2,0)</f>
        <v>Winter</v>
      </c>
      <c r="M768" s="13">
        <f t="shared" si="46"/>
        <v>-4.0384058498624489E-2</v>
      </c>
      <c r="N768" s="12">
        <v>379651.76145765552</v>
      </c>
      <c r="O768" s="14">
        <f t="shared" si="47"/>
        <v>-3.6669939812019658E-2</v>
      </c>
      <c r="P768">
        <v>3</v>
      </c>
      <c r="Q768">
        <v>1</v>
      </c>
    </row>
    <row r="769" spans="1:17">
      <c r="A769" s="2" t="str">
        <f t="shared" si="44"/>
        <v>2_19673</v>
      </c>
      <c r="B769" s="2">
        <v>2</v>
      </c>
      <c r="C769" s="11" t="s">
        <v>27</v>
      </c>
      <c r="D769" s="2">
        <v>3</v>
      </c>
      <c r="E769" s="2">
        <v>1967</v>
      </c>
      <c r="F769" s="2" t="str">
        <f t="shared" si="45"/>
        <v>1967Q3</v>
      </c>
      <c r="G769" s="2">
        <v>6</v>
      </c>
      <c r="H769" s="2">
        <v>0</v>
      </c>
      <c r="I769" s="2">
        <v>0</v>
      </c>
      <c r="J769" s="12">
        <v>160269</v>
      </c>
      <c r="K769" s="12">
        <f>J769*[1]OtherData!$C$3</f>
        <v>121323.99697199093</v>
      </c>
      <c r="L769" s="12" t="str">
        <f>VLOOKUP($C769,[1]OtherData!$H:$I,2,0)</f>
        <v>Storm</v>
      </c>
      <c r="M769" s="15">
        <f t="shared" si="46"/>
        <v>-4.0385355013208619E-2</v>
      </c>
      <c r="N769" s="12">
        <v>400377.06324066006</v>
      </c>
      <c r="O769" s="14">
        <f t="shared" si="47"/>
        <v>-3.6570551574366519E-2</v>
      </c>
      <c r="P769">
        <v>3</v>
      </c>
      <c r="Q769">
        <v>1</v>
      </c>
    </row>
    <row r="770" spans="1:17">
      <c r="A770" s="2" t="str">
        <f t="shared" ref="A770:A833" si="48">B770&amp;"_"&amp;E770&amp;D770</f>
        <v>6_19731</v>
      </c>
      <c r="B770" s="2">
        <v>6</v>
      </c>
      <c r="C770" s="11" t="s">
        <v>20</v>
      </c>
      <c r="D770" s="2">
        <v>1</v>
      </c>
      <c r="E770" s="2">
        <v>1973</v>
      </c>
      <c r="F770" s="2" t="str">
        <f t="shared" ref="F770:F833" si="49">E770&amp;"Q"&amp;D770</f>
        <v>1973Q1</v>
      </c>
      <c r="G770" s="2">
        <v>2</v>
      </c>
      <c r="H770" s="2">
        <v>0</v>
      </c>
      <c r="I770" s="2">
        <v>0</v>
      </c>
      <c r="J770" s="12">
        <v>160114</v>
      </c>
      <c r="K770" s="12">
        <f>J770*[1]OtherData!$C$3</f>
        <v>121206.66161998486</v>
      </c>
      <c r="L770" s="12" t="str">
        <f>VLOOKUP($C770,[1]OtherData!$H:$I,2,0)</f>
        <v>Winter</v>
      </c>
      <c r="M770" s="13">
        <f t="shared" ref="M770:M833" si="50">STANDARDIZE(J770,AVERAGE($J$2:$J$3367),_xlfn.STDEV.S($J$2:$J$3367))</f>
        <v>-4.038633530472345E-2</v>
      </c>
      <c r="N770" s="12">
        <v>349028.33392696409</v>
      </c>
      <c r="O770" s="14">
        <f t="shared" ref="O770:O833" si="51">STANDARDIZE(N770,AVERAGE($N$2:$N$3367),_xlfn.STDEV.S($N$2:$N$3367))</f>
        <v>-3.6816794536985345E-2</v>
      </c>
      <c r="P770">
        <v>3</v>
      </c>
      <c r="Q770">
        <v>1</v>
      </c>
    </row>
    <row r="771" spans="1:17">
      <c r="A771" s="2" t="str">
        <f t="shared" si="48"/>
        <v>3_19764</v>
      </c>
      <c r="B771" s="2">
        <v>3</v>
      </c>
      <c r="C771" s="11" t="s">
        <v>19</v>
      </c>
      <c r="D771" s="2">
        <v>4</v>
      </c>
      <c r="E771" s="2">
        <v>1976</v>
      </c>
      <c r="F771" s="2" t="str">
        <f t="shared" si="49"/>
        <v>1976Q4</v>
      </c>
      <c r="G771" s="2">
        <v>11</v>
      </c>
      <c r="H771" s="2">
        <v>0</v>
      </c>
      <c r="I771" s="2">
        <v>0</v>
      </c>
      <c r="J771" s="12">
        <v>159925</v>
      </c>
      <c r="K771" s="12">
        <f>J771*[1]OtherData!$C$3</f>
        <v>121063.58819076458</v>
      </c>
      <c r="L771" s="12" t="str">
        <f>VLOOKUP($C771,[1]OtherData!$H:$I,2,0)</f>
        <v>Water</v>
      </c>
      <c r="M771" s="15">
        <f t="shared" si="50"/>
        <v>-4.0387530627925397E-2</v>
      </c>
      <c r="N771" s="12">
        <v>353098.60183005914</v>
      </c>
      <c r="O771" s="14">
        <f t="shared" si="51"/>
        <v>-3.67972755568566E-2</v>
      </c>
      <c r="P771">
        <v>2</v>
      </c>
      <c r="Q771">
        <v>2</v>
      </c>
    </row>
    <row r="772" spans="1:17">
      <c r="A772" s="2" t="str">
        <f t="shared" si="48"/>
        <v>5_19791</v>
      </c>
      <c r="B772" s="2">
        <v>5</v>
      </c>
      <c r="C772" s="11" t="s">
        <v>20</v>
      </c>
      <c r="D772" s="2">
        <v>1</v>
      </c>
      <c r="E772" s="2">
        <v>1979</v>
      </c>
      <c r="F772" s="2" t="str">
        <f t="shared" si="49"/>
        <v>1979Q1</v>
      </c>
      <c r="G772" s="2">
        <v>2</v>
      </c>
      <c r="H772" s="2">
        <v>0</v>
      </c>
      <c r="I772" s="2">
        <v>0</v>
      </c>
      <c r="J772" s="12">
        <v>159907</v>
      </c>
      <c r="K772" s="12">
        <f>J772*[1]OtherData!$C$3</f>
        <v>121049.96214988646</v>
      </c>
      <c r="L772" s="12" t="str">
        <f>VLOOKUP($C772,[1]OtherData!$H:$I,2,0)</f>
        <v>Winter</v>
      </c>
      <c r="M772" s="13">
        <f t="shared" si="50"/>
        <v>-4.0387644468230344E-2</v>
      </c>
      <c r="N772" s="12">
        <v>343987.81304059073</v>
      </c>
      <c r="O772" s="14">
        <f t="shared" si="51"/>
        <v>-3.6840966367774376E-2</v>
      </c>
      <c r="P772">
        <v>3</v>
      </c>
      <c r="Q772">
        <v>1</v>
      </c>
    </row>
    <row r="773" spans="1:17">
      <c r="A773" s="2" t="str">
        <f t="shared" si="48"/>
        <v>5_20084</v>
      </c>
      <c r="B773" s="2">
        <v>5</v>
      </c>
      <c r="C773" s="11" t="s">
        <v>21</v>
      </c>
      <c r="D773" s="2">
        <v>4</v>
      </c>
      <c r="E773" s="2">
        <v>2008</v>
      </c>
      <c r="F773" s="2" t="str">
        <f t="shared" si="49"/>
        <v>2008Q4</v>
      </c>
      <c r="G773" s="2">
        <v>1</v>
      </c>
      <c r="H773" s="2">
        <v>0</v>
      </c>
      <c r="I773" s="2">
        <v>0</v>
      </c>
      <c r="J773" s="12">
        <v>159661</v>
      </c>
      <c r="K773" s="12">
        <f>J773*[1]OtherData!$C$3</f>
        <v>120863.73959121878</v>
      </c>
      <c r="L773" s="12" t="str">
        <f>VLOOKUP($C773,[1]OtherData!$H:$I,2,0)</f>
        <v>Wind</v>
      </c>
      <c r="M773" s="15">
        <f t="shared" si="50"/>
        <v>-4.03892002857313E-2</v>
      </c>
      <c r="N773" s="12">
        <v>140249.68047845631</v>
      </c>
      <c r="O773" s="14">
        <f t="shared" si="51"/>
        <v>-3.7817993103023008E-2</v>
      </c>
      <c r="P773">
        <v>3</v>
      </c>
      <c r="Q773">
        <v>1</v>
      </c>
    </row>
    <row r="774" spans="1:17">
      <c r="A774" s="2" t="str">
        <f t="shared" si="48"/>
        <v>6_19801</v>
      </c>
      <c r="B774" s="2">
        <v>6</v>
      </c>
      <c r="C774" s="11" t="s">
        <v>20</v>
      </c>
      <c r="D774" s="2">
        <v>1</v>
      </c>
      <c r="E774" s="2">
        <v>1980</v>
      </c>
      <c r="F774" s="2" t="str">
        <f t="shared" si="49"/>
        <v>1980Q1</v>
      </c>
      <c r="G774" s="2">
        <v>2</v>
      </c>
      <c r="H774" s="2">
        <v>0</v>
      </c>
      <c r="I774" s="2">
        <v>0</v>
      </c>
      <c r="J774" s="12">
        <v>159546</v>
      </c>
      <c r="K774" s="12">
        <f>J774*[1]OtherData!$C$3</f>
        <v>120776.684330053</v>
      </c>
      <c r="L774" s="12" t="str">
        <f>VLOOKUP($C774,[1]OtherData!$H:$I,2,0)</f>
        <v>Winter</v>
      </c>
      <c r="M774" s="13">
        <f t="shared" si="50"/>
        <v>-4.038992759879069E-2</v>
      </c>
      <c r="N774" s="12">
        <v>334444.74684358458</v>
      </c>
      <c r="O774" s="14">
        <f t="shared" si="51"/>
        <v>-3.688673016610447E-2</v>
      </c>
      <c r="P774">
        <v>3</v>
      </c>
      <c r="Q774">
        <v>1</v>
      </c>
    </row>
    <row r="775" spans="1:17">
      <c r="A775" s="2" t="str">
        <f t="shared" si="48"/>
        <v>5_19691</v>
      </c>
      <c r="B775" s="2">
        <v>5</v>
      </c>
      <c r="C775" s="11" t="s">
        <v>20</v>
      </c>
      <c r="D775" s="2">
        <v>1</v>
      </c>
      <c r="E775" s="2">
        <v>1969</v>
      </c>
      <c r="F775" s="2" t="str">
        <f t="shared" si="49"/>
        <v>1969Q1</v>
      </c>
      <c r="G775" s="2">
        <v>3</v>
      </c>
      <c r="H775" s="2">
        <v>0</v>
      </c>
      <c r="I775" s="2">
        <v>0</v>
      </c>
      <c r="J775" s="12">
        <v>158871</v>
      </c>
      <c r="K775" s="12">
        <f>J775*[1]OtherData!$C$3</f>
        <v>120265.7077971234</v>
      </c>
      <c r="L775" s="12" t="str">
        <f>VLOOKUP($C775,[1]OtherData!$H:$I,2,0)</f>
        <v>Winter</v>
      </c>
      <c r="M775" s="15">
        <f t="shared" si="50"/>
        <v>-4.0394196610226231E-2</v>
      </c>
      <c r="N775" s="12">
        <v>375859.36036080105</v>
      </c>
      <c r="O775" s="14">
        <f t="shared" si="51"/>
        <v>-3.6688126281169131E-2</v>
      </c>
      <c r="P775">
        <v>3</v>
      </c>
      <c r="Q775">
        <v>1</v>
      </c>
    </row>
    <row r="776" spans="1:17">
      <c r="A776" s="2" t="str">
        <f t="shared" si="48"/>
        <v>2_20192</v>
      </c>
      <c r="B776" s="2">
        <v>2</v>
      </c>
      <c r="C776" s="11" t="s">
        <v>24</v>
      </c>
      <c r="D776" s="2">
        <v>2</v>
      </c>
      <c r="E776" s="2">
        <v>2019</v>
      </c>
      <c r="F776" s="2" t="str">
        <f t="shared" si="49"/>
        <v>2019Q2</v>
      </c>
      <c r="G776" s="2">
        <v>1</v>
      </c>
      <c r="H776" s="2">
        <v>0</v>
      </c>
      <c r="I776" s="2">
        <v>0</v>
      </c>
      <c r="J776" s="12">
        <v>158837</v>
      </c>
      <c r="K776" s="12">
        <f>J776*[1]OtherData!$C$3</f>
        <v>120239.96971990916</v>
      </c>
      <c r="L776" s="12" t="str">
        <f>VLOOKUP($C776,[1]OtherData!$H:$I,2,0)</f>
        <v>Storm</v>
      </c>
      <c r="M776" s="13">
        <f t="shared" si="50"/>
        <v>-4.0394411641913354E-2</v>
      </c>
      <c r="N776" s="12">
        <v>153484.50814147075</v>
      </c>
      <c r="O776" s="14">
        <f t="shared" si="51"/>
        <v>-3.7754525453150299E-2</v>
      </c>
      <c r="P776">
        <v>3</v>
      </c>
      <c r="Q776">
        <v>1</v>
      </c>
    </row>
    <row r="777" spans="1:17">
      <c r="A777" s="2" t="str">
        <f t="shared" si="48"/>
        <v>3_19644</v>
      </c>
      <c r="B777" s="2">
        <v>3</v>
      </c>
      <c r="C777" s="11" t="s">
        <v>27</v>
      </c>
      <c r="D777" s="2">
        <v>4</v>
      </c>
      <c r="E777" s="2">
        <v>1964</v>
      </c>
      <c r="F777" s="2" t="str">
        <f t="shared" si="49"/>
        <v>1964Q4</v>
      </c>
      <c r="G777" s="2">
        <v>3</v>
      </c>
      <c r="H777" s="2">
        <v>2</v>
      </c>
      <c r="I777" s="2">
        <v>0</v>
      </c>
      <c r="J777" s="12">
        <v>158822</v>
      </c>
      <c r="K777" s="12">
        <f>J777*[1]OtherData!$C$3</f>
        <v>120228.61468584406</v>
      </c>
      <c r="L777" s="12" t="str">
        <f>VLOOKUP($C777,[1]OtherData!$H:$I,2,0)</f>
        <v>Storm</v>
      </c>
      <c r="M777" s="15">
        <f t="shared" si="50"/>
        <v>-4.0394506508834138E-2</v>
      </c>
      <c r="N777" s="12">
        <v>424475.62844969099</v>
      </c>
      <c r="O777" s="14">
        <f t="shared" si="51"/>
        <v>-3.6454986843335258E-2</v>
      </c>
      <c r="P777">
        <v>3</v>
      </c>
      <c r="Q777">
        <v>1</v>
      </c>
    </row>
    <row r="778" spans="1:17">
      <c r="A778" s="2" t="str">
        <f t="shared" si="48"/>
        <v>3_19953</v>
      </c>
      <c r="B778" s="2">
        <v>3</v>
      </c>
      <c r="C778" s="11" t="s">
        <v>39</v>
      </c>
      <c r="D778" s="2">
        <v>3</v>
      </c>
      <c r="E778" s="2">
        <v>1995</v>
      </c>
      <c r="F778" s="2" t="str">
        <f t="shared" si="49"/>
        <v>1995Q3</v>
      </c>
      <c r="G778" s="2">
        <v>1</v>
      </c>
      <c r="H778" s="2">
        <v>0</v>
      </c>
      <c r="I778" s="2">
        <v>0</v>
      </c>
      <c r="J778" s="12">
        <v>158615</v>
      </c>
      <c r="K778" s="12">
        <f>J778*[1]OtherData!$C$3</f>
        <v>120071.91521574566</v>
      </c>
      <c r="L778" s="12" t="str">
        <f>VLOOKUP($C778,[1]OtherData!$H:$I,2,0)</f>
        <v>Storm</v>
      </c>
      <c r="M778" s="13">
        <f t="shared" si="50"/>
        <v>-4.0395815672341039E-2</v>
      </c>
      <c r="N778" s="12">
        <v>185799.14742934072</v>
      </c>
      <c r="O778" s="14">
        <f t="shared" si="51"/>
        <v>-3.7599560517882054E-2</v>
      </c>
      <c r="P778">
        <v>3</v>
      </c>
      <c r="Q778">
        <v>1</v>
      </c>
    </row>
    <row r="779" spans="1:17">
      <c r="A779" s="2" t="str">
        <f t="shared" si="48"/>
        <v>2_20183</v>
      </c>
      <c r="B779" s="2">
        <v>2</v>
      </c>
      <c r="C779" s="11" t="s">
        <v>19</v>
      </c>
      <c r="D779" s="2">
        <v>3</v>
      </c>
      <c r="E779" s="2">
        <v>2018</v>
      </c>
      <c r="F779" s="2" t="str">
        <f t="shared" si="49"/>
        <v>2018Q3</v>
      </c>
      <c r="G779" s="2">
        <v>2</v>
      </c>
      <c r="H779" s="2">
        <v>0</v>
      </c>
      <c r="I779" s="2">
        <v>0</v>
      </c>
      <c r="J779" s="12">
        <v>158472</v>
      </c>
      <c r="K779" s="12">
        <f>J779*[1]OtherData!$C$3</f>
        <v>119963.66389099168</v>
      </c>
      <c r="L779" s="12" t="str">
        <f>VLOOKUP($C779,[1]OtherData!$H:$I,2,0)</f>
        <v>Water</v>
      </c>
      <c r="M779" s="15">
        <f t="shared" si="50"/>
        <v>-4.0396720070319234E-2</v>
      </c>
      <c r="N779" s="12">
        <v>152734.43297531354</v>
      </c>
      <c r="O779" s="14">
        <f t="shared" si="51"/>
        <v>-3.775812244052603E-2</v>
      </c>
      <c r="P779">
        <v>3</v>
      </c>
      <c r="Q779">
        <v>1</v>
      </c>
    </row>
    <row r="780" spans="1:17">
      <c r="A780" s="2" t="str">
        <f t="shared" si="48"/>
        <v>5_19831</v>
      </c>
      <c r="B780" s="2">
        <v>5</v>
      </c>
      <c r="C780" s="11" t="s">
        <v>52</v>
      </c>
      <c r="D780" s="2">
        <v>1</v>
      </c>
      <c r="E780" s="2">
        <v>1983</v>
      </c>
      <c r="F780" s="2" t="str">
        <f t="shared" si="49"/>
        <v>1983Q1</v>
      </c>
      <c r="G780" s="2">
        <v>1</v>
      </c>
      <c r="H780" s="2">
        <v>0</v>
      </c>
      <c r="I780" s="2">
        <v>0</v>
      </c>
      <c r="J780" s="12">
        <v>157926</v>
      </c>
      <c r="K780" s="12">
        <f>J780*[1]OtherData!$C$3</f>
        <v>119550.34065102196</v>
      </c>
      <c r="L780" s="12" t="str">
        <f>VLOOKUP($C780,[1]OtherData!$H:$I,2,0)</f>
        <v>Water</v>
      </c>
      <c r="M780" s="13">
        <f t="shared" si="50"/>
        <v>-4.0400173226235986E-2</v>
      </c>
      <c r="N780" s="12">
        <v>289158.60720648867</v>
      </c>
      <c r="O780" s="14">
        <f t="shared" si="51"/>
        <v>-3.7103899964439357E-2</v>
      </c>
      <c r="P780">
        <v>3</v>
      </c>
      <c r="Q780">
        <v>1</v>
      </c>
    </row>
    <row r="781" spans="1:17">
      <c r="A781" s="2" t="str">
        <f t="shared" si="48"/>
        <v>2_20183</v>
      </c>
      <c r="B781" s="2">
        <v>2</v>
      </c>
      <c r="C781" s="11" t="s">
        <v>19</v>
      </c>
      <c r="D781" s="2">
        <v>3</v>
      </c>
      <c r="E781" s="2">
        <v>2018</v>
      </c>
      <c r="F781" s="2" t="str">
        <f t="shared" si="49"/>
        <v>2018Q3</v>
      </c>
      <c r="G781" s="2">
        <v>1</v>
      </c>
      <c r="H781" s="2">
        <v>11</v>
      </c>
      <c r="I781" s="2">
        <v>0</v>
      </c>
      <c r="J781" s="12">
        <v>157521</v>
      </c>
      <c r="K781" s="12">
        <f>J781*[1]OtherData!$C$3</f>
        <v>119243.7547312642</v>
      </c>
      <c r="L781" s="12" t="str">
        <f>VLOOKUP($C781,[1]OtherData!$H:$I,2,0)</f>
        <v>Water</v>
      </c>
      <c r="M781" s="15">
        <f t="shared" si="50"/>
        <v>-4.0402734633097313E-2</v>
      </c>
      <c r="N781" s="12">
        <v>151817.86445999524</v>
      </c>
      <c r="O781" s="14">
        <f t="shared" si="51"/>
        <v>-3.7762517847183055E-2</v>
      </c>
      <c r="P781">
        <v>3</v>
      </c>
      <c r="Q781">
        <v>1</v>
      </c>
    </row>
    <row r="782" spans="1:17">
      <c r="A782" s="2" t="str">
        <f t="shared" si="48"/>
        <v>6_19714</v>
      </c>
      <c r="B782" s="2">
        <v>6</v>
      </c>
      <c r="C782" s="11" t="s">
        <v>53</v>
      </c>
      <c r="D782" s="2">
        <v>4</v>
      </c>
      <c r="E782" s="2">
        <v>1971</v>
      </c>
      <c r="F782" s="2" t="str">
        <f t="shared" si="49"/>
        <v>1971Q4</v>
      </c>
      <c r="G782" s="2">
        <v>1</v>
      </c>
      <c r="H782" s="2">
        <v>0</v>
      </c>
      <c r="I782" s="2">
        <v>0</v>
      </c>
      <c r="J782" s="12">
        <v>157375</v>
      </c>
      <c r="K782" s="12">
        <f>J782*[1]OtherData!$C$3</f>
        <v>119133.2323996972</v>
      </c>
      <c r="L782" s="12" t="str">
        <f>VLOOKUP($C782,[1]OtherData!$H:$I,2,0)</f>
        <v>Storm</v>
      </c>
      <c r="M782" s="13">
        <f t="shared" si="50"/>
        <v>-4.0403658004459664E-2</v>
      </c>
      <c r="N782" s="12">
        <v>349585.13963263051</v>
      </c>
      <c r="O782" s="14">
        <f t="shared" si="51"/>
        <v>-3.6814124373801195E-2</v>
      </c>
      <c r="P782">
        <v>3</v>
      </c>
      <c r="Q782">
        <v>1</v>
      </c>
    </row>
    <row r="783" spans="1:17">
      <c r="A783" s="2" t="str">
        <f t="shared" si="48"/>
        <v>1_20023</v>
      </c>
      <c r="B783" s="2">
        <v>1</v>
      </c>
      <c r="C783" s="11" t="s">
        <v>24</v>
      </c>
      <c r="D783" s="2">
        <v>3</v>
      </c>
      <c r="E783" s="2">
        <v>2002</v>
      </c>
      <c r="F783" s="2" t="str">
        <f t="shared" si="49"/>
        <v>2002Q3</v>
      </c>
      <c r="G783" s="2">
        <v>1</v>
      </c>
      <c r="H783" s="2">
        <v>0</v>
      </c>
      <c r="I783" s="2">
        <v>0</v>
      </c>
      <c r="J783" s="12">
        <v>157362</v>
      </c>
      <c r="K783" s="12">
        <f>J783*[1]OtherData!$C$3</f>
        <v>119123.39137017411</v>
      </c>
      <c r="L783" s="12" t="str">
        <f>VLOOKUP($C783,[1]OtherData!$H:$I,2,0)</f>
        <v>Storm</v>
      </c>
      <c r="M783" s="15">
        <f t="shared" si="50"/>
        <v>-4.0403740222457685E-2</v>
      </c>
      <c r="N783" s="12">
        <v>146624.50196654783</v>
      </c>
      <c r="O783" s="14">
        <f t="shared" si="51"/>
        <v>-3.7787422630289322E-2</v>
      </c>
      <c r="P783">
        <v>3</v>
      </c>
      <c r="Q783">
        <v>1</v>
      </c>
    </row>
    <row r="784" spans="1:17">
      <c r="A784" s="2" t="str">
        <f t="shared" si="48"/>
        <v>3_20123</v>
      </c>
      <c r="B784" s="2">
        <v>3</v>
      </c>
      <c r="C784" s="11" t="s">
        <v>24</v>
      </c>
      <c r="D784" s="2">
        <v>3</v>
      </c>
      <c r="E784" s="2">
        <v>2012</v>
      </c>
      <c r="F784" s="2" t="str">
        <f t="shared" si="49"/>
        <v>2012Q3</v>
      </c>
      <c r="G784" s="2">
        <v>1</v>
      </c>
      <c r="H784" s="2">
        <v>0</v>
      </c>
      <c r="I784" s="2">
        <v>0</v>
      </c>
      <c r="J784" s="12">
        <v>156792</v>
      </c>
      <c r="K784" s="12">
        <f>J784*[1]OtherData!$C$3</f>
        <v>118691.90007570024</v>
      </c>
      <c r="L784" s="12" t="str">
        <f>VLOOKUP($C784,[1]OtherData!$H:$I,2,0)</f>
        <v>Storm</v>
      </c>
      <c r="M784" s="13">
        <f t="shared" si="50"/>
        <v>-4.0407345165447695E-2</v>
      </c>
      <c r="N784" s="12">
        <v>144634.73898407421</v>
      </c>
      <c r="O784" s="14">
        <f t="shared" si="51"/>
        <v>-3.7796964543755578E-2</v>
      </c>
      <c r="P784">
        <v>3</v>
      </c>
      <c r="Q784">
        <v>1</v>
      </c>
    </row>
    <row r="785" spans="1:17">
      <c r="A785" s="2" t="str">
        <f t="shared" si="48"/>
        <v>2_19834</v>
      </c>
      <c r="B785" s="2">
        <v>2</v>
      </c>
      <c r="C785" s="11" t="s">
        <v>20</v>
      </c>
      <c r="D785" s="2">
        <v>4</v>
      </c>
      <c r="E785" s="2">
        <v>1983</v>
      </c>
      <c r="F785" s="2" t="str">
        <f t="shared" si="49"/>
        <v>1983Q4</v>
      </c>
      <c r="G785" s="2">
        <v>1</v>
      </c>
      <c r="H785" s="2">
        <v>6</v>
      </c>
      <c r="I785" s="2">
        <v>0</v>
      </c>
      <c r="J785" s="12">
        <v>156720</v>
      </c>
      <c r="K785" s="12">
        <f>J785*[1]OtherData!$C$3</f>
        <v>118637.39591218774</v>
      </c>
      <c r="L785" s="12" t="str">
        <f>VLOOKUP($C785,[1]OtherData!$H:$I,2,0)</f>
        <v>Winter</v>
      </c>
      <c r="M785" s="15">
        <f t="shared" si="50"/>
        <v>-4.0407800526667488E-2</v>
      </c>
      <c r="N785" s="12">
        <v>286950.45097957843</v>
      </c>
      <c r="O785" s="14">
        <f t="shared" si="51"/>
        <v>-3.7114489183267298E-2</v>
      </c>
      <c r="P785">
        <v>3</v>
      </c>
      <c r="Q785">
        <v>1</v>
      </c>
    </row>
    <row r="786" spans="1:17">
      <c r="A786" s="2" t="str">
        <f t="shared" si="48"/>
        <v>2_20043</v>
      </c>
      <c r="B786" s="2">
        <v>2</v>
      </c>
      <c r="C786" s="11" t="s">
        <v>24</v>
      </c>
      <c r="D786" s="2">
        <v>3</v>
      </c>
      <c r="E786" s="2">
        <v>2004</v>
      </c>
      <c r="F786" s="2" t="str">
        <f t="shared" si="49"/>
        <v>2004Q3</v>
      </c>
      <c r="G786" s="2">
        <v>1</v>
      </c>
      <c r="H786" s="2">
        <v>0</v>
      </c>
      <c r="I786" s="2">
        <v>0</v>
      </c>
      <c r="J786" s="12">
        <v>156617</v>
      </c>
      <c r="K786" s="12">
        <f>J786*[1]OtherData!$C$3</f>
        <v>118559.42467827404</v>
      </c>
      <c r="L786" s="12" t="str">
        <f>VLOOKUP($C786,[1]OtherData!$H:$I,2,0)</f>
        <v>Storm</v>
      </c>
      <c r="M786" s="13">
        <f t="shared" si="50"/>
        <v>-4.0408451946190242E-2</v>
      </c>
      <c r="N786" s="12">
        <v>146154.71114639056</v>
      </c>
      <c r="O786" s="14">
        <f t="shared" si="51"/>
        <v>-3.778967551336769E-2</v>
      </c>
      <c r="P786">
        <v>3</v>
      </c>
      <c r="Q786">
        <v>1</v>
      </c>
    </row>
    <row r="787" spans="1:17">
      <c r="A787" s="2" t="str">
        <f t="shared" si="48"/>
        <v>4_20122</v>
      </c>
      <c r="B787" s="2">
        <v>4</v>
      </c>
      <c r="C787" s="11" t="s">
        <v>21</v>
      </c>
      <c r="D787" s="2">
        <v>2</v>
      </c>
      <c r="E787" s="2">
        <v>2012</v>
      </c>
      <c r="F787" s="2" t="str">
        <f t="shared" si="49"/>
        <v>2012Q2</v>
      </c>
      <c r="G787" s="2">
        <v>1</v>
      </c>
      <c r="H787" s="2">
        <v>0</v>
      </c>
      <c r="I787" s="2">
        <v>0</v>
      </c>
      <c r="J787" s="12">
        <v>156522</v>
      </c>
      <c r="K787" s="12">
        <f>J787*[1]OtherData!$C$3</f>
        <v>118487.5094625284</v>
      </c>
      <c r="L787" s="12" t="str">
        <f>VLOOKUP($C787,[1]OtherData!$H:$I,2,0)</f>
        <v>Wind</v>
      </c>
      <c r="M787" s="15">
        <f t="shared" si="50"/>
        <v>-4.0409052770021908E-2</v>
      </c>
      <c r="N787" s="12">
        <v>144385.67411134025</v>
      </c>
      <c r="O787" s="14">
        <f t="shared" si="51"/>
        <v>-3.7798158934989133E-2</v>
      </c>
      <c r="P787">
        <v>3</v>
      </c>
      <c r="Q787">
        <v>1</v>
      </c>
    </row>
    <row r="788" spans="1:17">
      <c r="A788" s="2" t="str">
        <f t="shared" si="48"/>
        <v>5_20084</v>
      </c>
      <c r="B788" s="2">
        <v>5</v>
      </c>
      <c r="C788" s="11" t="s">
        <v>26</v>
      </c>
      <c r="D788" s="2">
        <v>4</v>
      </c>
      <c r="E788" s="2">
        <v>2008</v>
      </c>
      <c r="F788" s="2" t="str">
        <f t="shared" si="49"/>
        <v>2008Q4</v>
      </c>
      <c r="G788" s="2">
        <v>1</v>
      </c>
      <c r="H788" s="2">
        <v>0</v>
      </c>
      <c r="I788" s="2">
        <v>0</v>
      </c>
      <c r="J788" s="12">
        <v>156506</v>
      </c>
      <c r="K788" s="12">
        <f>J788*[1]OtherData!$C$3</f>
        <v>118475.39742619228</v>
      </c>
      <c r="L788" s="12" t="str">
        <f>VLOOKUP($C788,[1]OtherData!$H:$I,2,0)</f>
        <v>Wind</v>
      </c>
      <c r="M788" s="13">
        <f t="shared" si="50"/>
        <v>-4.0409153961404085E-2</v>
      </c>
      <c r="N788" s="12">
        <v>137478.26014468959</v>
      </c>
      <c r="O788" s="14">
        <f t="shared" si="51"/>
        <v>-3.7831283456314514E-2</v>
      </c>
      <c r="P788">
        <v>3</v>
      </c>
      <c r="Q788">
        <v>1</v>
      </c>
    </row>
    <row r="789" spans="1:17">
      <c r="A789" s="2" t="str">
        <f t="shared" si="48"/>
        <v>5_19891</v>
      </c>
      <c r="B789" s="2">
        <v>5</v>
      </c>
      <c r="C789" s="11" t="s">
        <v>24</v>
      </c>
      <c r="D789" s="2">
        <v>1</v>
      </c>
      <c r="E789" s="2">
        <v>1989</v>
      </c>
      <c r="F789" s="2" t="str">
        <f t="shared" si="49"/>
        <v>1989Q1</v>
      </c>
      <c r="G789" s="2">
        <v>1</v>
      </c>
      <c r="H789" s="2">
        <v>0</v>
      </c>
      <c r="I789" s="2">
        <v>0</v>
      </c>
      <c r="J789" s="12">
        <v>155888</v>
      </c>
      <c r="K789" s="12">
        <f>J789*[1]OtherData!$C$3</f>
        <v>118007.57002271008</v>
      </c>
      <c r="L789" s="12" t="str">
        <f>VLOOKUP($C789,[1]OtherData!$H:$I,2,0)</f>
        <v>Storm</v>
      </c>
      <c r="M789" s="15">
        <f t="shared" si="50"/>
        <v>-4.0413062478540623E-2</v>
      </c>
      <c r="N789" s="12">
        <v>207748.26693308153</v>
      </c>
      <c r="O789" s="14">
        <f t="shared" si="51"/>
        <v>-3.7494303459222292E-2</v>
      </c>
      <c r="P789">
        <v>3</v>
      </c>
      <c r="Q789">
        <v>1</v>
      </c>
    </row>
    <row r="790" spans="1:17">
      <c r="A790" s="2" t="str">
        <f t="shared" si="48"/>
        <v>2_20112</v>
      </c>
      <c r="B790" s="2">
        <v>2</v>
      </c>
      <c r="C790" s="11" t="s">
        <v>24</v>
      </c>
      <c r="D790" s="2">
        <v>2</v>
      </c>
      <c r="E790" s="2">
        <v>2011</v>
      </c>
      <c r="F790" s="2" t="str">
        <f t="shared" si="49"/>
        <v>2011Q2</v>
      </c>
      <c r="G790" s="2">
        <v>1</v>
      </c>
      <c r="H790" s="2">
        <v>0</v>
      </c>
      <c r="I790" s="2">
        <v>0</v>
      </c>
      <c r="J790" s="12">
        <v>155730</v>
      </c>
      <c r="K790" s="12">
        <f>J790*[1]OtherData!$C$3</f>
        <v>117887.963663891</v>
      </c>
      <c r="L790" s="12" t="str">
        <f>VLOOKUP($C790,[1]OtherData!$H:$I,2,0)</f>
        <v>Storm</v>
      </c>
      <c r="M790" s="13">
        <f t="shared" si="50"/>
        <v>-4.041406174343961E-2</v>
      </c>
      <c r="N790" s="12">
        <v>139805.68545548592</v>
      </c>
      <c r="O790" s="14">
        <f t="shared" si="51"/>
        <v>-3.7820122282290064E-2</v>
      </c>
      <c r="P790">
        <v>3</v>
      </c>
      <c r="Q790">
        <v>1</v>
      </c>
    </row>
    <row r="791" spans="1:17">
      <c r="A791" s="2" t="str">
        <f t="shared" si="48"/>
        <v>4_19951</v>
      </c>
      <c r="B791" s="2">
        <v>4</v>
      </c>
      <c r="C791" s="11" t="s">
        <v>19</v>
      </c>
      <c r="D791" s="2">
        <v>1</v>
      </c>
      <c r="E791" s="2">
        <v>1995</v>
      </c>
      <c r="F791" s="2" t="str">
        <f t="shared" si="49"/>
        <v>1995Q1</v>
      </c>
      <c r="G791" s="2">
        <v>1</v>
      </c>
      <c r="H791" s="2">
        <v>0</v>
      </c>
      <c r="I791" s="2">
        <v>0</v>
      </c>
      <c r="J791" s="12">
        <v>155714</v>
      </c>
      <c r="K791" s="12">
        <f>J791*[1]OtherData!$C$3</f>
        <v>117875.85162755489</v>
      </c>
      <c r="L791" s="12" t="str">
        <f>VLOOKUP($C791,[1]OtherData!$H:$I,2,0)</f>
        <v>Water</v>
      </c>
      <c r="M791" s="15">
        <f t="shared" si="50"/>
        <v>-4.0414162934821786E-2</v>
      </c>
      <c r="N791" s="12">
        <v>182400.9610869865</v>
      </c>
      <c r="O791" s="14">
        <f t="shared" si="51"/>
        <v>-3.7615856529169107E-2</v>
      </c>
      <c r="P791">
        <v>3</v>
      </c>
      <c r="Q791">
        <v>1</v>
      </c>
    </row>
    <row r="792" spans="1:17">
      <c r="A792" s="2" t="str">
        <f t="shared" si="48"/>
        <v>4_19691</v>
      </c>
      <c r="B792" s="2">
        <v>4</v>
      </c>
      <c r="C792" s="11" t="s">
        <v>20</v>
      </c>
      <c r="D792" s="2">
        <v>1</v>
      </c>
      <c r="E792" s="2">
        <v>1969</v>
      </c>
      <c r="F792" s="2" t="str">
        <f t="shared" si="49"/>
        <v>1969Q1</v>
      </c>
      <c r="G792" s="2">
        <v>3</v>
      </c>
      <c r="H792" s="2">
        <v>11</v>
      </c>
      <c r="I792" s="2">
        <v>0</v>
      </c>
      <c r="J792" s="12">
        <v>155482</v>
      </c>
      <c r="K792" s="12">
        <f>J792*[1]OtherData!$C$3</f>
        <v>117700.22710068131</v>
      </c>
      <c r="L792" s="12" t="str">
        <f>VLOOKUP($C792,[1]OtherData!$H:$I,2,0)</f>
        <v>Winter</v>
      </c>
      <c r="M792" s="13">
        <f t="shared" si="50"/>
        <v>-4.0415630209863336E-2</v>
      </c>
      <c r="N792" s="12">
        <v>367841.61406183679</v>
      </c>
      <c r="O792" s="14">
        <f t="shared" si="51"/>
        <v>-3.6726575404031001E-2</v>
      </c>
      <c r="P792">
        <v>3</v>
      </c>
      <c r="Q792">
        <v>1</v>
      </c>
    </row>
    <row r="793" spans="1:17">
      <c r="A793" s="2" t="str">
        <f t="shared" si="48"/>
        <v>1_20072</v>
      </c>
      <c r="B793" s="2">
        <v>1</v>
      </c>
      <c r="C793" s="11" t="s">
        <v>24</v>
      </c>
      <c r="D793" s="2">
        <v>2</v>
      </c>
      <c r="E793" s="2">
        <v>2007</v>
      </c>
      <c r="F793" s="2" t="str">
        <f t="shared" si="49"/>
        <v>2007Q2</v>
      </c>
      <c r="G793" s="2">
        <v>1</v>
      </c>
      <c r="H793" s="2">
        <v>0</v>
      </c>
      <c r="I793" s="2">
        <v>0</v>
      </c>
      <c r="J793" s="12">
        <v>155428</v>
      </c>
      <c r="K793" s="12">
        <f>J793*[1]OtherData!$C$3</f>
        <v>117659.34897804694</v>
      </c>
      <c r="L793" s="12" t="str">
        <f>VLOOKUP($C793,[1]OtherData!$H:$I,2,0)</f>
        <v>Storm</v>
      </c>
      <c r="M793" s="15">
        <f t="shared" si="50"/>
        <v>-4.0415971730778183E-2</v>
      </c>
      <c r="N793" s="12">
        <v>139789.66698810997</v>
      </c>
      <c r="O793" s="14">
        <f t="shared" si="51"/>
        <v>-3.782019909889129E-2</v>
      </c>
      <c r="P793">
        <v>3</v>
      </c>
      <c r="Q793">
        <v>1</v>
      </c>
    </row>
    <row r="794" spans="1:17">
      <c r="A794" s="2" t="str">
        <f t="shared" si="48"/>
        <v>1_19951</v>
      </c>
      <c r="B794" s="2">
        <v>1</v>
      </c>
      <c r="C794" s="11" t="s">
        <v>20</v>
      </c>
      <c r="D794" s="2">
        <v>1</v>
      </c>
      <c r="E794" s="2">
        <v>1995</v>
      </c>
      <c r="F794" s="2" t="str">
        <f t="shared" si="49"/>
        <v>1995Q1</v>
      </c>
      <c r="G794" s="2">
        <v>1</v>
      </c>
      <c r="H794" s="2">
        <v>0</v>
      </c>
      <c r="I794" s="2">
        <v>0</v>
      </c>
      <c r="J794" s="12">
        <v>155349</v>
      </c>
      <c r="K794" s="12">
        <f>J794*[1]OtherData!$C$3</f>
        <v>117599.54579863739</v>
      </c>
      <c r="L794" s="12" t="str">
        <f>VLOOKUP($C794,[1]OtherData!$H:$I,2,0)</f>
        <v>Winter</v>
      </c>
      <c r="M794" s="13">
        <f t="shared" si="50"/>
        <v>-4.0416471363227673E-2</v>
      </c>
      <c r="N794" s="12">
        <v>181973.40575608014</v>
      </c>
      <c r="O794" s="14">
        <f t="shared" si="51"/>
        <v>-3.7617906871850869E-2</v>
      </c>
      <c r="P794">
        <v>3</v>
      </c>
      <c r="Q794">
        <v>1</v>
      </c>
    </row>
    <row r="795" spans="1:17">
      <c r="A795" s="2" t="str">
        <f t="shared" si="48"/>
        <v>6_19952</v>
      </c>
      <c r="B795" s="2">
        <v>6</v>
      </c>
      <c r="C795" s="11" t="s">
        <v>24</v>
      </c>
      <c r="D795" s="2">
        <v>2</v>
      </c>
      <c r="E795" s="2">
        <v>1995</v>
      </c>
      <c r="F795" s="2" t="str">
        <f t="shared" si="49"/>
        <v>1995Q2</v>
      </c>
      <c r="G795" s="2">
        <v>1</v>
      </c>
      <c r="H795" s="2">
        <v>0</v>
      </c>
      <c r="I795" s="2">
        <v>0</v>
      </c>
      <c r="J795" s="12">
        <v>155333</v>
      </c>
      <c r="K795" s="12">
        <f>J795*[1]OtherData!$C$3</f>
        <v>117587.4337623013</v>
      </c>
      <c r="L795" s="12" t="str">
        <f>VLOOKUP($C795,[1]OtherData!$H:$I,2,0)</f>
        <v>Storm</v>
      </c>
      <c r="M795" s="15">
        <f t="shared" si="50"/>
        <v>-4.0416572554609849E-2</v>
      </c>
      <c r="N795" s="12">
        <v>181954.66360458836</v>
      </c>
      <c r="O795" s="14">
        <f t="shared" si="51"/>
        <v>-3.761799674988623E-2</v>
      </c>
      <c r="P795">
        <v>3</v>
      </c>
      <c r="Q795">
        <v>1</v>
      </c>
    </row>
    <row r="796" spans="1:17">
      <c r="A796" s="2" t="str">
        <f t="shared" si="48"/>
        <v>4_19881</v>
      </c>
      <c r="B796" s="2">
        <v>4</v>
      </c>
      <c r="C796" s="11" t="s">
        <v>20</v>
      </c>
      <c r="D796" s="2">
        <v>1</v>
      </c>
      <c r="E796" s="2">
        <v>1988</v>
      </c>
      <c r="F796" s="2" t="str">
        <f t="shared" si="49"/>
        <v>1988Q1</v>
      </c>
      <c r="G796" s="2">
        <v>5</v>
      </c>
      <c r="H796" s="2">
        <v>0</v>
      </c>
      <c r="I796" s="2">
        <v>0</v>
      </c>
      <c r="J796" s="12">
        <v>155118</v>
      </c>
      <c r="K796" s="12">
        <f>J796*[1]OtherData!$C$3</f>
        <v>117424.67827403483</v>
      </c>
      <c r="L796" s="12" t="str">
        <f>VLOOKUP($C796,[1]OtherData!$H:$I,2,0)</f>
        <v>Winter</v>
      </c>
      <c r="M796" s="13">
        <f t="shared" si="50"/>
        <v>-4.0417932313807838E-2</v>
      </c>
      <c r="N796" s="12">
        <v>216551.7741090433</v>
      </c>
      <c r="O796" s="14">
        <f t="shared" si="51"/>
        <v>-3.7452086218067185E-2</v>
      </c>
      <c r="P796">
        <v>3</v>
      </c>
      <c r="Q796">
        <v>1</v>
      </c>
    </row>
    <row r="797" spans="1:17">
      <c r="A797" s="2" t="str">
        <f t="shared" si="48"/>
        <v>1_19993</v>
      </c>
      <c r="B797" s="2">
        <v>1</v>
      </c>
      <c r="C797" s="11" t="s">
        <v>24</v>
      </c>
      <c r="D797" s="2">
        <v>3</v>
      </c>
      <c r="E797" s="2">
        <v>1999</v>
      </c>
      <c r="F797" s="2" t="str">
        <f t="shared" si="49"/>
        <v>1999Q3</v>
      </c>
      <c r="G797" s="2">
        <v>1</v>
      </c>
      <c r="H797" s="2">
        <v>0</v>
      </c>
      <c r="I797" s="2">
        <v>0</v>
      </c>
      <c r="J797" s="12">
        <v>154572</v>
      </c>
      <c r="K797" s="12">
        <f>J797*[1]OtherData!$C$3</f>
        <v>117011.35503406511</v>
      </c>
      <c r="L797" s="12" t="str">
        <f>VLOOKUP($C797,[1]OtherData!$H:$I,2,0)</f>
        <v>Storm</v>
      </c>
      <c r="M797" s="15">
        <f t="shared" si="50"/>
        <v>-4.0421385469724583E-2</v>
      </c>
      <c r="N797" s="12">
        <v>156862.67502859965</v>
      </c>
      <c r="O797" s="14">
        <f t="shared" si="51"/>
        <v>-3.7738325445211919E-2</v>
      </c>
      <c r="P797">
        <v>3</v>
      </c>
      <c r="Q797">
        <v>1</v>
      </c>
    </row>
    <row r="798" spans="1:17">
      <c r="A798" s="2" t="str">
        <f t="shared" si="48"/>
        <v>1_19691</v>
      </c>
      <c r="B798" s="2">
        <v>1</v>
      </c>
      <c r="C798" s="11" t="s">
        <v>20</v>
      </c>
      <c r="D798" s="2">
        <v>1</v>
      </c>
      <c r="E798" s="2">
        <v>1969</v>
      </c>
      <c r="F798" s="2" t="str">
        <f t="shared" si="49"/>
        <v>1969Q1</v>
      </c>
      <c r="G798" s="2">
        <v>3</v>
      </c>
      <c r="H798" s="2">
        <v>0</v>
      </c>
      <c r="I798" s="2">
        <v>0</v>
      </c>
      <c r="J798" s="12">
        <v>154200</v>
      </c>
      <c r="K798" s="12">
        <f>J798*[1]OtherData!$C$3</f>
        <v>116729.75018925057</v>
      </c>
      <c r="L798" s="12" t="str">
        <f>VLOOKUP($C798,[1]OtherData!$H:$I,2,0)</f>
        <v>Winter</v>
      </c>
      <c r="M798" s="13">
        <f t="shared" si="50"/>
        <v>-4.0423738169360172E-2</v>
      </c>
      <c r="N798" s="12">
        <v>364808.63951026637</v>
      </c>
      <c r="O798" s="14">
        <f t="shared" si="51"/>
        <v>-3.6741120041242248E-2</v>
      </c>
      <c r="P798">
        <v>3</v>
      </c>
      <c r="Q798">
        <v>1</v>
      </c>
    </row>
    <row r="799" spans="1:17">
      <c r="A799" s="2" t="str">
        <f t="shared" si="48"/>
        <v>4_20163</v>
      </c>
      <c r="B799" s="2">
        <v>4</v>
      </c>
      <c r="C799" s="11" t="s">
        <v>19</v>
      </c>
      <c r="D799" s="2">
        <v>3</v>
      </c>
      <c r="E799" s="2">
        <v>2016</v>
      </c>
      <c r="F799" s="2" t="str">
        <f t="shared" si="49"/>
        <v>2016Q3</v>
      </c>
      <c r="G799" s="2">
        <v>1</v>
      </c>
      <c r="H799" s="2">
        <v>0</v>
      </c>
      <c r="I799" s="2">
        <v>0</v>
      </c>
      <c r="J799" s="12">
        <v>153922</v>
      </c>
      <c r="K799" s="12">
        <f>J799*[1]OtherData!$C$3</f>
        <v>116519.30355791068</v>
      </c>
      <c r="L799" s="12" t="str">
        <f>VLOOKUP($C799,[1]OtherData!$H:$I,2,0)</f>
        <v>Water</v>
      </c>
      <c r="M799" s="15">
        <f t="shared" si="50"/>
        <v>-4.0425496369625474E-2</v>
      </c>
      <c r="N799" s="12">
        <v>147517.91597688125</v>
      </c>
      <c r="O799" s="14">
        <f t="shared" si="51"/>
        <v>-3.7783138261120112E-2</v>
      </c>
      <c r="P799">
        <v>3</v>
      </c>
      <c r="Q799">
        <v>1</v>
      </c>
    </row>
    <row r="800" spans="1:17">
      <c r="A800" s="2" t="str">
        <f t="shared" si="48"/>
        <v>1_20042</v>
      </c>
      <c r="B800" s="2">
        <v>1</v>
      </c>
      <c r="C800" s="11" t="s">
        <v>25</v>
      </c>
      <c r="D800" s="2">
        <v>2</v>
      </c>
      <c r="E800" s="2">
        <v>2004</v>
      </c>
      <c r="F800" s="2" t="str">
        <f t="shared" si="49"/>
        <v>2004Q2</v>
      </c>
      <c r="G800" s="2">
        <v>1</v>
      </c>
      <c r="H800" s="2">
        <v>0</v>
      </c>
      <c r="I800" s="2">
        <v>0</v>
      </c>
      <c r="J800" s="12">
        <v>153685</v>
      </c>
      <c r="K800" s="12">
        <f>J800*[1]OtherData!$C$3</f>
        <v>116339.89401968206</v>
      </c>
      <c r="L800" s="12" t="str">
        <f>VLOOKUP($C800,[1]OtherData!$H:$I,2,0)</f>
        <v>Storm</v>
      </c>
      <c r="M800" s="13">
        <f t="shared" si="50"/>
        <v>-4.0426995266973957E-2</v>
      </c>
      <c r="N800" s="12">
        <v>143418.57386192452</v>
      </c>
      <c r="O800" s="14">
        <f t="shared" si="51"/>
        <v>-3.7802796666706127E-2</v>
      </c>
      <c r="P800">
        <v>3</v>
      </c>
      <c r="Q800">
        <v>1</v>
      </c>
    </row>
    <row r="801" spans="1:17">
      <c r="A801" s="2" t="str">
        <f t="shared" si="48"/>
        <v>1_20152</v>
      </c>
      <c r="B801" s="2">
        <v>1</v>
      </c>
      <c r="C801" s="11" t="s">
        <v>24</v>
      </c>
      <c r="D801" s="2">
        <v>2</v>
      </c>
      <c r="E801" s="2">
        <v>2015</v>
      </c>
      <c r="F801" s="2" t="str">
        <f t="shared" si="49"/>
        <v>2015Q2</v>
      </c>
      <c r="G801" s="2">
        <v>1</v>
      </c>
      <c r="H801" s="2">
        <v>0</v>
      </c>
      <c r="I801" s="2">
        <v>0</v>
      </c>
      <c r="J801" s="12">
        <v>153146</v>
      </c>
      <c r="K801" s="12">
        <f>J801*[1]OtherData!$C$3</f>
        <v>115931.8697956094</v>
      </c>
      <c r="L801" s="12" t="str">
        <f>VLOOKUP($C801,[1]OtherData!$H:$I,2,0)</f>
        <v>Storm</v>
      </c>
      <c r="M801" s="15">
        <f t="shared" si="50"/>
        <v>-4.0430404151660999E-2</v>
      </c>
      <c r="N801" s="12">
        <v>147155.28167425079</v>
      </c>
      <c r="O801" s="14">
        <f t="shared" si="51"/>
        <v>-3.7784877274844898E-2</v>
      </c>
      <c r="P801">
        <v>3</v>
      </c>
      <c r="Q801">
        <v>1</v>
      </c>
    </row>
    <row r="802" spans="1:17">
      <c r="A802" s="2" t="str">
        <f t="shared" si="48"/>
        <v>2_20003</v>
      </c>
      <c r="B802" s="2">
        <v>2</v>
      </c>
      <c r="C802" s="11" t="s">
        <v>19</v>
      </c>
      <c r="D802" s="2">
        <v>3</v>
      </c>
      <c r="E802" s="2">
        <v>2000</v>
      </c>
      <c r="F802" s="2" t="str">
        <f t="shared" si="49"/>
        <v>2000Q3</v>
      </c>
      <c r="G802" s="2">
        <v>1</v>
      </c>
      <c r="H802" s="2">
        <v>0</v>
      </c>
      <c r="I802" s="2">
        <v>0</v>
      </c>
      <c r="J802" s="12">
        <v>152892</v>
      </c>
      <c r="K802" s="12">
        <f>J802*[1]OtherData!$C$3</f>
        <v>115739.59121877367</v>
      </c>
      <c r="L802" s="12" t="str">
        <f>VLOOKUP($C802,[1]OtherData!$H:$I,2,0)</f>
        <v>Water</v>
      </c>
      <c r="M802" s="13">
        <f t="shared" si="50"/>
        <v>-4.0432010564853044E-2</v>
      </c>
      <c r="N802" s="12">
        <v>149522.614518307</v>
      </c>
      <c r="O802" s="14">
        <f t="shared" si="51"/>
        <v>-3.7773524724142742E-2</v>
      </c>
      <c r="P802">
        <v>3</v>
      </c>
      <c r="Q802">
        <v>1</v>
      </c>
    </row>
    <row r="803" spans="1:17">
      <c r="A803" s="2" t="str">
        <f t="shared" si="48"/>
        <v>5_20121</v>
      </c>
      <c r="B803" s="2">
        <v>5</v>
      </c>
      <c r="C803" s="11" t="s">
        <v>21</v>
      </c>
      <c r="D803" s="2">
        <v>1</v>
      </c>
      <c r="E803" s="2">
        <v>2012</v>
      </c>
      <c r="F803" s="2" t="str">
        <f t="shared" si="49"/>
        <v>2012Q1</v>
      </c>
      <c r="G803" s="2">
        <v>1</v>
      </c>
      <c r="H803" s="2">
        <v>0</v>
      </c>
      <c r="I803" s="2">
        <v>0</v>
      </c>
      <c r="J803" s="12">
        <v>152559</v>
      </c>
      <c r="K803" s="12">
        <f>J803*[1]OtherData!$C$3</f>
        <v>115487.5094625284</v>
      </c>
      <c r="L803" s="12" t="str">
        <f>VLOOKUP($C803,[1]OtherData!$H:$I,2,0)</f>
        <v>Wind</v>
      </c>
      <c r="M803" s="15">
        <f t="shared" si="50"/>
        <v>-4.0434116610494578E-2</v>
      </c>
      <c r="N803" s="12">
        <v>140729.95525710098</v>
      </c>
      <c r="O803" s="14">
        <f t="shared" si="51"/>
        <v>-3.7815689944094927E-2</v>
      </c>
      <c r="P803">
        <v>3</v>
      </c>
      <c r="Q803">
        <v>1</v>
      </c>
    </row>
    <row r="804" spans="1:17">
      <c r="A804" s="2" t="str">
        <f t="shared" si="48"/>
        <v>3_20163</v>
      </c>
      <c r="B804" s="2">
        <v>3</v>
      </c>
      <c r="C804" s="11" t="s">
        <v>19</v>
      </c>
      <c r="D804" s="2">
        <v>3</v>
      </c>
      <c r="E804" s="2">
        <v>2016</v>
      </c>
      <c r="F804" s="2" t="str">
        <f t="shared" si="49"/>
        <v>2016Q3</v>
      </c>
      <c r="G804" s="2">
        <v>1</v>
      </c>
      <c r="H804" s="2">
        <v>0</v>
      </c>
      <c r="I804" s="2">
        <v>0</v>
      </c>
      <c r="J804" s="12">
        <v>152353</v>
      </c>
      <c r="K804" s="12">
        <f>J804*[1]OtherData!$C$3</f>
        <v>115331.56699470099</v>
      </c>
      <c r="L804" s="12" t="str">
        <f>VLOOKUP($C804,[1]OtherData!$H:$I,2,0)</f>
        <v>Water</v>
      </c>
      <c r="M804" s="13">
        <f t="shared" si="50"/>
        <v>-4.0435419449540093E-2</v>
      </c>
      <c r="N804" s="12">
        <v>146014.19584481616</v>
      </c>
      <c r="O804" s="14">
        <f t="shared" si="51"/>
        <v>-3.779034935485541E-2</v>
      </c>
      <c r="P804">
        <v>3</v>
      </c>
      <c r="Q804">
        <v>1</v>
      </c>
    </row>
    <row r="805" spans="1:17">
      <c r="A805" s="2" t="str">
        <f t="shared" si="48"/>
        <v>3_20163</v>
      </c>
      <c r="B805" s="2">
        <v>3</v>
      </c>
      <c r="C805" s="11" t="s">
        <v>19</v>
      </c>
      <c r="D805" s="2">
        <v>3</v>
      </c>
      <c r="E805" s="2">
        <v>2016</v>
      </c>
      <c r="F805" s="2" t="str">
        <f t="shared" si="49"/>
        <v>2016Q3</v>
      </c>
      <c r="G805" s="2">
        <v>1</v>
      </c>
      <c r="H805" s="2">
        <v>0</v>
      </c>
      <c r="I805" s="2">
        <v>0</v>
      </c>
      <c r="J805" s="12">
        <v>152337</v>
      </c>
      <c r="K805" s="12">
        <f>J805*[1]OtherData!$C$3</f>
        <v>115319.45495836488</v>
      </c>
      <c r="L805" s="12" t="str">
        <f>VLOOKUP($C805,[1]OtherData!$H:$I,2,0)</f>
        <v>Water</v>
      </c>
      <c r="M805" s="15">
        <f t="shared" si="50"/>
        <v>-4.0435520640922262E-2</v>
      </c>
      <c r="N805" s="12">
        <v>145998.86154136615</v>
      </c>
      <c r="O805" s="14">
        <f t="shared" si="51"/>
        <v>-3.7790422890546779E-2</v>
      </c>
      <c r="P805">
        <v>3</v>
      </c>
      <c r="Q805">
        <v>1</v>
      </c>
    </row>
    <row r="806" spans="1:17">
      <c r="A806" s="2" t="str">
        <f t="shared" si="48"/>
        <v>2_20063</v>
      </c>
      <c r="B806" s="2">
        <v>2</v>
      </c>
      <c r="C806" s="11" t="s">
        <v>24</v>
      </c>
      <c r="D806" s="2">
        <v>3</v>
      </c>
      <c r="E806" s="2">
        <v>2006</v>
      </c>
      <c r="F806" s="2" t="str">
        <f t="shared" si="49"/>
        <v>2006Q3</v>
      </c>
      <c r="G806" s="2">
        <v>1</v>
      </c>
      <c r="H806" s="2">
        <v>0</v>
      </c>
      <c r="I806" s="2">
        <v>0</v>
      </c>
      <c r="J806" s="12">
        <v>151957</v>
      </c>
      <c r="K806" s="12">
        <f>J806*[1]OtherData!$C$3</f>
        <v>115031.7940953823</v>
      </c>
      <c r="L806" s="12" t="str">
        <f>VLOOKUP($C806,[1]OtherData!$H:$I,2,0)</f>
        <v>Storm</v>
      </c>
      <c r="M806" s="13">
        <f t="shared" si="50"/>
        <v>-4.043792393624894E-2</v>
      </c>
      <c r="N806" s="12">
        <v>140377.79964352454</v>
      </c>
      <c r="O806" s="14">
        <f t="shared" si="51"/>
        <v>-3.7817378707239578E-2</v>
      </c>
      <c r="P806">
        <v>3</v>
      </c>
      <c r="Q806">
        <v>1</v>
      </c>
    </row>
    <row r="807" spans="1:17">
      <c r="A807" s="2" t="str">
        <f t="shared" si="48"/>
        <v>2_20112</v>
      </c>
      <c r="B807" s="2">
        <v>2</v>
      </c>
      <c r="C807" s="11" t="s">
        <v>24</v>
      </c>
      <c r="D807" s="2">
        <v>2</v>
      </c>
      <c r="E807" s="2">
        <v>2011</v>
      </c>
      <c r="F807" s="2" t="str">
        <f t="shared" si="49"/>
        <v>2011Q2</v>
      </c>
      <c r="G807" s="2">
        <v>1</v>
      </c>
      <c r="H807" s="2">
        <v>0</v>
      </c>
      <c r="I807" s="2">
        <v>0</v>
      </c>
      <c r="J807" s="12">
        <v>151354</v>
      </c>
      <c r="K807" s="12">
        <f>J807*[1]OtherData!$C$3</f>
        <v>114575.32172596519</v>
      </c>
      <c r="L807" s="12" t="str">
        <f>VLOOKUP($C807,[1]OtherData!$H:$I,2,0)</f>
        <v>Storm</v>
      </c>
      <c r="M807" s="15">
        <f t="shared" si="50"/>
        <v>-4.0441737586464688E-2</v>
      </c>
      <c r="N807" s="12">
        <v>135877.15736485977</v>
      </c>
      <c r="O807" s="14">
        <f t="shared" si="51"/>
        <v>-3.7838961548785972E-2</v>
      </c>
      <c r="P807">
        <v>3</v>
      </c>
      <c r="Q807">
        <v>1</v>
      </c>
    </row>
    <row r="808" spans="1:17">
      <c r="A808" s="2" t="str">
        <f t="shared" si="48"/>
        <v>1_20023</v>
      </c>
      <c r="B808" s="2">
        <v>1</v>
      </c>
      <c r="C808" s="11" t="s">
        <v>24</v>
      </c>
      <c r="D808" s="2">
        <v>3</v>
      </c>
      <c r="E808" s="2">
        <v>2002</v>
      </c>
      <c r="F808" s="2" t="str">
        <f t="shared" si="49"/>
        <v>2002Q3</v>
      </c>
      <c r="G808" s="2">
        <v>1</v>
      </c>
      <c r="H808" s="2">
        <v>0</v>
      </c>
      <c r="I808" s="2">
        <v>0</v>
      </c>
      <c r="J808" s="12">
        <v>151307</v>
      </c>
      <c r="K808" s="12">
        <f>J808*[1]OtherData!$C$3</f>
        <v>114539.74261922787</v>
      </c>
      <c r="L808" s="12" t="str">
        <f>VLOOKUP($C808,[1]OtherData!$H:$I,2,0)</f>
        <v>Storm</v>
      </c>
      <c r="M808" s="13">
        <f t="shared" si="50"/>
        <v>-4.0442034836149832E-2</v>
      </c>
      <c r="N808" s="12">
        <v>140982.66111928198</v>
      </c>
      <c r="O808" s="14">
        <f t="shared" si="51"/>
        <v>-3.7814478092487176E-2</v>
      </c>
      <c r="P808">
        <v>3</v>
      </c>
      <c r="Q808">
        <v>1</v>
      </c>
    </row>
    <row r="809" spans="1:17">
      <c r="A809" s="2" t="str">
        <f t="shared" si="48"/>
        <v>3_20081</v>
      </c>
      <c r="B809" s="2">
        <v>3</v>
      </c>
      <c r="C809" s="11" t="s">
        <v>21</v>
      </c>
      <c r="D809" s="2">
        <v>1</v>
      </c>
      <c r="E809" s="2">
        <v>2008</v>
      </c>
      <c r="F809" s="2" t="str">
        <f t="shared" si="49"/>
        <v>2008Q1</v>
      </c>
      <c r="G809" s="2">
        <v>1</v>
      </c>
      <c r="H809" s="2">
        <v>0</v>
      </c>
      <c r="I809" s="2">
        <v>0</v>
      </c>
      <c r="J809" s="12">
        <v>150942</v>
      </c>
      <c r="K809" s="12">
        <f>J809*[1]OtherData!$C$3</f>
        <v>114263.43679031037</v>
      </c>
      <c r="L809" s="12" t="str">
        <f>VLOOKUP($C809,[1]OtherData!$H:$I,2,0)</f>
        <v>Wind</v>
      </c>
      <c r="M809" s="15">
        <f t="shared" si="50"/>
        <v>-4.0444343264555718E-2</v>
      </c>
      <c r="N809" s="12">
        <v>132590.72203468069</v>
      </c>
      <c r="O809" s="14">
        <f t="shared" si="51"/>
        <v>-3.7854721657808621E-2</v>
      </c>
      <c r="P809">
        <v>3</v>
      </c>
      <c r="Q809">
        <v>1</v>
      </c>
    </row>
    <row r="810" spans="1:17">
      <c r="A810" s="2" t="str">
        <f t="shared" si="48"/>
        <v>3_20131</v>
      </c>
      <c r="B810" s="2">
        <v>3</v>
      </c>
      <c r="C810" s="11" t="s">
        <v>24</v>
      </c>
      <c r="D810" s="2">
        <v>1</v>
      </c>
      <c r="E810" s="2">
        <v>2013</v>
      </c>
      <c r="F810" s="2" t="str">
        <f t="shared" si="49"/>
        <v>2013Q1</v>
      </c>
      <c r="G810" s="2">
        <v>1</v>
      </c>
      <c r="H810" s="2">
        <v>0</v>
      </c>
      <c r="I810" s="2">
        <v>0</v>
      </c>
      <c r="J810" s="12">
        <v>150514</v>
      </c>
      <c r="K810" s="12">
        <f>J810*[1]OtherData!$C$3</f>
        <v>113939.43981831946</v>
      </c>
      <c r="L810" s="12" t="str">
        <f>VLOOKUP($C810,[1]OtherData!$H:$I,2,0)</f>
        <v>Storm</v>
      </c>
      <c r="M810" s="13">
        <f t="shared" si="50"/>
        <v>-4.0447050134028918E-2</v>
      </c>
      <c r="N810" s="12">
        <v>141586.03909997549</v>
      </c>
      <c r="O810" s="14">
        <f t="shared" si="51"/>
        <v>-3.7811584591839142E-2</v>
      </c>
      <c r="P810">
        <v>3</v>
      </c>
      <c r="Q810">
        <v>1</v>
      </c>
    </row>
    <row r="811" spans="1:17">
      <c r="A811" s="2" t="str">
        <f t="shared" si="48"/>
        <v>3_20122</v>
      </c>
      <c r="B811" s="2">
        <v>3</v>
      </c>
      <c r="C811" s="11" t="s">
        <v>19</v>
      </c>
      <c r="D811" s="2">
        <v>2</v>
      </c>
      <c r="E811" s="2">
        <v>2012</v>
      </c>
      <c r="F811" s="2" t="str">
        <f t="shared" si="49"/>
        <v>2012Q2</v>
      </c>
      <c r="G811" s="2">
        <v>1</v>
      </c>
      <c r="H811" s="2">
        <v>0</v>
      </c>
      <c r="I811" s="2">
        <v>0</v>
      </c>
      <c r="J811" s="12">
        <v>150498</v>
      </c>
      <c r="K811" s="12">
        <f>J811*[1]OtherData!$C$3</f>
        <v>113927.32778198335</v>
      </c>
      <c r="L811" s="12" t="str">
        <f>VLOOKUP($C811,[1]OtherData!$H:$I,2,0)</f>
        <v>Water</v>
      </c>
      <c r="M811" s="15">
        <f t="shared" si="50"/>
        <v>-4.0447151325411095E-2</v>
      </c>
      <c r="N811" s="12">
        <v>138828.76006189856</v>
      </c>
      <c r="O811" s="14">
        <f t="shared" si="51"/>
        <v>-3.7824807130511034E-2</v>
      </c>
      <c r="P811">
        <v>3</v>
      </c>
      <c r="Q811">
        <v>1</v>
      </c>
    </row>
    <row r="812" spans="1:17">
      <c r="A812" s="2" t="str">
        <f t="shared" si="48"/>
        <v>3_19952</v>
      </c>
      <c r="B812" s="2">
        <v>3</v>
      </c>
      <c r="C812" s="11" t="s">
        <v>24</v>
      </c>
      <c r="D812" s="2">
        <v>2</v>
      </c>
      <c r="E812" s="2">
        <v>1995</v>
      </c>
      <c r="F812" s="2" t="str">
        <f t="shared" si="49"/>
        <v>1995Q2</v>
      </c>
      <c r="G812" s="2">
        <v>1</v>
      </c>
      <c r="H812" s="2">
        <v>0</v>
      </c>
      <c r="I812" s="2">
        <v>0</v>
      </c>
      <c r="J812" s="12">
        <v>149405</v>
      </c>
      <c r="K812" s="12">
        <f>J812*[1]OtherData!$C$3</f>
        <v>113099.9242997729</v>
      </c>
      <c r="L812" s="12" t="str">
        <f>VLOOKUP($C812,[1]OtherData!$H:$I,2,0)</f>
        <v>Storm</v>
      </c>
      <c r="M812" s="13">
        <f t="shared" si="50"/>
        <v>-4.0454063961705977E-2</v>
      </c>
      <c r="N812" s="12">
        <v>175010.69647688209</v>
      </c>
      <c r="O812" s="14">
        <f t="shared" si="51"/>
        <v>-3.7651296561988845E-2</v>
      </c>
      <c r="P812">
        <v>3</v>
      </c>
      <c r="Q812">
        <v>1</v>
      </c>
    </row>
    <row r="813" spans="1:17">
      <c r="A813" s="2" t="str">
        <f t="shared" si="48"/>
        <v>6_20131</v>
      </c>
      <c r="B813" s="2">
        <v>6</v>
      </c>
      <c r="C813" s="11" t="s">
        <v>24</v>
      </c>
      <c r="D813" s="2">
        <v>1</v>
      </c>
      <c r="E813" s="2">
        <v>2013</v>
      </c>
      <c r="F813" s="2" t="str">
        <f t="shared" si="49"/>
        <v>2013Q1</v>
      </c>
      <c r="G813" s="2">
        <v>1</v>
      </c>
      <c r="H813" s="2">
        <v>0</v>
      </c>
      <c r="I813" s="2">
        <v>0</v>
      </c>
      <c r="J813" s="12">
        <v>149056</v>
      </c>
      <c r="K813" s="12">
        <f>J813*[1]OtherData!$C$3</f>
        <v>112835.73050719153</v>
      </c>
      <c r="L813" s="12" t="str">
        <f>VLOOKUP($C813,[1]OtherData!$H:$I,2,0)</f>
        <v>Storm</v>
      </c>
      <c r="M813" s="15">
        <f t="shared" si="50"/>
        <v>-4.0456271198729687E-2</v>
      </c>
      <c r="N813" s="12">
        <v>140214.52253003672</v>
      </c>
      <c r="O813" s="14">
        <f t="shared" si="51"/>
        <v>-3.7818161703054479E-2</v>
      </c>
      <c r="P813">
        <v>3</v>
      </c>
      <c r="Q813">
        <v>1</v>
      </c>
    </row>
    <row r="814" spans="1:17">
      <c r="A814" s="2" t="str">
        <f t="shared" si="48"/>
        <v>5_19952</v>
      </c>
      <c r="B814" s="2">
        <v>5</v>
      </c>
      <c r="C814" s="11" t="s">
        <v>27</v>
      </c>
      <c r="D814" s="2">
        <v>2</v>
      </c>
      <c r="E814" s="2">
        <v>1995</v>
      </c>
      <c r="F814" s="2" t="str">
        <f t="shared" si="49"/>
        <v>1995Q2</v>
      </c>
      <c r="G814" s="2">
        <v>1</v>
      </c>
      <c r="H814" s="2">
        <v>0</v>
      </c>
      <c r="I814" s="2">
        <v>0</v>
      </c>
      <c r="J814" s="12">
        <v>149024</v>
      </c>
      <c r="K814" s="12">
        <f>J814*[1]OtherData!$C$3</f>
        <v>112811.50643451931</v>
      </c>
      <c r="L814" s="12" t="str">
        <f>VLOOKUP($C814,[1]OtherData!$H:$I,2,0)</f>
        <v>Storm</v>
      </c>
      <c r="M814" s="13">
        <f t="shared" si="50"/>
        <v>-4.045647358149404E-2</v>
      </c>
      <c r="N814" s="12">
        <v>174564.39899448396</v>
      </c>
      <c r="O814" s="14">
        <f t="shared" si="51"/>
        <v>-3.7653436782705968E-2</v>
      </c>
      <c r="P814">
        <v>3</v>
      </c>
      <c r="Q814">
        <v>1</v>
      </c>
    </row>
    <row r="815" spans="1:17">
      <c r="A815" s="2" t="str">
        <f t="shared" si="48"/>
        <v>3_20131</v>
      </c>
      <c r="B815" s="2">
        <v>3</v>
      </c>
      <c r="C815" s="11" t="s">
        <v>24</v>
      </c>
      <c r="D815" s="2">
        <v>1</v>
      </c>
      <c r="E815" s="2">
        <v>2013</v>
      </c>
      <c r="F815" s="2" t="str">
        <f t="shared" si="49"/>
        <v>2013Q1</v>
      </c>
      <c r="G815" s="2">
        <v>1</v>
      </c>
      <c r="H815" s="2">
        <v>0</v>
      </c>
      <c r="I815" s="2">
        <v>0</v>
      </c>
      <c r="J815" s="12">
        <v>148739</v>
      </c>
      <c r="K815" s="12">
        <f>J815*[1]OtherData!$C$3</f>
        <v>112595.76078728237</v>
      </c>
      <c r="L815" s="12" t="str">
        <f>VLOOKUP($C815,[1]OtherData!$H:$I,2,0)</f>
        <v>Storm</v>
      </c>
      <c r="M815" s="15">
        <f t="shared" si="50"/>
        <v>-4.0458276052989045E-2</v>
      </c>
      <c r="N815" s="12">
        <v>139916.32585467966</v>
      </c>
      <c r="O815" s="14">
        <f t="shared" si="51"/>
        <v>-3.7819591705973044E-2</v>
      </c>
      <c r="P815">
        <v>3</v>
      </c>
      <c r="Q815">
        <v>1</v>
      </c>
    </row>
    <row r="816" spans="1:17">
      <c r="A816" s="2" t="str">
        <f t="shared" si="48"/>
        <v>2_19743</v>
      </c>
      <c r="B816" s="2">
        <v>2</v>
      </c>
      <c r="C816" s="11" t="s">
        <v>32</v>
      </c>
      <c r="D816" s="2">
        <v>3</v>
      </c>
      <c r="E816" s="2">
        <v>1974</v>
      </c>
      <c r="F816" s="2" t="str">
        <f t="shared" si="49"/>
        <v>1974Q3</v>
      </c>
      <c r="G816" s="2">
        <v>1</v>
      </c>
      <c r="H816" s="2">
        <v>0</v>
      </c>
      <c r="I816" s="2">
        <v>0</v>
      </c>
      <c r="J816" s="12">
        <v>148644</v>
      </c>
      <c r="K816" s="12">
        <f>J816*[1]OtherData!$C$3</f>
        <v>112523.84557153672</v>
      </c>
      <c r="L816" s="12" t="str">
        <f>VLOOKUP($C816,[1]OtherData!$H:$I,2,0)</f>
        <v>Storm</v>
      </c>
      <c r="M816" s="13">
        <f t="shared" si="50"/>
        <v>-4.0458876876820711E-2</v>
      </c>
      <c r="N816" s="12">
        <v>319594.68048114888</v>
      </c>
      <c r="O816" s="14">
        <f t="shared" si="51"/>
        <v>-3.6957943697287159E-2</v>
      </c>
      <c r="P816">
        <v>3</v>
      </c>
      <c r="Q816">
        <v>1</v>
      </c>
    </row>
    <row r="817" spans="1:17">
      <c r="A817" s="2" t="str">
        <f t="shared" si="48"/>
        <v>2_20182</v>
      </c>
      <c r="B817" s="2">
        <v>2</v>
      </c>
      <c r="C817" s="11" t="s">
        <v>25</v>
      </c>
      <c r="D817" s="2">
        <v>2</v>
      </c>
      <c r="E817" s="2">
        <v>2018</v>
      </c>
      <c r="F817" s="2" t="str">
        <f t="shared" si="49"/>
        <v>2018Q2</v>
      </c>
      <c r="G817" s="2">
        <v>1</v>
      </c>
      <c r="H817" s="2">
        <v>0</v>
      </c>
      <c r="I817" s="2">
        <v>0</v>
      </c>
      <c r="J817" s="12">
        <v>148232</v>
      </c>
      <c r="K817" s="12">
        <f>J817*[1]OtherData!$C$3</f>
        <v>112211.96063588191</v>
      </c>
      <c r="L817" s="12" t="str">
        <f>VLOOKUP($C817,[1]OtherData!$H:$I,2,0)</f>
        <v>Storm</v>
      </c>
      <c r="M817" s="15">
        <f t="shared" si="50"/>
        <v>-4.0461482554911742E-2</v>
      </c>
      <c r="N817" s="12">
        <v>142865.17787872101</v>
      </c>
      <c r="O817" s="14">
        <f t="shared" si="51"/>
        <v>-3.7805450478557497E-2</v>
      </c>
      <c r="P817">
        <v>3</v>
      </c>
      <c r="Q817">
        <v>1</v>
      </c>
    </row>
    <row r="818" spans="1:17">
      <c r="A818" s="2" t="str">
        <f t="shared" si="48"/>
        <v>4_19891</v>
      </c>
      <c r="B818" s="2">
        <v>4</v>
      </c>
      <c r="C818" s="11" t="s">
        <v>24</v>
      </c>
      <c r="D818" s="2">
        <v>1</v>
      </c>
      <c r="E818" s="2">
        <v>1989</v>
      </c>
      <c r="F818" s="2" t="str">
        <f t="shared" si="49"/>
        <v>1989Q1</v>
      </c>
      <c r="G818" s="2">
        <v>1</v>
      </c>
      <c r="H818" s="2">
        <v>0</v>
      </c>
      <c r="I818" s="2">
        <v>0</v>
      </c>
      <c r="J818" s="12">
        <v>148136</v>
      </c>
      <c r="K818" s="12">
        <f>J818*[1]OtherData!$C$3</f>
        <v>112139.28841786526</v>
      </c>
      <c r="L818" s="12" t="str">
        <f>VLOOKUP($C818,[1]OtherData!$H:$I,2,0)</f>
        <v>Storm</v>
      </c>
      <c r="M818" s="13">
        <f t="shared" si="50"/>
        <v>-4.0462089703204793E-2</v>
      </c>
      <c r="N818" s="12">
        <v>197417.35906804222</v>
      </c>
      <c r="O818" s="14">
        <f t="shared" si="51"/>
        <v>-3.7543845354284358E-2</v>
      </c>
      <c r="P818">
        <v>3</v>
      </c>
      <c r="Q818">
        <v>1</v>
      </c>
    </row>
    <row r="819" spans="1:17">
      <c r="A819" s="2" t="str">
        <f t="shared" si="48"/>
        <v>1_20083</v>
      </c>
      <c r="B819" s="2">
        <v>1</v>
      </c>
      <c r="C819" s="11" t="s">
        <v>24</v>
      </c>
      <c r="D819" s="2">
        <v>3</v>
      </c>
      <c r="E819" s="2">
        <v>2008</v>
      </c>
      <c r="F819" s="2" t="str">
        <f t="shared" si="49"/>
        <v>2008Q3</v>
      </c>
      <c r="G819" s="2">
        <v>1</v>
      </c>
      <c r="H819" s="2">
        <v>0</v>
      </c>
      <c r="I819" s="2">
        <v>0</v>
      </c>
      <c r="J819" s="12">
        <v>148089</v>
      </c>
      <c r="K819" s="12">
        <f>J819*[1]OtherData!$C$3</f>
        <v>112103.70931112794</v>
      </c>
      <c r="L819" s="12" t="str">
        <f>VLOOKUP($C819,[1]OtherData!$H:$I,2,0)</f>
        <v>Storm</v>
      </c>
      <c r="M819" s="15">
        <f t="shared" si="50"/>
        <v>-4.0462386952889937E-2</v>
      </c>
      <c r="N819" s="12">
        <v>130084.58504189574</v>
      </c>
      <c r="O819" s="14">
        <f t="shared" si="51"/>
        <v>-3.7866739844160655E-2</v>
      </c>
      <c r="P819">
        <v>3</v>
      </c>
      <c r="Q819">
        <v>1</v>
      </c>
    </row>
    <row r="820" spans="1:17">
      <c r="A820" s="2" t="str">
        <f t="shared" si="48"/>
        <v>3_20112</v>
      </c>
      <c r="B820" s="2">
        <v>3</v>
      </c>
      <c r="C820" s="11" t="s">
        <v>24</v>
      </c>
      <c r="D820" s="2">
        <v>2</v>
      </c>
      <c r="E820" s="2">
        <v>2011</v>
      </c>
      <c r="F820" s="2" t="str">
        <f t="shared" si="49"/>
        <v>2011Q2</v>
      </c>
      <c r="G820" s="2">
        <v>1</v>
      </c>
      <c r="H820" s="2">
        <v>0</v>
      </c>
      <c r="I820" s="2">
        <v>0</v>
      </c>
      <c r="J820" s="12">
        <v>148057</v>
      </c>
      <c r="K820" s="12">
        <f>J820*[1]OtherData!$C$3</f>
        <v>112079.48523845572</v>
      </c>
      <c r="L820" s="12" t="str">
        <f>VLOOKUP($C820,[1]OtherData!$H:$I,2,0)</f>
        <v>Storm</v>
      </c>
      <c r="M820" s="13">
        <f t="shared" si="50"/>
        <v>-4.0462589335654289E-2</v>
      </c>
      <c r="N820" s="12">
        <v>132917.29513570204</v>
      </c>
      <c r="O820" s="14">
        <f t="shared" si="51"/>
        <v>-3.785315557566829E-2</v>
      </c>
      <c r="P820">
        <v>3</v>
      </c>
      <c r="Q820">
        <v>1</v>
      </c>
    </row>
    <row r="821" spans="1:17">
      <c r="A821" s="2" t="str">
        <f t="shared" si="48"/>
        <v>2_20072</v>
      </c>
      <c r="B821" s="2">
        <v>2</v>
      </c>
      <c r="C821" s="11" t="s">
        <v>24</v>
      </c>
      <c r="D821" s="2">
        <v>2</v>
      </c>
      <c r="E821" s="2">
        <v>2007</v>
      </c>
      <c r="F821" s="2" t="str">
        <f t="shared" si="49"/>
        <v>2007Q2</v>
      </c>
      <c r="G821" s="2">
        <v>1</v>
      </c>
      <c r="H821" s="2">
        <v>0</v>
      </c>
      <c r="I821" s="2">
        <v>0</v>
      </c>
      <c r="J821" s="12">
        <v>148057</v>
      </c>
      <c r="K821" s="12">
        <f>J821*[1]OtherData!$C$3</f>
        <v>112079.48523845572</v>
      </c>
      <c r="L821" s="12" t="str">
        <f>VLOOKUP($C821,[1]OtherData!$H:$I,2,0)</f>
        <v>Storm</v>
      </c>
      <c r="M821" s="15">
        <f t="shared" si="50"/>
        <v>-4.0462589335654289E-2</v>
      </c>
      <c r="N821" s="12">
        <v>133160.29753492677</v>
      </c>
      <c r="O821" s="14">
        <f t="shared" si="51"/>
        <v>-3.7851990257041938E-2</v>
      </c>
      <c r="P821">
        <v>3</v>
      </c>
      <c r="Q821">
        <v>1</v>
      </c>
    </row>
    <row r="822" spans="1:17">
      <c r="A822" s="2" t="str">
        <f t="shared" si="48"/>
        <v>5_20112</v>
      </c>
      <c r="B822" s="2">
        <v>5</v>
      </c>
      <c r="C822" s="11" t="s">
        <v>39</v>
      </c>
      <c r="D822" s="2">
        <v>2</v>
      </c>
      <c r="E822" s="2">
        <v>2011</v>
      </c>
      <c r="F822" s="2" t="str">
        <f t="shared" si="49"/>
        <v>2011Q2</v>
      </c>
      <c r="G822" s="2">
        <v>1</v>
      </c>
      <c r="H822" s="2">
        <v>0</v>
      </c>
      <c r="I822" s="2">
        <v>0</v>
      </c>
      <c r="J822" s="12">
        <v>148041</v>
      </c>
      <c r="K822" s="12">
        <f>J822*[1]OtherData!$C$3</f>
        <v>112067.3732021196</v>
      </c>
      <c r="L822" s="12" t="str">
        <f>VLOOKUP($C822,[1]OtherData!$H:$I,2,0)</f>
        <v>Storm</v>
      </c>
      <c r="M822" s="13">
        <f t="shared" si="50"/>
        <v>-4.0462690527036466E-2</v>
      </c>
      <c r="N822" s="12">
        <v>132902.93123043465</v>
      </c>
      <c r="O822" s="14">
        <f t="shared" si="51"/>
        <v>-3.7853224457812695E-2</v>
      </c>
      <c r="P822">
        <v>3</v>
      </c>
      <c r="Q822">
        <v>1</v>
      </c>
    </row>
    <row r="823" spans="1:17">
      <c r="A823" s="2" t="str">
        <f t="shared" si="48"/>
        <v>2_20154</v>
      </c>
      <c r="B823" s="2">
        <v>2</v>
      </c>
      <c r="C823" s="11" t="s">
        <v>19</v>
      </c>
      <c r="D823" s="2">
        <v>4</v>
      </c>
      <c r="E823" s="2">
        <v>2015</v>
      </c>
      <c r="F823" s="2" t="str">
        <f t="shared" si="49"/>
        <v>2015Q4</v>
      </c>
      <c r="G823" s="2">
        <v>1</v>
      </c>
      <c r="H823" s="2">
        <v>0</v>
      </c>
      <c r="I823" s="2">
        <v>0</v>
      </c>
      <c r="J823" s="12">
        <v>148041</v>
      </c>
      <c r="K823" s="12">
        <f>J823*[1]OtherData!$C$3</f>
        <v>112067.3732021196</v>
      </c>
      <c r="L823" s="12" t="str">
        <f>VLOOKUP($C823,[1]OtherData!$H:$I,2,0)</f>
        <v>Water</v>
      </c>
      <c r="M823" s="15">
        <f t="shared" si="50"/>
        <v>-4.0462690527036466E-2</v>
      </c>
      <c r="N823" s="12">
        <v>142249.97750080161</v>
      </c>
      <c r="O823" s="14">
        <f t="shared" si="51"/>
        <v>-3.7808400673541631E-2</v>
      </c>
      <c r="P823">
        <v>3</v>
      </c>
      <c r="Q823">
        <v>1</v>
      </c>
    </row>
    <row r="824" spans="1:17">
      <c r="A824" s="2" t="str">
        <f t="shared" si="48"/>
        <v>3_19952</v>
      </c>
      <c r="B824" s="2">
        <v>3</v>
      </c>
      <c r="C824" s="11" t="s">
        <v>39</v>
      </c>
      <c r="D824" s="2">
        <v>2</v>
      </c>
      <c r="E824" s="2">
        <v>1995</v>
      </c>
      <c r="F824" s="2" t="str">
        <f t="shared" si="49"/>
        <v>1995Q2</v>
      </c>
      <c r="G824" s="2">
        <v>1</v>
      </c>
      <c r="H824" s="2">
        <v>0</v>
      </c>
      <c r="I824" s="2">
        <v>0</v>
      </c>
      <c r="J824" s="12">
        <v>147804</v>
      </c>
      <c r="K824" s="12">
        <f>J824*[1]OtherData!$C$3</f>
        <v>111887.963663891</v>
      </c>
      <c r="L824" s="12" t="str">
        <f>VLOOKUP($C824,[1]OtherData!$H:$I,2,0)</f>
        <v>Storm</v>
      </c>
      <c r="M824" s="13">
        <f t="shared" si="50"/>
        <v>-4.0464189424384941E-2</v>
      </c>
      <c r="N824" s="12">
        <v>173135.30994323536</v>
      </c>
      <c r="O824" s="14">
        <f t="shared" si="51"/>
        <v>-3.7660289982902523E-2</v>
      </c>
      <c r="P824">
        <v>3</v>
      </c>
      <c r="Q824">
        <v>1</v>
      </c>
    </row>
    <row r="825" spans="1:17">
      <c r="A825" s="2" t="str">
        <f t="shared" si="48"/>
        <v>2_20201</v>
      </c>
      <c r="B825" s="2">
        <v>2</v>
      </c>
      <c r="C825" s="11" t="s">
        <v>24</v>
      </c>
      <c r="D825" s="2">
        <v>1</v>
      </c>
      <c r="E825" s="2">
        <v>2020</v>
      </c>
      <c r="F825" s="2" t="str">
        <f t="shared" si="49"/>
        <v>2020Q1</v>
      </c>
      <c r="G825" s="2">
        <v>1</v>
      </c>
      <c r="H825" s="2">
        <v>0</v>
      </c>
      <c r="I825" s="2">
        <v>0</v>
      </c>
      <c r="J825" s="12">
        <v>147788</v>
      </c>
      <c r="K825" s="12">
        <f>J825*[1]OtherData!$C$3</f>
        <v>111875.85162755489</v>
      </c>
      <c r="L825" s="12" t="str">
        <f>VLOOKUP($C825,[1]OtherData!$H:$I,2,0)</f>
        <v>Storm</v>
      </c>
      <c r="M825" s="15">
        <f t="shared" si="50"/>
        <v>-4.0464290615767118E-2</v>
      </c>
      <c r="N825" s="12">
        <v>141914.76525752054</v>
      </c>
      <c r="O825" s="14">
        <f t="shared" si="51"/>
        <v>-3.7810008184710746E-2</v>
      </c>
      <c r="P825">
        <v>3</v>
      </c>
      <c r="Q825">
        <v>1</v>
      </c>
    </row>
    <row r="826" spans="1:17">
      <c r="A826" s="2" t="str">
        <f t="shared" si="48"/>
        <v>2_20033</v>
      </c>
      <c r="B826" s="2">
        <v>2</v>
      </c>
      <c r="C826" s="11" t="s">
        <v>24</v>
      </c>
      <c r="D826" s="2">
        <v>3</v>
      </c>
      <c r="E826" s="2">
        <v>2003</v>
      </c>
      <c r="F826" s="2" t="str">
        <f t="shared" si="49"/>
        <v>2003Q3</v>
      </c>
      <c r="G826" s="2">
        <v>1</v>
      </c>
      <c r="H826" s="2">
        <v>0</v>
      </c>
      <c r="I826" s="2">
        <v>0</v>
      </c>
      <c r="J826" s="12">
        <v>147534</v>
      </c>
      <c r="K826" s="12">
        <f>J826*[1]OtherData!$C$3</f>
        <v>111683.57305071916</v>
      </c>
      <c r="L826" s="12" t="str">
        <f>VLOOKUP($C826,[1]OtherData!$H:$I,2,0)</f>
        <v>Storm</v>
      </c>
      <c r="M826" s="13">
        <f t="shared" si="50"/>
        <v>-4.0465897028959162E-2</v>
      </c>
      <c r="N826" s="12">
        <v>136795.09578748973</v>
      </c>
      <c r="O826" s="14">
        <f t="shared" si="51"/>
        <v>-3.7834559572734933E-2</v>
      </c>
      <c r="P826">
        <v>3</v>
      </c>
      <c r="Q826">
        <v>1</v>
      </c>
    </row>
    <row r="827" spans="1:17">
      <c r="A827" s="2" t="str">
        <f t="shared" si="48"/>
        <v>1_20143</v>
      </c>
      <c r="B827" s="2">
        <v>1</v>
      </c>
      <c r="C827" s="11" t="s">
        <v>19</v>
      </c>
      <c r="D827" s="2">
        <v>3</v>
      </c>
      <c r="E827" s="2">
        <v>2014</v>
      </c>
      <c r="F827" s="2" t="str">
        <f t="shared" si="49"/>
        <v>2014Q3</v>
      </c>
      <c r="G827" s="2">
        <v>1</v>
      </c>
      <c r="H827" s="2">
        <v>0</v>
      </c>
      <c r="I827" s="2">
        <v>0</v>
      </c>
      <c r="J827" s="12">
        <v>147391</v>
      </c>
      <c r="K827" s="12">
        <f>J827*[1]OtherData!$C$3</f>
        <v>111575.32172596519</v>
      </c>
      <c r="L827" s="12" t="str">
        <f>VLOOKUP($C827,[1]OtherData!$H:$I,2,0)</f>
        <v>Water</v>
      </c>
      <c r="M827" s="15">
        <f t="shared" si="50"/>
        <v>-4.0466801426937357E-2</v>
      </c>
      <c r="N827" s="12">
        <v>140322.74723463232</v>
      </c>
      <c r="O827" s="14">
        <f t="shared" si="51"/>
        <v>-3.7817642711207085E-2</v>
      </c>
      <c r="P827">
        <v>3</v>
      </c>
      <c r="Q827">
        <v>1</v>
      </c>
    </row>
    <row r="828" spans="1:17">
      <c r="A828" s="2" t="str">
        <f t="shared" si="48"/>
        <v>6_20103</v>
      </c>
      <c r="B828" s="2">
        <v>6</v>
      </c>
      <c r="C828" s="11" t="s">
        <v>24</v>
      </c>
      <c r="D828" s="2">
        <v>3</v>
      </c>
      <c r="E828" s="2">
        <v>2010</v>
      </c>
      <c r="F828" s="2" t="str">
        <f t="shared" si="49"/>
        <v>2010Q3</v>
      </c>
      <c r="G828" s="2">
        <v>1</v>
      </c>
      <c r="H828" s="2">
        <v>0</v>
      </c>
      <c r="I828" s="2">
        <v>0</v>
      </c>
      <c r="J828" s="12">
        <v>147296</v>
      </c>
      <c r="K828" s="12">
        <f>J828*[1]OtherData!$C$3</f>
        <v>111503.40651021953</v>
      </c>
      <c r="L828" s="12" t="str">
        <f>VLOOKUP($C828,[1]OtherData!$H:$I,2,0)</f>
        <v>Storm</v>
      </c>
      <c r="M828" s="13">
        <f t="shared" si="50"/>
        <v>-4.0467402250769023E-2</v>
      </c>
      <c r="N828" s="12">
        <v>130788.14731453884</v>
      </c>
      <c r="O828" s="14">
        <f t="shared" si="51"/>
        <v>-3.7863365909484602E-2</v>
      </c>
      <c r="P828">
        <v>3</v>
      </c>
      <c r="Q828">
        <v>1</v>
      </c>
    </row>
    <row r="829" spans="1:17">
      <c r="A829" s="2" t="str">
        <f t="shared" si="48"/>
        <v>1_20041</v>
      </c>
      <c r="B829" s="2">
        <v>1</v>
      </c>
      <c r="C829" s="11" t="s">
        <v>26</v>
      </c>
      <c r="D829" s="2">
        <v>1</v>
      </c>
      <c r="E829" s="2">
        <v>2004</v>
      </c>
      <c r="F829" s="2" t="str">
        <f t="shared" si="49"/>
        <v>2004Q1</v>
      </c>
      <c r="G829" s="2">
        <v>1</v>
      </c>
      <c r="H829" s="2">
        <v>0</v>
      </c>
      <c r="I829" s="2">
        <v>0</v>
      </c>
      <c r="J829" s="12">
        <v>147233</v>
      </c>
      <c r="K829" s="12">
        <f>J829*[1]OtherData!$C$3</f>
        <v>111455.71536714611</v>
      </c>
      <c r="L829" s="12" t="str">
        <f>VLOOKUP($C829,[1]OtherData!$H:$I,2,0)</f>
        <v>Wind</v>
      </c>
      <c r="M829" s="15">
        <f t="shared" si="50"/>
        <v>-4.0467800691836343E-2</v>
      </c>
      <c r="N829" s="12">
        <v>137397.57871889081</v>
      </c>
      <c r="O829" s="14">
        <f t="shared" si="51"/>
        <v>-3.7831670364298069E-2</v>
      </c>
      <c r="P829">
        <v>3</v>
      </c>
      <c r="Q829">
        <v>1</v>
      </c>
    </row>
    <row r="830" spans="1:17">
      <c r="A830" s="2" t="str">
        <f t="shared" si="48"/>
        <v>2_19983</v>
      </c>
      <c r="B830" s="2">
        <v>2</v>
      </c>
      <c r="C830" s="11" t="s">
        <v>24</v>
      </c>
      <c r="D830" s="2">
        <v>3</v>
      </c>
      <c r="E830" s="2">
        <v>1998</v>
      </c>
      <c r="F830" s="2" t="str">
        <f t="shared" si="49"/>
        <v>1998Q3</v>
      </c>
      <c r="G830" s="2">
        <v>1</v>
      </c>
      <c r="H830" s="2">
        <v>0</v>
      </c>
      <c r="I830" s="2">
        <v>0</v>
      </c>
      <c r="J830" s="12">
        <v>146202</v>
      </c>
      <c r="K830" s="12">
        <f>J830*[1]OtherData!$C$3</f>
        <v>110675.24602573809</v>
      </c>
      <c r="L830" s="12" t="str">
        <f>VLOOKUP($C830,[1]OtherData!$H:$I,2,0)</f>
        <v>Storm</v>
      </c>
      <c r="M830" s="13">
        <f t="shared" si="50"/>
        <v>-4.0474321211525291E-2</v>
      </c>
      <c r="N830" s="12">
        <v>154264.85178579387</v>
      </c>
      <c r="O830" s="14">
        <f t="shared" si="51"/>
        <v>-3.7750783313210183E-2</v>
      </c>
      <c r="P830">
        <v>3</v>
      </c>
      <c r="Q830">
        <v>1</v>
      </c>
    </row>
    <row r="831" spans="1:17">
      <c r="A831" s="2" t="str">
        <f t="shared" si="48"/>
        <v>3_20122</v>
      </c>
      <c r="B831" s="2">
        <v>3</v>
      </c>
      <c r="C831" s="11" t="s">
        <v>19</v>
      </c>
      <c r="D831" s="2">
        <v>2</v>
      </c>
      <c r="E831" s="2">
        <v>2012</v>
      </c>
      <c r="F831" s="2" t="str">
        <f t="shared" si="49"/>
        <v>2012Q2</v>
      </c>
      <c r="G831" s="2">
        <v>1</v>
      </c>
      <c r="H831" s="2">
        <v>0</v>
      </c>
      <c r="I831" s="2">
        <v>0</v>
      </c>
      <c r="J831" s="12">
        <v>145664</v>
      </c>
      <c r="K831" s="12">
        <f>J831*[1]OtherData!$C$3</f>
        <v>110267.97880393642</v>
      </c>
      <c r="L831" s="12" t="str">
        <f>VLOOKUP($C831,[1]OtherData!$H:$I,2,0)</f>
        <v>Water</v>
      </c>
      <c r="M831" s="15">
        <f t="shared" si="50"/>
        <v>-4.0477723771750955E-2</v>
      </c>
      <c r="N831" s="12">
        <v>134369.57637746941</v>
      </c>
      <c r="O831" s="14">
        <f t="shared" si="51"/>
        <v>-3.7846191157262843E-2</v>
      </c>
      <c r="P831">
        <v>3</v>
      </c>
      <c r="Q831">
        <v>1</v>
      </c>
    </row>
    <row r="832" spans="1:17">
      <c r="A832" s="2" t="str">
        <f t="shared" si="48"/>
        <v>2_19983</v>
      </c>
      <c r="B832" s="2">
        <v>2</v>
      </c>
      <c r="C832" s="11" t="s">
        <v>24</v>
      </c>
      <c r="D832" s="2">
        <v>3</v>
      </c>
      <c r="E832" s="2">
        <v>1998</v>
      </c>
      <c r="F832" s="2" t="str">
        <f t="shared" si="49"/>
        <v>1998Q3</v>
      </c>
      <c r="G832" s="2">
        <v>1</v>
      </c>
      <c r="H832" s="2">
        <v>0</v>
      </c>
      <c r="I832" s="2">
        <v>0</v>
      </c>
      <c r="J832" s="12">
        <v>145553</v>
      </c>
      <c r="K832" s="12">
        <f>J832*[1]OtherData!$C$3</f>
        <v>110183.95155185465</v>
      </c>
      <c r="L832" s="12" t="str">
        <f>VLOOKUP($C832,[1]OtherData!$H:$I,2,0)</f>
        <v>Storm</v>
      </c>
      <c r="M832" s="13">
        <f t="shared" si="50"/>
        <v>-4.0478425786964797E-2</v>
      </c>
      <c r="N832" s="12">
        <v>153580.06027262044</v>
      </c>
      <c r="O832" s="14">
        <f t="shared" si="51"/>
        <v>-3.775406723266124E-2</v>
      </c>
      <c r="P832">
        <v>3</v>
      </c>
      <c r="Q832">
        <v>1</v>
      </c>
    </row>
    <row r="833" spans="1:17">
      <c r="A833" s="2" t="str">
        <f t="shared" si="48"/>
        <v>3_19743</v>
      </c>
      <c r="B833" s="2">
        <v>3</v>
      </c>
      <c r="C833" s="11" t="s">
        <v>32</v>
      </c>
      <c r="D833" s="2">
        <v>3</v>
      </c>
      <c r="E833" s="2">
        <v>1974</v>
      </c>
      <c r="F833" s="2" t="str">
        <f t="shared" si="49"/>
        <v>1974Q3</v>
      </c>
      <c r="G833" s="2">
        <v>1</v>
      </c>
      <c r="H833" s="2">
        <v>0</v>
      </c>
      <c r="I833" s="2">
        <v>0</v>
      </c>
      <c r="J833" s="12">
        <v>145346</v>
      </c>
      <c r="K833" s="12">
        <f>J833*[1]OtherData!$C$3</f>
        <v>110027.25208175625</v>
      </c>
      <c r="L833" s="12" t="str">
        <f>VLOOKUP($C833,[1]OtherData!$H:$I,2,0)</f>
        <v>Storm</v>
      </c>
      <c r="M833" s="15">
        <f t="shared" si="50"/>
        <v>-4.0479734950471698E-2</v>
      </c>
      <c r="N833" s="12">
        <v>312503.75682310126</v>
      </c>
      <c r="O833" s="14">
        <f t="shared" si="51"/>
        <v>-3.6991948239806491E-2</v>
      </c>
      <c r="P833">
        <v>3</v>
      </c>
      <c r="Q833">
        <v>1</v>
      </c>
    </row>
    <row r="834" spans="1:17">
      <c r="A834" s="2" t="str">
        <f t="shared" ref="A834:A897" si="52">B834&amp;"_"&amp;E834&amp;D834</f>
        <v>1_20172</v>
      </c>
      <c r="B834" s="2">
        <v>1</v>
      </c>
      <c r="C834" s="11" t="s">
        <v>24</v>
      </c>
      <c r="D834" s="2">
        <v>2</v>
      </c>
      <c r="E834" s="2">
        <v>2017</v>
      </c>
      <c r="F834" s="2" t="str">
        <f t="shared" ref="F834:F897" si="53">E834&amp;"Q"&amp;D834</f>
        <v>2017Q2</v>
      </c>
      <c r="G834" s="2">
        <v>1</v>
      </c>
      <c r="H834" s="2">
        <v>0</v>
      </c>
      <c r="I834" s="2">
        <v>0</v>
      </c>
      <c r="J834" s="12">
        <v>144903</v>
      </c>
      <c r="K834" s="12">
        <f>J834*[1]OtherData!$C$3</f>
        <v>109691.90007570024</v>
      </c>
      <c r="L834" s="12" t="str">
        <f>VLOOKUP($C834,[1]OtherData!$H:$I,2,0)</f>
        <v>Storm</v>
      </c>
      <c r="M834" s="13">
        <f t="shared" ref="M834:M897" si="54">STANDARDIZE(J834,AVERAGE($J$2:$J$3367),_xlfn.STDEV.S($J$2:$J$3367))</f>
        <v>-4.0482536686865689E-2</v>
      </c>
      <c r="N834" s="12">
        <v>139025.83035698955</v>
      </c>
      <c r="O834" s="14">
        <f t="shared" ref="O834:O897" si="55">STANDARDIZE(N834,AVERAGE($N$2:$N$3367),_xlfn.STDEV.S($N$2:$N$3367))</f>
        <v>-3.7823862079407411E-2</v>
      </c>
      <c r="P834">
        <v>3</v>
      </c>
      <c r="Q834">
        <v>1</v>
      </c>
    </row>
    <row r="835" spans="1:17">
      <c r="A835" s="2" t="str">
        <f t="shared" si="52"/>
        <v>2_19903</v>
      </c>
      <c r="B835" s="2">
        <v>2</v>
      </c>
      <c r="C835" s="11" t="s">
        <v>25</v>
      </c>
      <c r="D835" s="2">
        <v>3</v>
      </c>
      <c r="E835" s="2">
        <v>1990</v>
      </c>
      <c r="F835" s="2" t="str">
        <f t="shared" si="53"/>
        <v>1990Q3</v>
      </c>
      <c r="G835" s="2">
        <v>1</v>
      </c>
      <c r="H835" s="2">
        <v>0</v>
      </c>
      <c r="I835" s="2">
        <v>0</v>
      </c>
      <c r="J835" s="12">
        <v>144300</v>
      </c>
      <c r="K835" s="12">
        <f>J835*[1]OtherData!$C$3</f>
        <v>109235.42770628312</v>
      </c>
      <c r="L835" s="12" t="str">
        <f>VLOOKUP($C835,[1]OtherData!$H:$I,2,0)</f>
        <v>Storm</v>
      </c>
      <c r="M835" s="15">
        <f t="shared" si="54"/>
        <v>-4.0486350337081443E-2</v>
      </c>
      <c r="N835" s="12">
        <v>183935.72440018525</v>
      </c>
      <c r="O835" s="14">
        <f t="shared" si="55"/>
        <v>-3.7608496567779377E-2</v>
      </c>
      <c r="P835">
        <v>3</v>
      </c>
      <c r="Q835">
        <v>1</v>
      </c>
    </row>
    <row r="836" spans="1:17">
      <c r="A836" s="2" t="str">
        <f t="shared" si="52"/>
        <v>2_20112</v>
      </c>
      <c r="B836" s="2">
        <v>2</v>
      </c>
      <c r="C836" s="11" t="s">
        <v>39</v>
      </c>
      <c r="D836" s="2">
        <v>2</v>
      </c>
      <c r="E836" s="2">
        <v>2011</v>
      </c>
      <c r="F836" s="2" t="str">
        <f t="shared" si="53"/>
        <v>2011Q2</v>
      </c>
      <c r="G836" s="2">
        <v>1</v>
      </c>
      <c r="H836" s="2">
        <v>0</v>
      </c>
      <c r="I836" s="2">
        <v>0</v>
      </c>
      <c r="J836" s="12">
        <v>144253</v>
      </c>
      <c r="K836" s="12">
        <f>J836*[1]OtherData!$C$3</f>
        <v>109199.8485995458</v>
      </c>
      <c r="L836" s="12" t="str">
        <f>VLOOKUP($C836,[1]OtherData!$H:$I,2,0)</f>
        <v>Storm</v>
      </c>
      <c r="M836" s="13">
        <f t="shared" si="54"/>
        <v>-4.048664758676658E-2</v>
      </c>
      <c r="N836" s="12">
        <v>129502.27665838443</v>
      </c>
      <c r="O836" s="14">
        <f t="shared" si="55"/>
        <v>-3.7869532305501573E-2</v>
      </c>
      <c r="P836">
        <v>3</v>
      </c>
      <c r="Q836">
        <v>1</v>
      </c>
    </row>
    <row r="837" spans="1:17">
      <c r="A837" s="2" t="str">
        <f t="shared" si="52"/>
        <v>6_19891</v>
      </c>
      <c r="B837" s="2">
        <v>6</v>
      </c>
      <c r="C837" s="11" t="s">
        <v>24</v>
      </c>
      <c r="D837" s="2">
        <v>1</v>
      </c>
      <c r="E837" s="2">
        <v>1989</v>
      </c>
      <c r="F837" s="2" t="str">
        <f t="shared" si="53"/>
        <v>1989Q1</v>
      </c>
      <c r="G837" s="2">
        <v>1</v>
      </c>
      <c r="H837" s="2">
        <v>0</v>
      </c>
      <c r="I837" s="2">
        <v>0</v>
      </c>
      <c r="J837" s="12">
        <v>144237</v>
      </c>
      <c r="K837" s="12">
        <f>J837*[1]OtherData!$C$3</f>
        <v>109187.73656320969</v>
      </c>
      <c r="L837" s="12" t="str">
        <f>VLOOKUP($C837,[1]OtherData!$H:$I,2,0)</f>
        <v>Storm</v>
      </c>
      <c r="M837" s="15">
        <f t="shared" si="54"/>
        <v>-4.0486748778148757E-2</v>
      </c>
      <c r="N837" s="12">
        <v>192221.25357709947</v>
      </c>
      <c r="O837" s="14">
        <f t="shared" si="55"/>
        <v>-3.7568763291442119E-2</v>
      </c>
      <c r="P837">
        <v>3</v>
      </c>
      <c r="Q837">
        <v>1</v>
      </c>
    </row>
    <row r="838" spans="1:17">
      <c r="A838" s="2" t="str">
        <f t="shared" si="52"/>
        <v>2_20154</v>
      </c>
      <c r="B838" s="2">
        <v>2</v>
      </c>
      <c r="C838" s="11" t="s">
        <v>19</v>
      </c>
      <c r="D838" s="2">
        <v>4</v>
      </c>
      <c r="E838" s="2">
        <v>2015</v>
      </c>
      <c r="F838" s="2" t="str">
        <f t="shared" si="53"/>
        <v>2015Q4</v>
      </c>
      <c r="G838" s="2">
        <v>1</v>
      </c>
      <c r="H838" s="2">
        <v>0</v>
      </c>
      <c r="I838" s="2">
        <v>0</v>
      </c>
      <c r="J838" s="12">
        <v>144110</v>
      </c>
      <c r="K838" s="12">
        <f>J838*[1]OtherData!$C$3</f>
        <v>109091.59727479183</v>
      </c>
      <c r="L838" s="12" t="str">
        <f>VLOOKUP($C838,[1]OtherData!$H:$I,2,0)</f>
        <v>Water</v>
      </c>
      <c r="M838" s="13">
        <f t="shared" si="54"/>
        <v>-4.0487551984744775E-2</v>
      </c>
      <c r="N838" s="12">
        <v>138472.74915489979</v>
      </c>
      <c r="O838" s="14">
        <f t="shared" si="55"/>
        <v>-3.782651438172515E-2</v>
      </c>
      <c r="P838">
        <v>3</v>
      </c>
      <c r="Q838">
        <v>1</v>
      </c>
    </row>
    <row r="839" spans="1:17">
      <c r="A839" s="2" t="str">
        <f t="shared" si="52"/>
        <v>1_20173</v>
      </c>
      <c r="B839" s="2">
        <v>1</v>
      </c>
      <c r="C839" s="11" t="s">
        <v>24</v>
      </c>
      <c r="D839" s="2">
        <v>3</v>
      </c>
      <c r="E839" s="2">
        <v>2017</v>
      </c>
      <c r="F839" s="2" t="str">
        <f t="shared" si="53"/>
        <v>2017Q3</v>
      </c>
      <c r="G839" s="2">
        <v>1</v>
      </c>
      <c r="H839" s="2">
        <v>0</v>
      </c>
      <c r="I839" s="2">
        <v>0</v>
      </c>
      <c r="J839" s="12">
        <v>144094</v>
      </c>
      <c r="K839" s="12">
        <f>J839*[1]OtherData!$C$3</f>
        <v>109079.48523845572</v>
      </c>
      <c r="L839" s="12" t="str">
        <f>VLOOKUP($C839,[1]OtherData!$H:$I,2,0)</f>
        <v>Storm</v>
      </c>
      <c r="M839" s="15">
        <f t="shared" si="54"/>
        <v>-4.0487653176126952E-2</v>
      </c>
      <c r="N839" s="12">
        <v>138249.64286081068</v>
      </c>
      <c r="O839" s="14">
        <f t="shared" si="55"/>
        <v>-3.782758428852849E-2</v>
      </c>
      <c r="P839">
        <v>3</v>
      </c>
      <c r="Q839">
        <v>1</v>
      </c>
    </row>
    <row r="840" spans="1:17">
      <c r="A840" s="2" t="str">
        <f t="shared" si="52"/>
        <v>1_19951</v>
      </c>
      <c r="B840" s="2">
        <v>1</v>
      </c>
      <c r="C840" s="11" t="s">
        <v>26</v>
      </c>
      <c r="D840" s="2">
        <v>1</v>
      </c>
      <c r="E840" s="2">
        <v>1995</v>
      </c>
      <c r="F840" s="2" t="str">
        <f t="shared" si="53"/>
        <v>1995Q1</v>
      </c>
      <c r="G840" s="2">
        <v>1</v>
      </c>
      <c r="H840" s="2">
        <v>0</v>
      </c>
      <c r="I840" s="2">
        <v>0</v>
      </c>
      <c r="J840" s="12">
        <v>142668</v>
      </c>
      <c r="K840" s="12">
        <f>J840*[1]OtherData!$C$3</f>
        <v>108000</v>
      </c>
      <c r="L840" s="12" t="str">
        <f>VLOOKUP($C840,[1]OtherData!$H:$I,2,0)</f>
        <v>Wind</v>
      </c>
      <c r="M840" s="13">
        <f t="shared" si="54"/>
        <v>-4.0496671858063368E-2</v>
      </c>
      <c r="N840" s="12">
        <v>167119.07931437241</v>
      </c>
      <c r="O840" s="14">
        <f t="shared" si="55"/>
        <v>-3.7689140832254588E-2</v>
      </c>
      <c r="P840">
        <v>3</v>
      </c>
      <c r="Q840">
        <v>1</v>
      </c>
    </row>
    <row r="841" spans="1:17">
      <c r="A841" s="2" t="str">
        <f t="shared" si="52"/>
        <v>2_19844</v>
      </c>
      <c r="B841" s="2">
        <v>2</v>
      </c>
      <c r="C841" s="11" t="s">
        <v>51</v>
      </c>
      <c r="D841" s="2">
        <v>4</v>
      </c>
      <c r="E841" s="2">
        <v>1984</v>
      </c>
      <c r="F841" s="2" t="str">
        <f t="shared" si="53"/>
        <v>1984Q4</v>
      </c>
      <c r="G841" s="2">
        <v>13</v>
      </c>
      <c r="H841" s="2">
        <v>0</v>
      </c>
      <c r="I841" s="2">
        <v>0</v>
      </c>
      <c r="J841" s="12">
        <v>140986</v>
      </c>
      <c r="K841" s="12">
        <f>J841*[1]OtherData!$C$3</f>
        <v>106726.72218016654</v>
      </c>
      <c r="L841" s="12" t="str">
        <f>VLOOKUP($C841,[1]OtherData!$H:$I,2,0)</f>
        <v>Water</v>
      </c>
      <c r="M841" s="15">
        <f t="shared" si="54"/>
        <v>-4.05073096021146E-2</v>
      </c>
      <c r="N841" s="12">
        <v>243972.86254227502</v>
      </c>
      <c r="O841" s="14">
        <f t="shared" si="55"/>
        <v>-3.7320588318425281E-2</v>
      </c>
      <c r="P841">
        <v>2</v>
      </c>
      <c r="Q841">
        <v>2</v>
      </c>
    </row>
    <row r="842" spans="1:17">
      <c r="A842" s="2" t="str">
        <f t="shared" si="52"/>
        <v>1_19852</v>
      </c>
      <c r="B842" s="2">
        <v>1</v>
      </c>
      <c r="C842" s="11" t="s">
        <v>46</v>
      </c>
      <c r="D842" s="2">
        <v>2</v>
      </c>
      <c r="E842" s="2">
        <v>1985</v>
      </c>
      <c r="F842" s="2" t="str">
        <f t="shared" si="53"/>
        <v>1985Q2</v>
      </c>
      <c r="G842" s="2">
        <v>1</v>
      </c>
      <c r="H842" s="2">
        <v>0</v>
      </c>
      <c r="I842" s="2">
        <v>0</v>
      </c>
      <c r="J842" s="12">
        <v>140285</v>
      </c>
      <c r="K842" s="12">
        <f>J842*[1]OtherData!$C$3</f>
        <v>106196.06358819077</v>
      </c>
      <c r="L842" s="12" t="str">
        <f>VLOOKUP($C842,[1]OtherData!$H:$I,2,0)</f>
        <v>Storm</v>
      </c>
      <c r="M842" s="13">
        <f t="shared" si="54"/>
        <v>-4.0511743049546176E-2</v>
      </c>
      <c r="N842" s="12">
        <v>226735.83578386993</v>
      </c>
      <c r="O842" s="14">
        <f t="shared" si="55"/>
        <v>-3.7403248524285476E-2</v>
      </c>
      <c r="P842">
        <v>3</v>
      </c>
      <c r="Q842">
        <v>1</v>
      </c>
    </row>
    <row r="843" spans="1:17">
      <c r="A843" s="2" t="str">
        <f t="shared" si="52"/>
        <v>4_20133</v>
      </c>
      <c r="B843" s="2">
        <v>4</v>
      </c>
      <c r="C843" s="11" t="s">
        <v>19</v>
      </c>
      <c r="D843" s="2">
        <v>3</v>
      </c>
      <c r="E843" s="2">
        <v>2013</v>
      </c>
      <c r="F843" s="2" t="str">
        <f t="shared" si="53"/>
        <v>2013Q3</v>
      </c>
      <c r="G843" s="2">
        <v>1</v>
      </c>
      <c r="H843" s="2">
        <v>0</v>
      </c>
      <c r="I843" s="2">
        <v>0</v>
      </c>
      <c r="J843" s="12">
        <v>138812</v>
      </c>
      <c r="K843" s="12">
        <f>J843*[1]OtherData!$C$3</f>
        <v>105080.99924299773</v>
      </c>
      <c r="L843" s="12" t="str">
        <f>VLOOKUP($C843,[1]OtherData!$H:$I,2,0)</f>
        <v>Water</v>
      </c>
      <c r="M843" s="15">
        <f t="shared" si="54"/>
        <v>-4.0521058981167736E-2</v>
      </c>
      <c r="N843" s="12">
        <v>130578.16056676321</v>
      </c>
      <c r="O843" s="14">
        <f t="shared" si="55"/>
        <v>-3.7864372901470079E-2</v>
      </c>
      <c r="P843">
        <v>3</v>
      </c>
      <c r="Q843">
        <v>1</v>
      </c>
    </row>
    <row r="844" spans="1:17">
      <c r="A844" s="2" t="str">
        <f t="shared" si="52"/>
        <v>4_20141</v>
      </c>
      <c r="B844" s="2">
        <v>4</v>
      </c>
      <c r="C844" s="11" t="s">
        <v>24</v>
      </c>
      <c r="D844" s="2">
        <v>1</v>
      </c>
      <c r="E844" s="2">
        <v>2014</v>
      </c>
      <c r="F844" s="2" t="str">
        <f t="shared" si="53"/>
        <v>2014Q1</v>
      </c>
      <c r="G844" s="2">
        <v>1</v>
      </c>
      <c r="H844" s="2">
        <v>0</v>
      </c>
      <c r="I844" s="2">
        <v>0</v>
      </c>
      <c r="J844" s="12">
        <v>138102</v>
      </c>
      <c r="K844" s="12">
        <f>J844*[1]OtherData!$C$3</f>
        <v>104543.5276305829</v>
      </c>
      <c r="L844" s="12" t="str">
        <f>VLOOKUP($C844,[1]OtherData!$H:$I,2,0)</f>
        <v>Storm</v>
      </c>
      <c r="M844" s="13">
        <f t="shared" si="54"/>
        <v>-4.0525549348751785E-2</v>
      </c>
      <c r="N844" s="12">
        <v>131479.20862601648</v>
      </c>
      <c r="O844" s="14">
        <f t="shared" si="55"/>
        <v>-3.7860051923199772E-2</v>
      </c>
      <c r="P844">
        <v>3</v>
      </c>
      <c r="Q844">
        <v>1</v>
      </c>
    </row>
    <row r="845" spans="1:17">
      <c r="A845" s="2" t="str">
        <f t="shared" si="52"/>
        <v>1_19631</v>
      </c>
      <c r="B845" s="2">
        <v>1</v>
      </c>
      <c r="C845" s="11" t="s">
        <v>27</v>
      </c>
      <c r="D845" s="2">
        <v>1</v>
      </c>
      <c r="E845" s="2">
        <v>1963</v>
      </c>
      <c r="F845" s="2" t="str">
        <f t="shared" si="53"/>
        <v>1963Q1</v>
      </c>
      <c r="G845" s="2">
        <v>2</v>
      </c>
      <c r="H845" s="2">
        <v>2</v>
      </c>
      <c r="I845" s="2">
        <v>0</v>
      </c>
      <c r="J845" s="12">
        <v>136891</v>
      </c>
      <c r="K845" s="12">
        <f>J845*[1]OtherData!$C$3</f>
        <v>103626.79788039364</v>
      </c>
      <c r="L845" s="12" t="str">
        <f>VLOOKUP($C845,[1]OtherData!$H:$I,2,0)</f>
        <v>Storm</v>
      </c>
      <c r="M845" s="15">
        <f t="shared" si="54"/>
        <v>-4.0533208271490213E-2</v>
      </c>
      <c r="N845" s="12">
        <v>372281.62534486526</v>
      </c>
      <c r="O845" s="14">
        <f t="shared" si="55"/>
        <v>-3.6705283318579099E-2</v>
      </c>
      <c r="P845">
        <v>3</v>
      </c>
      <c r="Q845">
        <v>1</v>
      </c>
    </row>
    <row r="846" spans="1:17">
      <c r="A846" s="2" t="str">
        <f t="shared" si="52"/>
        <v>4_20112</v>
      </c>
      <c r="B846" s="2">
        <v>4</v>
      </c>
      <c r="C846" s="11" t="s">
        <v>24</v>
      </c>
      <c r="D846" s="2">
        <v>2</v>
      </c>
      <c r="E846" s="2">
        <v>2011</v>
      </c>
      <c r="F846" s="2" t="str">
        <f t="shared" si="53"/>
        <v>2011Q2</v>
      </c>
      <c r="G846" s="2">
        <v>1</v>
      </c>
      <c r="H846" s="2">
        <v>0</v>
      </c>
      <c r="I846" s="2">
        <v>0</v>
      </c>
      <c r="J846" s="12">
        <v>136809</v>
      </c>
      <c r="K846" s="12">
        <f>J846*[1]OtherData!$C$3</f>
        <v>103564.72369417109</v>
      </c>
      <c r="L846" s="12" t="str">
        <f>VLOOKUP($C846,[1]OtherData!$H:$I,2,0)</f>
        <v>Storm</v>
      </c>
      <c r="M846" s="13">
        <f t="shared" si="54"/>
        <v>-4.0533726877323865E-2</v>
      </c>
      <c r="N846" s="12">
        <v>122819.46973273982</v>
      </c>
      <c r="O846" s="14">
        <f t="shared" si="55"/>
        <v>-3.7901579723187938E-2</v>
      </c>
      <c r="P846">
        <v>3</v>
      </c>
      <c r="Q846">
        <v>1</v>
      </c>
    </row>
    <row r="847" spans="1:17">
      <c r="A847" s="2" t="str">
        <f t="shared" si="52"/>
        <v>4_20113</v>
      </c>
      <c r="B847" s="2">
        <v>4</v>
      </c>
      <c r="C847" s="11" t="s">
        <v>24</v>
      </c>
      <c r="D847" s="2">
        <v>3</v>
      </c>
      <c r="E847" s="2">
        <v>2011</v>
      </c>
      <c r="F847" s="2" t="str">
        <f t="shared" si="53"/>
        <v>2011Q3</v>
      </c>
      <c r="G847" s="2">
        <v>1</v>
      </c>
      <c r="H847" s="2">
        <v>0</v>
      </c>
      <c r="I847" s="2">
        <v>0</v>
      </c>
      <c r="J847" s="12">
        <v>134615</v>
      </c>
      <c r="K847" s="12">
        <f>J847*[1]OtherData!$C$3</f>
        <v>101903.86071158214</v>
      </c>
      <c r="L847" s="12" t="str">
        <f>VLOOKUP($C847,[1]OtherData!$H:$I,2,0)</f>
        <v>Storm</v>
      </c>
      <c r="M847" s="15">
        <f t="shared" si="54"/>
        <v>-4.0547602745604719E-2</v>
      </c>
      <c r="N847" s="12">
        <v>120849.81922295148</v>
      </c>
      <c r="O847" s="14">
        <f t="shared" si="55"/>
        <v>-3.7911025187240044E-2</v>
      </c>
      <c r="P847">
        <v>3</v>
      </c>
      <c r="Q847">
        <v>1</v>
      </c>
    </row>
    <row r="848" spans="1:17">
      <c r="A848" s="2" t="str">
        <f t="shared" si="52"/>
        <v>6_20123</v>
      </c>
      <c r="B848" s="2">
        <v>6</v>
      </c>
      <c r="C848" s="11" t="s">
        <v>24</v>
      </c>
      <c r="D848" s="2">
        <v>3</v>
      </c>
      <c r="E848" s="2">
        <v>2012</v>
      </c>
      <c r="F848" s="2" t="str">
        <f t="shared" si="53"/>
        <v>2012Q3</v>
      </c>
      <c r="G848" s="2">
        <v>1</v>
      </c>
      <c r="H848" s="2">
        <v>0</v>
      </c>
      <c r="I848" s="2">
        <v>0</v>
      </c>
      <c r="J848" s="12">
        <v>133029</v>
      </c>
      <c r="K848" s="12">
        <f>J848*[1]OtherData!$C$3</f>
        <v>100703.25510976533</v>
      </c>
      <c r="L848" s="12" t="str">
        <f>VLOOKUP($C848,[1]OtherData!$H:$I,2,0)</f>
        <v>Storm</v>
      </c>
      <c r="M848" s="13">
        <f t="shared" si="54"/>
        <v>-4.0557633341362899E-2</v>
      </c>
      <c r="N848" s="12">
        <v>122714.2627960126</v>
      </c>
      <c r="O848" s="14">
        <f t="shared" si="55"/>
        <v>-3.7902084243321817E-2</v>
      </c>
      <c r="P848">
        <v>3</v>
      </c>
      <c r="Q848">
        <v>1</v>
      </c>
    </row>
    <row r="849" spans="1:17">
      <c r="A849" s="2" t="str">
        <f t="shared" si="52"/>
        <v>3_20102</v>
      </c>
      <c r="B849" s="2">
        <v>3</v>
      </c>
      <c r="C849" s="11" t="s">
        <v>24</v>
      </c>
      <c r="D849" s="2">
        <v>2</v>
      </c>
      <c r="E849" s="2">
        <v>2010</v>
      </c>
      <c r="F849" s="2" t="str">
        <f t="shared" si="53"/>
        <v>2010Q2</v>
      </c>
      <c r="G849" s="2">
        <v>1</v>
      </c>
      <c r="H849" s="2">
        <v>0</v>
      </c>
      <c r="I849" s="2">
        <v>0</v>
      </c>
      <c r="J849" s="12">
        <v>130924</v>
      </c>
      <c r="K849" s="12">
        <f>J849*[1]OtherData!$C$3</f>
        <v>99109.765329295988</v>
      </c>
      <c r="L849" s="12" t="str">
        <f>VLOOKUP($C849,[1]OtherData!$H:$I,2,0)</f>
        <v>Storm</v>
      </c>
      <c r="M849" s="15">
        <f t="shared" si="54"/>
        <v>-4.0570946332580397E-2</v>
      </c>
      <c r="N849" s="12">
        <v>116251.00069933117</v>
      </c>
      <c r="O849" s="14">
        <f t="shared" si="55"/>
        <v>-3.793307883321996E-2</v>
      </c>
      <c r="P849">
        <v>3</v>
      </c>
      <c r="Q849">
        <v>1</v>
      </c>
    </row>
    <row r="850" spans="1:17">
      <c r="A850" s="2" t="str">
        <f t="shared" si="52"/>
        <v>1_19631</v>
      </c>
      <c r="B850" s="2">
        <v>1</v>
      </c>
      <c r="C850" s="11" t="s">
        <v>27</v>
      </c>
      <c r="D850" s="2">
        <v>1</v>
      </c>
      <c r="E850" s="2">
        <v>1963</v>
      </c>
      <c r="F850" s="2" t="str">
        <f t="shared" si="53"/>
        <v>1963Q1</v>
      </c>
      <c r="G850" s="2">
        <v>2</v>
      </c>
      <c r="H850" s="2">
        <v>0</v>
      </c>
      <c r="I850" s="2">
        <v>0</v>
      </c>
      <c r="J850" s="12">
        <v>130656</v>
      </c>
      <c r="K850" s="12">
        <f>J850*[1]OtherData!$C$3</f>
        <v>98906.88872066616</v>
      </c>
      <c r="L850" s="12" t="str">
        <f>VLOOKUP($C850,[1]OtherData!$H:$I,2,0)</f>
        <v>Storm</v>
      </c>
      <c r="M850" s="13">
        <f t="shared" si="54"/>
        <v>-4.0572641288231841E-2</v>
      </c>
      <c r="N850" s="12">
        <v>355325.24447230803</v>
      </c>
      <c r="O850" s="14">
        <f t="shared" si="55"/>
        <v>-3.6786597686376661E-2</v>
      </c>
      <c r="P850">
        <v>3</v>
      </c>
      <c r="Q850">
        <v>1</v>
      </c>
    </row>
    <row r="851" spans="1:17">
      <c r="A851" s="2" t="str">
        <f t="shared" si="52"/>
        <v>4_20092</v>
      </c>
      <c r="B851" s="2">
        <v>4</v>
      </c>
      <c r="C851" s="11" t="s">
        <v>19</v>
      </c>
      <c r="D851" s="2">
        <v>2</v>
      </c>
      <c r="E851" s="2">
        <v>2009</v>
      </c>
      <c r="F851" s="2" t="str">
        <f t="shared" si="53"/>
        <v>2009Q2</v>
      </c>
      <c r="G851" s="2">
        <v>1</v>
      </c>
      <c r="H851" s="2">
        <v>0</v>
      </c>
      <c r="I851" s="2">
        <v>0</v>
      </c>
      <c r="J851" s="12">
        <v>130278</v>
      </c>
      <c r="K851" s="12">
        <f>J851*[1]OtherData!$C$3</f>
        <v>98620.741862225594</v>
      </c>
      <c r="L851" s="12" t="str">
        <f>VLOOKUP($C851,[1]OtherData!$H:$I,2,0)</f>
        <v>Water</v>
      </c>
      <c r="M851" s="15">
        <f t="shared" si="54"/>
        <v>-4.0575031934635748E-2</v>
      </c>
      <c r="N851" s="12">
        <v>116243.76579486605</v>
      </c>
      <c r="O851" s="14">
        <f t="shared" si="55"/>
        <v>-3.7933113528222803E-2</v>
      </c>
      <c r="P851">
        <v>3</v>
      </c>
      <c r="Q851">
        <v>1</v>
      </c>
    </row>
    <row r="852" spans="1:17">
      <c r="A852" s="2" t="str">
        <f t="shared" si="52"/>
        <v>4_20112</v>
      </c>
      <c r="B852" s="2">
        <v>4</v>
      </c>
      <c r="C852" s="11" t="s">
        <v>24</v>
      </c>
      <c r="D852" s="2">
        <v>2</v>
      </c>
      <c r="E852" s="2">
        <v>2011</v>
      </c>
      <c r="F852" s="2" t="str">
        <f t="shared" si="53"/>
        <v>2011Q2</v>
      </c>
      <c r="G852" s="2">
        <v>1</v>
      </c>
      <c r="H852" s="2">
        <v>0</v>
      </c>
      <c r="I852" s="2">
        <v>0</v>
      </c>
      <c r="J852" s="12">
        <v>129859</v>
      </c>
      <c r="K852" s="12">
        <f>J852*[1]OtherData!$C$3</f>
        <v>98303.557910673742</v>
      </c>
      <c r="L852" s="12" t="str">
        <f>VLOOKUP($C852,[1]OtherData!$H:$I,2,0)</f>
        <v>Storm</v>
      </c>
      <c r="M852" s="13">
        <f t="shared" si="54"/>
        <v>-4.0577681883956475E-2</v>
      </c>
      <c r="N852" s="12">
        <v>116580.14838222529</v>
      </c>
      <c r="O852" s="14">
        <f t="shared" si="55"/>
        <v>-3.7931500404665676E-2</v>
      </c>
      <c r="P852">
        <v>3</v>
      </c>
      <c r="Q852">
        <v>1</v>
      </c>
    </row>
    <row r="853" spans="1:17">
      <c r="A853" s="2" t="str">
        <f t="shared" si="52"/>
        <v>1_19801</v>
      </c>
      <c r="B853" s="2">
        <v>1</v>
      </c>
      <c r="C853" s="11" t="s">
        <v>20</v>
      </c>
      <c r="D853" s="2">
        <v>1</v>
      </c>
      <c r="E853" s="2">
        <v>1980</v>
      </c>
      <c r="F853" s="2" t="str">
        <f t="shared" si="53"/>
        <v>1980Q1</v>
      </c>
      <c r="G853" s="2">
        <v>1</v>
      </c>
      <c r="H853" s="2">
        <v>0</v>
      </c>
      <c r="I853" s="2">
        <v>0</v>
      </c>
      <c r="J853" s="12">
        <v>129427</v>
      </c>
      <c r="K853" s="12">
        <f>J853*[1]OtherData!$C$3</f>
        <v>97976.53292959879</v>
      </c>
      <c r="L853" s="12" t="str">
        <f>VLOOKUP($C853,[1]OtherData!$H:$I,2,0)</f>
        <v>Winter</v>
      </c>
      <c r="M853" s="15">
        <f t="shared" si="54"/>
        <v>-4.0580414051275222E-2</v>
      </c>
      <c r="N853" s="12">
        <v>271308.46432831045</v>
      </c>
      <c r="O853" s="14">
        <f t="shared" si="55"/>
        <v>-3.7189500370218426E-2</v>
      </c>
      <c r="P853">
        <v>3</v>
      </c>
      <c r="Q853">
        <v>1</v>
      </c>
    </row>
    <row r="854" spans="1:17">
      <c r="A854" s="2" t="str">
        <f t="shared" si="52"/>
        <v>5_20102</v>
      </c>
      <c r="B854" s="2">
        <v>5</v>
      </c>
      <c r="C854" s="11" t="s">
        <v>24</v>
      </c>
      <c r="D854" s="2">
        <v>2</v>
      </c>
      <c r="E854" s="2">
        <v>2010</v>
      </c>
      <c r="F854" s="2" t="str">
        <f t="shared" si="53"/>
        <v>2010Q2</v>
      </c>
      <c r="G854" s="2">
        <v>1</v>
      </c>
      <c r="H854" s="2">
        <v>0</v>
      </c>
      <c r="I854" s="2">
        <v>0</v>
      </c>
      <c r="J854" s="12">
        <v>129326</v>
      </c>
      <c r="K854" s="12">
        <f>J854*[1]OtherData!$C$3</f>
        <v>97900.075700227098</v>
      </c>
      <c r="L854" s="12" t="str">
        <f>VLOOKUP($C854,[1]OtherData!$H:$I,2,0)</f>
        <v>Storm</v>
      </c>
      <c r="M854" s="13">
        <f t="shared" si="54"/>
        <v>-4.0581052821875206E-2</v>
      </c>
      <c r="N854" s="12">
        <v>114832.09279002859</v>
      </c>
      <c r="O854" s="14">
        <f t="shared" si="55"/>
        <v>-3.7939883209724301E-2</v>
      </c>
      <c r="P854">
        <v>3</v>
      </c>
      <c r="Q854">
        <v>1</v>
      </c>
    </row>
    <row r="855" spans="1:17">
      <c r="A855" s="2" t="str">
        <f t="shared" si="52"/>
        <v>3_20131</v>
      </c>
      <c r="B855" s="2">
        <v>3</v>
      </c>
      <c r="C855" s="11" t="s">
        <v>24</v>
      </c>
      <c r="D855" s="2">
        <v>1</v>
      </c>
      <c r="E855" s="2">
        <v>2013</v>
      </c>
      <c r="F855" s="2" t="str">
        <f t="shared" si="53"/>
        <v>2013Q1</v>
      </c>
      <c r="G855" s="2">
        <v>1</v>
      </c>
      <c r="H855" s="2">
        <v>0</v>
      </c>
      <c r="I855" s="2">
        <v>0</v>
      </c>
      <c r="J855" s="12">
        <v>128984</v>
      </c>
      <c r="K855" s="12">
        <f>J855*[1]OtherData!$C$3</f>
        <v>97641.180923542779</v>
      </c>
      <c r="L855" s="12" t="str">
        <f>VLOOKUP($C855,[1]OtherData!$H:$I,2,0)</f>
        <v>Storm</v>
      </c>
      <c r="M855" s="15">
        <f t="shared" si="54"/>
        <v>-4.0583215787669213E-2</v>
      </c>
      <c r="N855" s="12">
        <v>121333.12294717594</v>
      </c>
      <c r="O855" s="14">
        <f t="shared" si="55"/>
        <v>-3.7908707502995694E-2</v>
      </c>
      <c r="P855">
        <v>3</v>
      </c>
      <c r="Q855">
        <v>1</v>
      </c>
    </row>
    <row r="856" spans="1:17">
      <c r="A856" s="2" t="str">
        <f t="shared" si="52"/>
        <v>5_20142</v>
      </c>
      <c r="B856" s="2">
        <v>5</v>
      </c>
      <c r="C856" s="11" t="s">
        <v>24</v>
      </c>
      <c r="D856" s="2">
        <v>2</v>
      </c>
      <c r="E856" s="2">
        <v>2014</v>
      </c>
      <c r="F856" s="2" t="str">
        <f t="shared" si="53"/>
        <v>2014Q2</v>
      </c>
      <c r="G856" s="2">
        <v>1</v>
      </c>
      <c r="H856" s="2">
        <v>0</v>
      </c>
      <c r="I856" s="2">
        <v>0</v>
      </c>
      <c r="J856" s="12">
        <v>127957</v>
      </c>
      <c r="K856" s="12">
        <f>J856*[1]OtherData!$C$3</f>
        <v>96863.739591218779</v>
      </c>
      <c r="L856" s="12" t="str">
        <f>VLOOKUP($C856,[1]OtherData!$H:$I,2,0)</f>
        <v>Storm</v>
      </c>
      <c r="M856" s="13">
        <f t="shared" si="54"/>
        <v>-4.058971100951262E-2</v>
      </c>
      <c r="N856" s="12">
        <v>121820.72017899225</v>
      </c>
      <c r="O856" s="14">
        <f t="shared" si="55"/>
        <v>-3.7906369229224718E-2</v>
      </c>
      <c r="P856">
        <v>3</v>
      </c>
      <c r="Q856">
        <v>1</v>
      </c>
    </row>
    <row r="857" spans="1:17">
      <c r="A857" s="2" t="str">
        <f t="shared" si="52"/>
        <v>1_19831</v>
      </c>
      <c r="B857" s="2">
        <v>1</v>
      </c>
      <c r="C857" s="11" t="s">
        <v>20</v>
      </c>
      <c r="D857" s="2">
        <v>1</v>
      </c>
      <c r="E857" s="2">
        <v>1983</v>
      </c>
      <c r="F857" s="2" t="str">
        <f t="shared" si="53"/>
        <v>1983Q1</v>
      </c>
      <c r="G857" s="2">
        <v>2</v>
      </c>
      <c r="H857" s="2">
        <v>0</v>
      </c>
      <c r="I857" s="2">
        <v>0</v>
      </c>
      <c r="J857" s="12">
        <v>127776</v>
      </c>
      <c r="K857" s="12">
        <f>J857*[1]OtherData!$C$3</f>
        <v>96726.722180166544</v>
      </c>
      <c r="L857" s="12" t="str">
        <f>VLOOKUP($C857,[1]OtherData!$H:$I,2,0)</f>
        <v>Winter</v>
      </c>
      <c r="M857" s="15">
        <f t="shared" si="54"/>
        <v>-4.0590855737023486E-2</v>
      </c>
      <c r="N857" s="12">
        <v>233954.70153373285</v>
      </c>
      <c r="O857" s="14">
        <f t="shared" si="55"/>
        <v>-3.7368630435137946E-2</v>
      </c>
      <c r="P857">
        <v>3</v>
      </c>
      <c r="Q857">
        <v>1</v>
      </c>
    </row>
    <row r="858" spans="1:17">
      <c r="A858" s="2" t="str">
        <f t="shared" si="52"/>
        <v>6_20123</v>
      </c>
      <c r="B858" s="2">
        <v>6</v>
      </c>
      <c r="C858" s="11" t="s">
        <v>24</v>
      </c>
      <c r="D858" s="2">
        <v>3</v>
      </c>
      <c r="E858" s="2">
        <v>2012</v>
      </c>
      <c r="F858" s="2" t="str">
        <f t="shared" si="53"/>
        <v>2012Q3</v>
      </c>
      <c r="G858" s="2">
        <v>1</v>
      </c>
      <c r="H858" s="2">
        <v>0</v>
      </c>
      <c r="I858" s="2">
        <v>0</v>
      </c>
      <c r="J858" s="12">
        <v>127640</v>
      </c>
      <c r="K858" s="12">
        <f>J858*[1]OtherData!$C$3</f>
        <v>96623.769871309618</v>
      </c>
      <c r="L858" s="12" t="str">
        <f>VLOOKUP($C858,[1]OtherData!$H:$I,2,0)</f>
        <v>Storm</v>
      </c>
      <c r="M858" s="13">
        <f t="shared" si="54"/>
        <v>-4.0591715863771978E-2</v>
      </c>
      <c r="N858" s="12">
        <v>117743.11242874146</v>
      </c>
      <c r="O858" s="14">
        <f t="shared" si="55"/>
        <v>-3.7925923407609252E-2</v>
      </c>
      <c r="P858">
        <v>3</v>
      </c>
      <c r="Q858">
        <v>1</v>
      </c>
    </row>
    <row r="859" spans="1:17">
      <c r="A859" s="2" t="str">
        <f t="shared" si="52"/>
        <v>5_20103</v>
      </c>
      <c r="B859" s="2">
        <v>5</v>
      </c>
      <c r="C859" s="11" t="s">
        <v>24</v>
      </c>
      <c r="D859" s="2">
        <v>3</v>
      </c>
      <c r="E859" s="2">
        <v>2010</v>
      </c>
      <c r="F859" s="2" t="str">
        <f t="shared" si="53"/>
        <v>2010Q3</v>
      </c>
      <c r="G859" s="2">
        <v>1</v>
      </c>
      <c r="H859" s="2">
        <v>0</v>
      </c>
      <c r="I859" s="2">
        <v>0</v>
      </c>
      <c r="J859" s="12">
        <v>127627</v>
      </c>
      <c r="K859" s="12">
        <f>J859*[1]OtherData!$C$3</f>
        <v>96613.928841786532</v>
      </c>
      <c r="L859" s="12" t="str">
        <f>VLOOKUP($C859,[1]OtherData!$H:$I,2,0)</f>
        <v>Storm</v>
      </c>
      <c r="M859" s="15">
        <f t="shared" si="54"/>
        <v>-4.0591798081769999E-2</v>
      </c>
      <c r="N859" s="12">
        <v>113323.50421812302</v>
      </c>
      <c r="O859" s="14">
        <f t="shared" si="55"/>
        <v>-3.7947117650075288E-2</v>
      </c>
      <c r="P859">
        <v>3</v>
      </c>
      <c r="Q859">
        <v>1</v>
      </c>
    </row>
    <row r="860" spans="1:17">
      <c r="A860" s="2" t="str">
        <f t="shared" si="52"/>
        <v>2_20154</v>
      </c>
      <c r="B860" s="2">
        <v>2</v>
      </c>
      <c r="C860" s="11" t="s">
        <v>19</v>
      </c>
      <c r="D860" s="2">
        <v>4</v>
      </c>
      <c r="E860" s="2">
        <v>2015</v>
      </c>
      <c r="F860" s="2" t="str">
        <f t="shared" si="53"/>
        <v>2015Q4</v>
      </c>
      <c r="G860" s="2">
        <v>2</v>
      </c>
      <c r="H860" s="2">
        <v>0</v>
      </c>
      <c r="I860" s="2">
        <v>0</v>
      </c>
      <c r="J860" s="12">
        <v>126587</v>
      </c>
      <c r="K860" s="12">
        <f>J860*[1]OtherData!$C$3</f>
        <v>95826.646479939445</v>
      </c>
      <c r="L860" s="12" t="str">
        <f>VLOOKUP($C860,[1]OtherData!$H:$I,2,0)</f>
        <v>Water</v>
      </c>
      <c r="M860" s="13">
        <f t="shared" si="54"/>
        <v>-4.059837552161142E-2</v>
      </c>
      <c r="N860" s="12">
        <v>121635.20850233363</v>
      </c>
      <c r="O860" s="14">
        <f t="shared" si="55"/>
        <v>-3.7907258850944113E-2</v>
      </c>
      <c r="P860">
        <v>3</v>
      </c>
      <c r="Q860">
        <v>1</v>
      </c>
    </row>
    <row r="861" spans="1:17">
      <c r="A861" s="2" t="str">
        <f t="shared" si="52"/>
        <v>1_19742</v>
      </c>
      <c r="B861" s="2">
        <v>1</v>
      </c>
      <c r="C861" s="11" t="s">
        <v>46</v>
      </c>
      <c r="D861" s="2">
        <v>2</v>
      </c>
      <c r="E861" s="2">
        <v>1974</v>
      </c>
      <c r="F861" s="2" t="str">
        <f t="shared" si="53"/>
        <v>1974Q2</v>
      </c>
      <c r="G861" s="2">
        <v>1</v>
      </c>
      <c r="H861" s="2">
        <v>0</v>
      </c>
      <c r="I861" s="2">
        <v>5</v>
      </c>
      <c r="J861" s="12">
        <v>126495</v>
      </c>
      <c r="K861" s="12">
        <f>J861*[1]OtherData!$C$3</f>
        <v>95757.002271006815</v>
      </c>
      <c r="L861" s="12" t="str">
        <f>VLOOKUP($C861,[1]OtherData!$H:$I,2,0)</f>
        <v>Storm</v>
      </c>
      <c r="M861" s="15">
        <f t="shared" si="54"/>
        <v>-4.059895737205893E-2</v>
      </c>
      <c r="N861" s="12">
        <v>271972.82841865747</v>
      </c>
      <c r="O861" s="14">
        <f t="shared" si="55"/>
        <v>-3.718631441052573E-2</v>
      </c>
      <c r="P861">
        <v>3</v>
      </c>
      <c r="Q861">
        <v>1</v>
      </c>
    </row>
    <row r="862" spans="1:17">
      <c r="A862" s="2" t="str">
        <f t="shared" si="52"/>
        <v>2_19624</v>
      </c>
      <c r="B862" s="2">
        <v>2</v>
      </c>
      <c r="C862" s="11" t="s">
        <v>47</v>
      </c>
      <c r="D862" s="2">
        <v>4</v>
      </c>
      <c r="E862" s="2">
        <v>1962</v>
      </c>
      <c r="F862" s="2" t="str">
        <f t="shared" si="53"/>
        <v>1962Q4</v>
      </c>
      <c r="G862" s="2">
        <v>8</v>
      </c>
      <c r="H862" s="2">
        <v>0</v>
      </c>
      <c r="I862" s="2">
        <v>0</v>
      </c>
      <c r="J862" s="12">
        <v>124338</v>
      </c>
      <c r="K862" s="12">
        <f>J862*[1]OtherData!$C$3</f>
        <v>94124.148372445125</v>
      </c>
      <c r="L862" s="12" t="str">
        <f>VLOOKUP($C862,[1]OtherData!$H:$I,2,0)</f>
        <v>Water</v>
      </c>
      <c r="M862" s="13">
        <f t="shared" si="54"/>
        <v>-4.0612599235268505E-2</v>
      </c>
      <c r="N862" s="12">
        <v>342712.1956148218</v>
      </c>
      <c r="O862" s="14">
        <f t="shared" si="55"/>
        <v>-3.6847083594398831E-2</v>
      </c>
      <c r="P862">
        <v>3</v>
      </c>
      <c r="Q862">
        <v>1</v>
      </c>
    </row>
    <row r="863" spans="1:17">
      <c r="A863" s="2" t="str">
        <f t="shared" si="52"/>
        <v>3_20094</v>
      </c>
      <c r="B863" s="2">
        <v>3</v>
      </c>
      <c r="C863" s="11" t="s">
        <v>19</v>
      </c>
      <c r="D863" s="2">
        <v>4</v>
      </c>
      <c r="E863" s="2">
        <v>2009</v>
      </c>
      <c r="F863" s="2" t="str">
        <f t="shared" si="53"/>
        <v>2009Q4</v>
      </c>
      <c r="G863" s="2">
        <v>1</v>
      </c>
      <c r="H863" s="2">
        <v>0</v>
      </c>
      <c r="I863" s="2">
        <v>0</v>
      </c>
      <c r="J863" s="12">
        <v>124330</v>
      </c>
      <c r="K863" s="12">
        <f>J863*[1]OtherData!$C$3</f>
        <v>94118.092354277062</v>
      </c>
      <c r="L863" s="12" t="str">
        <f>VLOOKUP($C863,[1]OtherData!$H:$I,2,0)</f>
        <v>Water</v>
      </c>
      <c r="M863" s="15">
        <f t="shared" si="54"/>
        <v>-4.0612649830959593E-2</v>
      </c>
      <c r="N863" s="12">
        <v>110936.51576840061</v>
      </c>
      <c r="O863" s="14">
        <f t="shared" si="55"/>
        <v>-3.7958564459284638E-2</v>
      </c>
      <c r="P863">
        <v>3</v>
      </c>
      <c r="Q863">
        <v>1</v>
      </c>
    </row>
    <row r="864" spans="1:17">
      <c r="A864" s="2" t="str">
        <f t="shared" si="52"/>
        <v>5_20103</v>
      </c>
      <c r="B864" s="2">
        <v>5</v>
      </c>
      <c r="C864" s="11" t="s">
        <v>24</v>
      </c>
      <c r="D864" s="2">
        <v>3</v>
      </c>
      <c r="E864" s="2">
        <v>2010</v>
      </c>
      <c r="F864" s="2" t="str">
        <f t="shared" si="53"/>
        <v>2010Q3</v>
      </c>
      <c r="G864" s="2">
        <v>1</v>
      </c>
      <c r="H864" s="2">
        <v>0</v>
      </c>
      <c r="I864" s="2">
        <v>0</v>
      </c>
      <c r="J864" s="12">
        <v>124064</v>
      </c>
      <c r="K864" s="12">
        <f>J864*[1]OtherData!$C$3</f>
        <v>93916.729750189261</v>
      </c>
      <c r="L864" s="12" t="str">
        <f>VLOOKUP($C864,[1]OtherData!$H:$I,2,0)</f>
        <v>Storm</v>
      </c>
      <c r="M864" s="13">
        <f t="shared" si="54"/>
        <v>-4.0614332137688267E-2</v>
      </c>
      <c r="N864" s="12">
        <v>110159.81906114862</v>
      </c>
      <c r="O864" s="14">
        <f t="shared" si="55"/>
        <v>-3.7962289110328708E-2</v>
      </c>
      <c r="P864">
        <v>3</v>
      </c>
      <c r="Q864">
        <v>1</v>
      </c>
    </row>
    <row r="865" spans="1:17">
      <c r="A865" s="2" t="str">
        <f t="shared" si="52"/>
        <v>3_20103</v>
      </c>
      <c r="B865" s="2">
        <v>3</v>
      </c>
      <c r="C865" s="11" t="s">
        <v>24</v>
      </c>
      <c r="D865" s="2">
        <v>3</v>
      </c>
      <c r="E865" s="2">
        <v>2010</v>
      </c>
      <c r="F865" s="2" t="str">
        <f t="shared" si="53"/>
        <v>2010Q3</v>
      </c>
      <c r="G865" s="2">
        <v>1</v>
      </c>
      <c r="H865" s="2">
        <v>0</v>
      </c>
      <c r="I865" s="2">
        <v>0</v>
      </c>
      <c r="J865" s="12">
        <v>123417</v>
      </c>
      <c r="K865" s="12">
        <f>J865*[1]OtherData!$C$3</f>
        <v>93426.949280847854</v>
      </c>
      <c r="L865" s="12" t="str">
        <f>VLOOKUP($C865,[1]OtherData!$H:$I,2,0)</f>
        <v>Storm</v>
      </c>
      <c r="M865" s="15">
        <f t="shared" si="54"/>
        <v>-4.0618424064205003E-2</v>
      </c>
      <c r="N865" s="12">
        <v>109585.33006407805</v>
      </c>
      <c r="O865" s="14">
        <f t="shared" si="55"/>
        <v>-3.796504407378197E-2</v>
      </c>
      <c r="P865">
        <v>3</v>
      </c>
      <c r="Q865">
        <v>1</v>
      </c>
    </row>
    <row r="866" spans="1:17">
      <c r="A866" s="2" t="str">
        <f t="shared" si="52"/>
        <v>3_20112</v>
      </c>
      <c r="B866" s="2">
        <v>3</v>
      </c>
      <c r="C866" s="11" t="s">
        <v>24</v>
      </c>
      <c r="D866" s="2">
        <v>2</v>
      </c>
      <c r="E866" s="2">
        <v>2011</v>
      </c>
      <c r="F866" s="2" t="str">
        <f t="shared" si="53"/>
        <v>2011Q2</v>
      </c>
      <c r="G866" s="2">
        <v>1</v>
      </c>
      <c r="H866" s="2">
        <v>0</v>
      </c>
      <c r="I866" s="2">
        <v>0</v>
      </c>
      <c r="J866" s="12">
        <v>123138</v>
      </c>
      <c r="K866" s="12">
        <f>J866*[1]OtherData!$C$3</f>
        <v>93215.745647236952</v>
      </c>
      <c r="L866" s="12" t="str">
        <f>VLOOKUP($C866,[1]OtherData!$H:$I,2,0)</f>
        <v>Storm</v>
      </c>
      <c r="M866" s="13">
        <f t="shared" si="54"/>
        <v>-4.062018858893169E-2</v>
      </c>
      <c r="N866" s="12">
        <v>110546.41042585002</v>
      </c>
      <c r="O866" s="14">
        <f t="shared" si="55"/>
        <v>-3.7960435210451553E-2</v>
      </c>
      <c r="P866">
        <v>3</v>
      </c>
      <c r="Q866">
        <v>1</v>
      </c>
    </row>
    <row r="867" spans="1:17">
      <c r="A867" s="2" t="str">
        <f t="shared" si="52"/>
        <v>1_19961</v>
      </c>
      <c r="B867" s="2">
        <v>1</v>
      </c>
      <c r="C867" s="11" t="s">
        <v>20</v>
      </c>
      <c r="D867" s="2">
        <v>1</v>
      </c>
      <c r="E867" s="2">
        <v>1996</v>
      </c>
      <c r="F867" s="2" t="str">
        <f t="shared" si="53"/>
        <v>1996Q1</v>
      </c>
      <c r="G867" s="2">
        <v>1</v>
      </c>
      <c r="H867" s="2">
        <v>0</v>
      </c>
      <c r="I867" s="2">
        <v>0</v>
      </c>
      <c r="J867" s="12">
        <v>122945</v>
      </c>
      <c r="K867" s="12">
        <f>J867*[1]OtherData!$C$3</f>
        <v>93069.64420893263</v>
      </c>
      <c r="L867" s="12" t="str">
        <f>VLOOKUP($C867,[1]OtherData!$H:$I,2,0)</f>
        <v>Winter</v>
      </c>
      <c r="M867" s="15">
        <f t="shared" si="54"/>
        <v>-4.0621409209979184E-2</v>
      </c>
      <c r="N867" s="12">
        <v>139075.8628829823</v>
      </c>
      <c r="O867" s="14">
        <f t="shared" si="55"/>
        <v>-3.7823622148301185E-2</v>
      </c>
      <c r="P867">
        <v>3</v>
      </c>
      <c r="Q867">
        <v>1</v>
      </c>
    </row>
    <row r="868" spans="1:17">
      <c r="A868" s="2" t="str">
        <f t="shared" si="52"/>
        <v>4_20121</v>
      </c>
      <c r="B868" s="2">
        <v>4</v>
      </c>
      <c r="C868" s="11" t="s">
        <v>24</v>
      </c>
      <c r="D868" s="2">
        <v>1</v>
      </c>
      <c r="E868" s="2">
        <v>2012</v>
      </c>
      <c r="F868" s="2" t="str">
        <f t="shared" si="53"/>
        <v>2012Q1</v>
      </c>
      <c r="G868" s="2">
        <v>1</v>
      </c>
      <c r="H868" s="2">
        <v>0</v>
      </c>
      <c r="I868" s="2">
        <v>0</v>
      </c>
      <c r="J868" s="12">
        <v>122821</v>
      </c>
      <c r="K868" s="12">
        <f>J868*[1]OtherData!$C$3</f>
        <v>92975.775927327792</v>
      </c>
      <c r="L868" s="12" t="str">
        <f>VLOOKUP($C868,[1]OtherData!$H:$I,2,0)</f>
        <v>Storm</v>
      </c>
      <c r="M868" s="13">
        <f t="shared" si="54"/>
        <v>-4.0622193443191047E-2</v>
      </c>
      <c r="N868" s="12">
        <v>113297.76568168642</v>
      </c>
      <c r="O868" s="14">
        <f t="shared" si="55"/>
        <v>-3.794724107929253E-2</v>
      </c>
      <c r="P868">
        <v>3</v>
      </c>
      <c r="Q868">
        <v>1</v>
      </c>
    </row>
    <row r="869" spans="1:17">
      <c r="A869" s="2" t="str">
        <f t="shared" si="52"/>
        <v>3_20153</v>
      </c>
      <c r="B869" s="2">
        <v>3</v>
      </c>
      <c r="C869" s="11" t="s">
        <v>24</v>
      </c>
      <c r="D869" s="2">
        <v>3</v>
      </c>
      <c r="E869" s="2">
        <v>2015</v>
      </c>
      <c r="F869" s="2" t="str">
        <f t="shared" si="53"/>
        <v>2015Q3</v>
      </c>
      <c r="G869" s="2">
        <v>1</v>
      </c>
      <c r="H869" s="2">
        <v>0</v>
      </c>
      <c r="I869" s="2">
        <v>0</v>
      </c>
      <c r="J869" s="12">
        <v>122352</v>
      </c>
      <c r="K869" s="12">
        <f>J869*[1]OtherData!$C$3</f>
        <v>92620.741862225594</v>
      </c>
      <c r="L869" s="12" t="str">
        <f>VLOOKUP($C869,[1]OtherData!$H:$I,2,0)</f>
        <v>Storm</v>
      </c>
      <c r="M869" s="15">
        <f t="shared" si="54"/>
        <v>-4.0625159615581073E-2</v>
      </c>
      <c r="N869" s="12">
        <v>117565.87193532925</v>
      </c>
      <c r="O869" s="14">
        <f t="shared" si="55"/>
        <v>-3.792677336484826E-2</v>
      </c>
      <c r="P869">
        <v>3</v>
      </c>
      <c r="Q869">
        <v>1</v>
      </c>
    </row>
    <row r="870" spans="1:17">
      <c r="A870" s="2" t="str">
        <f t="shared" si="52"/>
        <v>4_20023</v>
      </c>
      <c r="B870" s="2">
        <v>4</v>
      </c>
      <c r="C870" s="11" t="s">
        <v>24</v>
      </c>
      <c r="D870" s="2">
        <v>3</v>
      </c>
      <c r="E870" s="2">
        <v>2002</v>
      </c>
      <c r="F870" s="2" t="str">
        <f t="shared" si="53"/>
        <v>2002Q3</v>
      </c>
      <c r="G870" s="2">
        <v>1</v>
      </c>
      <c r="H870" s="2">
        <v>0</v>
      </c>
      <c r="I870" s="2">
        <v>11</v>
      </c>
      <c r="J870" s="12">
        <v>122225</v>
      </c>
      <c r="K870" s="12">
        <f>J870*[1]OtherData!$C$3</f>
        <v>92524.60257380773</v>
      </c>
      <c r="L870" s="12" t="str">
        <f>VLOOKUP($C870,[1]OtherData!$H:$I,2,0)</f>
        <v>Storm</v>
      </c>
      <c r="M870" s="13">
        <f t="shared" si="54"/>
        <v>-4.0625962822177099E-2</v>
      </c>
      <c r="N870" s="12">
        <v>113885.05327119197</v>
      </c>
      <c r="O870" s="14">
        <f t="shared" si="55"/>
        <v>-3.7944424740156545E-2</v>
      </c>
      <c r="P870">
        <v>3</v>
      </c>
      <c r="Q870">
        <v>1</v>
      </c>
    </row>
    <row r="871" spans="1:17">
      <c r="A871" s="2" t="str">
        <f t="shared" si="52"/>
        <v>4_20153</v>
      </c>
      <c r="B871" s="2">
        <v>4</v>
      </c>
      <c r="C871" s="11" t="s">
        <v>24</v>
      </c>
      <c r="D871" s="2">
        <v>3</v>
      </c>
      <c r="E871" s="2">
        <v>2015</v>
      </c>
      <c r="F871" s="2" t="str">
        <f t="shared" si="53"/>
        <v>2015Q3</v>
      </c>
      <c r="G871" s="2">
        <v>1</v>
      </c>
      <c r="H871" s="2">
        <v>0</v>
      </c>
      <c r="I871" s="2">
        <v>0</v>
      </c>
      <c r="J871" s="12">
        <v>121971</v>
      </c>
      <c r="K871" s="12">
        <f>J871*[1]OtherData!$C$3</f>
        <v>92332.323996972002</v>
      </c>
      <c r="L871" s="12" t="str">
        <f>VLOOKUP($C871,[1]OtherData!$H:$I,2,0)</f>
        <v>Storm</v>
      </c>
      <c r="M871" s="15">
        <f t="shared" si="54"/>
        <v>-4.0627569235369136E-2</v>
      </c>
      <c r="N871" s="12">
        <v>117199.77577664479</v>
      </c>
      <c r="O871" s="14">
        <f t="shared" si="55"/>
        <v>-3.7928528979912599E-2</v>
      </c>
      <c r="P871">
        <v>3</v>
      </c>
      <c r="Q871">
        <v>1</v>
      </c>
    </row>
    <row r="872" spans="1:17">
      <c r="A872" s="2" t="str">
        <f t="shared" si="52"/>
        <v>1_20043</v>
      </c>
      <c r="B872" s="2">
        <v>1</v>
      </c>
      <c r="C872" s="11" t="s">
        <v>19</v>
      </c>
      <c r="D872" s="2">
        <v>3</v>
      </c>
      <c r="E872" s="2">
        <v>2004</v>
      </c>
      <c r="F872" s="2" t="str">
        <f t="shared" si="53"/>
        <v>2004Q3</v>
      </c>
      <c r="G872" s="2">
        <v>1</v>
      </c>
      <c r="H872" s="2">
        <v>0</v>
      </c>
      <c r="I872" s="2">
        <v>0</v>
      </c>
      <c r="J872" s="12">
        <v>121857</v>
      </c>
      <c r="K872" s="12">
        <f>J872*[1]OtherData!$C$3</f>
        <v>92246.025738077224</v>
      </c>
      <c r="L872" s="12" t="str">
        <f>VLOOKUP($C872,[1]OtherData!$H:$I,2,0)</f>
        <v>Water</v>
      </c>
      <c r="M872" s="13">
        <f t="shared" si="54"/>
        <v>-4.0628290223967141E-2</v>
      </c>
      <c r="N872" s="12">
        <v>113716.73979303469</v>
      </c>
      <c r="O872" s="14">
        <f t="shared" si="55"/>
        <v>-3.7945231887871092E-2</v>
      </c>
      <c r="P872">
        <v>3</v>
      </c>
      <c r="Q872">
        <v>1</v>
      </c>
    </row>
    <row r="873" spans="1:17">
      <c r="A873" s="2" t="str">
        <f t="shared" si="52"/>
        <v>5_20131</v>
      </c>
      <c r="B873" s="2">
        <v>5</v>
      </c>
      <c r="C873" s="11" t="s">
        <v>24</v>
      </c>
      <c r="D873" s="2">
        <v>1</v>
      </c>
      <c r="E873" s="2">
        <v>2013</v>
      </c>
      <c r="F873" s="2" t="str">
        <f t="shared" si="53"/>
        <v>2013Q1</v>
      </c>
      <c r="G873" s="2">
        <v>1</v>
      </c>
      <c r="H873" s="2">
        <v>0</v>
      </c>
      <c r="I873" s="2">
        <v>0</v>
      </c>
      <c r="J873" s="12">
        <v>121806</v>
      </c>
      <c r="K873" s="12">
        <f>J873*[1]OtherData!$C$3</f>
        <v>92207.418622255864</v>
      </c>
      <c r="L873" s="12" t="str">
        <f>VLOOKUP($C873,[1]OtherData!$H:$I,2,0)</f>
        <v>Storm</v>
      </c>
      <c r="M873" s="15">
        <f t="shared" si="54"/>
        <v>-4.0628612771497825E-2</v>
      </c>
      <c r="N873" s="12">
        <v>114580.89665155145</v>
      </c>
      <c r="O873" s="14">
        <f t="shared" si="55"/>
        <v>-3.7941087821448172E-2</v>
      </c>
      <c r="P873">
        <v>3</v>
      </c>
      <c r="Q873">
        <v>1</v>
      </c>
    </row>
    <row r="874" spans="1:17">
      <c r="A874" s="2" t="str">
        <f t="shared" si="52"/>
        <v>3_20133</v>
      </c>
      <c r="B874" s="2">
        <v>3</v>
      </c>
      <c r="C874" s="11" t="s">
        <v>24</v>
      </c>
      <c r="D874" s="2">
        <v>3</v>
      </c>
      <c r="E874" s="2">
        <v>2013</v>
      </c>
      <c r="F874" s="2" t="str">
        <f t="shared" si="53"/>
        <v>2013Q3</v>
      </c>
      <c r="G874" s="2">
        <v>1</v>
      </c>
      <c r="H874" s="2">
        <v>0</v>
      </c>
      <c r="I874" s="2">
        <v>0</v>
      </c>
      <c r="J874" s="12">
        <v>121210</v>
      </c>
      <c r="K874" s="12">
        <f>J874*[1]OtherData!$C$3</f>
        <v>91756.245268735816</v>
      </c>
      <c r="L874" s="12" t="str">
        <f>VLOOKUP($C874,[1]OtherData!$H:$I,2,0)</f>
        <v>Storm</v>
      </c>
      <c r="M874" s="13">
        <f t="shared" si="54"/>
        <v>-4.063238215048387E-2</v>
      </c>
      <c r="N874" s="12">
        <v>114020.24927453944</v>
      </c>
      <c r="O874" s="14">
        <f t="shared" si="55"/>
        <v>-3.7943776407377068E-2</v>
      </c>
      <c r="P874">
        <v>3</v>
      </c>
      <c r="Q874">
        <v>1</v>
      </c>
    </row>
    <row r="875" spans="1:17">
      <c r="A875" s="2" t="str">
        <f t="shared" si="52"/>
        <v>6_20111</v>
      </c>
      <c r="B875" s="2">
        <v>6</v>
      </c>
      <c r="C875" s="11" t="s">
        <v>24</v>
      </c>
      <c r="D875" s="2">
        <v>1</v>
      </c>
      <c r="E875" s="2">
        <v>2011</v>
      </c>
      <c r="F875" s="2" t="str">
        <f t="shared" si="53"/>
        <v>2011Q1</v>
      </c>
      <c r="G875" s="2">
        <v>1</v>
      </c>
      <c r="H875" s="2">
        <v>0</v>
      </c>
      <c r="I875" s="2">
        <v>0</v>
      </c>
      <c r="J875" s="12">
        <v>120449</v>
      </c>
      <c r="K875" s="12">
        <f>J875*[1]OtherData!$C$3</f>
        <v>91180.166540499631</v>
      </c>
      <c r="L875" s="12" t="str">
        <f>VLOOKUP($C875,[1]OtherData!$H:$I,2,0)</f>
        <v>Storm</v>
      </c>
      <c r="M875" s="15">
        <f t="shared" si="54"/>
        <v>-4.0637195065598611E-2</v>
      </c>
      <c r="N875" s="12">
        <v>108132.37659685238</v>
      </c>
      <c r="O875" s="14">
        <f t="shared" si="55"/>
        <v>-3.797201171584632E-2</v>
      </c>
      <c r="P875">
        <v>3</v>
      </c>
      <c r="Q875">
        <v>1</v>
      </c>
    </row>
    <row r="876" spans="1:17">
      <c r="A876" s="2" t="str">
        <f t="shared" si="52"/>
        <v>1_19814</v>
      </c>
      <c r="B876" s="2">
        <v>1</v>
      </c>
      <c r="C876" s="11" t="s">
        <v>20</v>
      </c>
      <c r="D876" s="2">
        <v>4</v>
      </c>
      <c r="E876" s="2">
        <v>1981</v>
      </c>
      <c r="F876" s="2" t="str">
        <f t="shared" si="53"/>
        <v>1981Q4</v>
      </c>
      <c r="G876" s="2">
        <v>1</v>
      </c>
      <c r="H876" s="2">
        <v>0</v>
      </c>
      <c r="I876" s="2">
        <v>0</v>
      </c>
      <c r="J876" s="12">
        <v>119996</v>
      </c>
      <c r="K876" s="12">
        <f>J876*[1]OtherData!$C$3</f>
        <v>90837.244511733545</v>
      </c>
      <c r="L876" s="12" t="str">
        <f>VLOOKUP($C876,[1]OtherData!$H:$I,2,0)</f>
        <v>Winter</v>
      </c>
      <c r="M876" s="13">
        <f t="shared" si="54"/>
        <v>-4.064006004660646E-2</v>
      </c>
      <c r="N876" s="12">
        <v>247992.39242202981</v>
      </c>
      <c r="O876" s="14">
        <f t="shared" si="55"/>
        <v>-3.7301312652617095E-2</v>
      </c>
      <c r="P876">
        <v>3</v>
      </c>
      <c r="Q876">
        <v>1</v>
      </c>
    </row>
    <row r="877" spans="1:17">
      <c r="A877" s="2" t="str">
        <f t="shared" si="52"/>
        <v>2_19792</v>
      </c>
      <c r="B877" s="2">
        <v>2</v>
      </c>
      <c r="C877" s="11" t="s">
        <v>19</v>
      </c>
      <c r="D877" s="2">
        <v>2</v>
      </c>
      <c r="E877" s="2">
        <v>1979</v>
      </c>
      <c r="F877" s="2" t="str">
        <f t="shared" si="53"/>
        <v>1979Q2</v>
      </c>
      <c r="G877" s="2">
        <v>3</v>
      </c>
      <c r="H877" s="2">
        <v>0</v>
      </c>
      <c r="I877" s="2">
        <v>0</v>
      </c>
      <c r="J877" s="12">
        <v>119899</v>
      </c>
      <c r="K877" s="12">
        <f>J877*[1]OtherData!$C$3</f>
        <v>90763.815291445877</v>
      </c>
      <c r="L877" s="12" t="str">
        <f>VLOOKUP($C877,[1]OtherData!$H:$I,2,0)</f>
        <v>Water</v>
      </c>
      <c r="M877" s="15">
        <f t="shared" si="54"/>
        <v>-4.0640673519360904E-2</v>
      </c>
      <c r="N877" s="12">
        <v>257923.63558664589</v>
      </c>
      <c r="O877" s="14">
        <f t="shared" si="55"/>
        <v>-3.7253687350647054E-2</v>
      </c>
      <c r="P877">
        <v>3</v>
      </c>
      <c r="Q877">
        <v>1</v>
      </c>
    </row>
    <row r="878" spans="1:17">
      <c r="A878" s="2" t="str">
        <f t="shared" si="52"/>
        <v>3_20102</v>
      </c>
      <c r="B878" s="2">
        <v>3</v>
      </c>
      <c r="C878" s="11" t="s">
        <v>24</v>
      </c>
      <c r="D878" s="2">
        <v>2</v>
      </c>
      <c r="E878" s="2">
        <v>2010</v>
      </c>
      <c r="F878" s="2" t="str">
        <f t="shared" si="53"/>
        <v>2010Q2</v>
      </c>
      <c r="G878" s="2">
        <v>1</v>
      </c>
      <c r="H878" s="2">
        <v>0</v>
      </c>
      <c r="I878" s="2">
        <v>0</v>
      </c>
      <c r="J878" s="12">
        <v>119346</v>
      </c>
      <c r="K878" s="12">
        <f>J878*[1]OtherData!$C$3</f>
        <v>90345.193035579112</v>
      </c>
      <c r="L878" s="12" t="str">
        <f>VLOOKUP($C878,[1]OtherData!$H:$I,2,0)</f>
        <v>Storm</v>
      </c>
      <c r="M878" s="13">
        <f t="shared" si="54"/>
        <v>-4.0644170946507352E-2</v>
      </c>
      <c r="N878" s="12">
        <v>105970.57781203125</v>
      </c>
      <c r="O878" s="14">
        <f t="shared" si="55"/>
        <v>-3.7982378627442283E-2</v>
      </c>
      <c r="P878">
        <v>3</v>
      </c>
      <c r="Q878">
        <v>1</v>
      </c>
    </row>
    <row r="879" spans="1:17">
      <c r="A879" s="2" t="str">
        <f t="shared" si="52"/>
        <v>3_20122</v>
      </c>
      <c r="B879" s="2">
        <v>3</v>
      </c>
      <c r="C879" s="11" t="s">
        <v>24</v>
      </c>
      <c r="D879" s="2">
        <v>2</v>
      </c>
      <c r="E879" s="2">
        <v>2012</v>
      </c>
      <c r="F879" s="2" t="str">
        <f t="shared" si="53"/>
        <v>2012Q2</v>
      </c>
      <c r="G879" s="2">
        <v>1</v>
      </c>
      <c r="H879" s="2">
        <v>0</v>
      </c>
      <c r="I879" s="2">
        <v>0</v>
      </c>
      <c r="J879" s="12">
        <v>119029</v>
      </c>
      <c r="K879" s="12">
        <f>J879*[1]OtherData!$C$3</f>
        <v>90105.223315669951</v>
      </c>
      <c r="L879" s="12" t="str">
        <f>VLOOKUP($C879,[1]OtherData!$H:$I,2,0)</f>
        <v>Storm</v>
      </c>
      <c r="M879" s="15">
        <f t="shared" si="54"/>
        <v>-4.064617580076671E-2</v>
      </c>
      <c r="N879" s="12">
        <v>109799.78791351196</v>
      </c>
      <c r="O879" s="14">
        <f t="shared" si="55"/>
        <v>-3.7964015640617077E-2</v>
      </c>
      <c r="P879">
        <v>3</v>
      </c>
      <c r="Q879">
        <v>1</v>
      </c>
    </row>
    <row r="880" spans="1:17">
      <c r="A880" s="2" t="str">
        <f t="shared" si="52"/>
        <v>4_20092</v>
      </c>
      <c r="B880" s="2">
        <v>4</v>
      </c>
      <c r="C880" s="11" t="s">
        <v>24</v>
      </c>
      <c r="D880" s="2">
        <v>2</v>
      </c>
      <c r="E880" s="2">
        <v>2009</v>
      </c>
      <c r="F880" s="2" t="str">
        <f t="shared" si="53"/>
        <v>2009Q2</v>
      </c>
      <c r="G880" s="2">
        <v>1</v>
      </c>
      <c r="H880" s="2">
        <v>0</v>
      </c>
      <c r="I880" s="2">
        <v>0</v>
      </c>
      <c r="J880" s="12">
        <v>118103</v>
      </c>
      <c r="K880" s="12">
        <f>J880*[1]OtherData!$C$3</f>
        <v>89404.239212717643</v>
      </c>
      <c r="L880" s="12" t="str">
        <f>VLOOKUP($C880,[1]OtherData!$H:$I,2,0)</f>
        <v>Storm</v>
      </c>
      <c r="M880" s="13">
        <f t="shared" si="54"/>
        <v>-4.0652032252010133E-2</v>
      </c>
      <c r="N880" s="12">
        <v>105380.32109543488</v>
      </c>
      <c r="O880" s="14">
        <f t="shared" si="55"/>
        <v>-3.7985209205034814E-2</v>
      </c>
      <c r="P880">
        <v>3</v>
      </c>
      <c r="Q880">
        <v>1</v>
      </c>
    </row>
    <row r="881" spans="1:17">
      <c r="A881" s="2" t="str">
        <f t="shared" si="52"/>
        <v>3_20142</v>
      </c>
      <c r="B881" s="2">
        <v>3</v>
      </c>
      <c r="C881" s="11" t="s">
        <v>24</v>
      </c>
      <c r="D881" s="2">
        <v>2</v>
      </c>
      <c r="E881" s="2">
        <v>2014</v>
      </c>
      <c r="F881" s="2" t="str">
        <f t="shared" si="53"/>
        <v>2014Q2</v>
      </c>
      <c r="G881" s="2">
        <v>1</v>
      </c>
      <c r="H881" s="2">
        <v>0</v>
      </c>
      <c r="I881" s="2">
        <v>0</v>
      </c>
      <c r="J881" s="12">
        <v>117877</v>
      </c>
      <c r="K881" s="12">
        <f>J881*[1]OtherData!$C$3</f>
        <v>89233.156699470099</v>
      </c>
      <c r="L881" s="12" t="str">
        <f>VLOOKUP($C881,[1]OtherData!$H:$I,2,0)</f>
        <v>Storm</v>
      </c>
      <c r="M881" s="15">
        <f t="shared" si="54"/>
        <v>-4.0653461580283365E-2</v>
      </c>
      <c r="N881" s="12">
        <v>112224.11460521168</v>
      </c>
      <c r="O881" s="14">
        <f t="shared" si="55"/>
        <v>-3.7952389775772921E-2</v>
      </c>
      <c r="P881">
        <v>3</v>
      </c>
      <c r="Q881">
        <v>1</v>
      </c>
    </row>
    <row r="882" spans="1:17">
      <c r="A882" s="2" t="str">
        <f t="shared" si="52"/>
        <v>4_20132</v>
      </c>
      <c r="B882" s="2">
        <v>4</v>
      </c>
      <c r="C882" s="11" t="s">
        <v>39</v>
      </c>
      <c r="D882" s="2">
        <v>2</v>
      </c>
      <c r="E882" s="2">
        <v>2013</v>
      </c>
      <c r="F882" s="2" t="str">
        <f t="shared" si="53"/>
        <v>2013Q2</v>
      </c>
      <c r="G882" s="2">
        <v>1</v>
      </c>
      <c r="H882" s="2">
        <v>0</v>
      </c>
      <c r="I882" s="2">
        <v>0</v>
      </c>
      <c r="J882" s="12">
        <v>117710</v>
      </c>
      <c r="K882" s="12">
        <f>J882*[1]OtherData!$C$3</f>
        <v>89106.737320211963</v>
      </c>
      <c r="L882" s="12" t="str">
        <f>VLOOKUP($C882,[1]OtherData!$H:$I,2,0)</f>
        <v>Storm</v>
      </c>
      <c r="M882" s="13">
        <f t="shared" si="54"/>
        <v>-4.0654517765334824E-2</v>
      </c>
      <c r="N882" s="12">
        <v>110727.85695987161</v>
      </c>
      <c r="O882" s="14">
        <f t="shared" si="55"/>
        <v>-3.7959565083134056E-2</v>
      </c>
      <c r="P882">
        <v>3</v>
      </c>
      <c r="Q882">
        <v>1</v>
      </c>
    </row>
    <row r="883" spans="1:17">
      <c r="A883" s="2" t="str">
        <f t="shared" si="52"/>
        <v>3_20112</v>
      </c>
      <c r="B883" s="2">
        <v>3</v>
      </c>
      <c r="C883" s="11" t="s">
        <v>24</v>
      </c>
      <c r="D883" s="2">
        <v>2</v>
      </c>
      <c r="E883" s="2">
        <v>2011</v>
      </c>
      <c r="F883" s="2" t="str">
        <f t="shared" si="53"/>
        <v>2011Q2</v>
      </c>
      <c r="G883" s="2">
        <v>1</v>
      </c>
      <c r="H883" s="2">
        <v>0</v>
      </c>
      <c r="I883" s="2">
        <v>0</v>
      </c>
      <c r="J883" s="12">
        <v>116505</v>
      </c>
      <c r="K883" s="12">
        <f>J883*[1]OtherData!$C$3</f>
        <v>88194.549583648753</v>
      </c>
      <c r="L883" s="12" t="str">
        <f>VLOOKUP($C883,[1]OtherData!$H:$I,2,0)</f>
        <v>Storm</v>
      </c>
      <c r="M883" s="15">
        <f t="shared" si="54"/>
        <v>-4.0662138741304941E-2</v>
      </c>
      <c r="N883" s="12">
        <v>104591.6739484453</v>
      </c>
      <c r="O883" s="14">
        <f t="shared" si="55"/>
        <v>-3.7988991164443181E-2</v>
      </c>
      <c r="P883">
        <v>3</v>
      </c>
      <c r="Q883">
        <v>1</v>
      </c>
    </row>
    <row r="884" spans="1:17">
      <c r="A884" s="2" t="str">
        <f t="shared" si="52"/>
        <v>6_20131</v>
      </c>
      <c r="B884" s="2">
        <v>6</v>
      </c>
      <c r="C884" s="11" t="s">
        <v>24</v>
      </c>
      <c r="D884" s="2">
        <v>1</v>
      </c>
      <c r="E884" s="2">
        <v>2013</v>
      </c>
      <c r="F884" s="2" t="str">
        <f t="shared" si="53"/>
        <v>2013Q1</v>
      </c>
      <c r="G884" s="2">
        <v>1</v>
      </c>
      <c r="H884" s="2">
        <v>0</v>
      </c>
      <c r="I884" s="2">
        <v>0</v>
      </c>
      <c r="J884" s="12">
        <v>116036</v>
      </c>
      <c r="K884" s="12">
        <f>J884*[1]OtherData!$C$3</f>
        <v>87839.515518546556</v>
      </c>
      <c r="L884" s="12" t="str">
        <f>VLOOKUP($C884,[1]OtherData!$H:$I,2,0)</f>
        <v>Storm</v>
      </c>
      <c r="M884" s="13">
        <f t="shared" si="54"/>
        <v>-4.0665104913694967E-2</v>
      </c>
      <c r="N884" s="12">
        <v>109153.15274994192</v>
      </c>
      <c r="O884" s="14">
        <f t="shared" si="55"/>
        <v>-3.7967116581196114E-2</v>
      </c>
      <c r="P884">
        <v>3</v>
      </c>
      <c r="Q884">
        <v>1</v>
      </c>
    </row>
    <row r="885" spans="1:17">
      <c r="A885" s="2" t="str">
        <f t="shared" si="52"/>
        <v>4_20103</v>
      </c>
      <c r="B885" s="2">
        <v>4</v>
      </c>
      <c r="C885" s="11" t="s">
        <v>24</v>
      </c>
      <c r="D885" s="2">
        <v>3</v>
      </c>
      <c r="E885" s="2">
        <v>2010</v>
      </c>
      <c r="F885" s="2" t="str">
        <f t="shared" si="53"/>
        <v>2010Q3</v>
      </c>
      <c r="G885" s="2">
        <v>1</v>
      </c>
      <c r="H885" s="2">
        <v>0</v>
      </c>
      <c r="I885" s="2">
        <v>0</v>
      </c>
      <c r="J885" s="12">
        <v>115225</v>
      </c>
      <c r="K885" s="12">
        <f>J885*[1]OtherData!$C$3</f>
        <v>87225.586676760038</v>
      </c>
      <c r="L885" s="12" t="str">
        <f>VLOOKUP($C885,[1]OtherData!$H:$I,2,0)</f>
        <v>Storm</v>
      </c>
      <c r="M885" s="15">
        <f t="shared" si="54"/>
        <v>-4.0670234051879001E-2</v>
      </c>
      <c r="N885" s="12">
        <v>102311.42919235918</v>
      </c>
      <c r="O885" s="14">
        <f t="shared" si="55"/>
        <v>-3.7999926083996972E-2</v>
      </c>
      <c r="P885">
        <v>3</v>
      </c>
      <c r="Q885">
        <v>1</v>
      </c>
    </row>
    <row r="886" spans="1:17">
      <c r="A886" s="2" t="str">
        <f t="shared" si="52"/>
        <v>4_20132</v>
      </c>
      <c r="B886" s="2">
        <v>4</v>
      </c>
      <c r="C886" s="11" t="s">
        <v>24</v>
      </c>
      <c r="D886" s="2">
        <v>2</v>
      </c>
      <c r="E886" s="2">
        <v>2013</v>
      </c>
      <c r="F886" s="2" t="str">
        <f t="shared" si="53"/>
        <v>2013Q2</v>
      </c>
      <c r="G886" s="2">
        <v>1</v>
      </c>
      <c r="H886" s="2">
        <v>0</v>
      </c>
      <c r="I886" s="2">
        <v>0</v>
      </c>
      <c r="J886" s="12">
        <v>115034</v>
      </c>
      <c r="K886" s="12">
        <f>J886*[1]OtherData!$C$3</f>
        <v>87080.999242997728</v>
      </c>
      <c r="L886" s="12" t="str">
        <f>VLOOKUP($C886,[1]OtherData!$H:$I,2,0)</f>
        <v>Storm</v>
      </c>
      <c r="M886" s="13">
        <f t="shared" si="54"/>
        <v>-4.0671442024003725E-2</v>
      </c>
      <c r="N886" s="12">
        <v>108210.58786442844</v>
      </c>
      <c r="O886" s="14">
        <f t="shared" si="55"/>
        <v>-3.797163665351283E-2</v>
      </c>
      <c r="P886">
        <v>3</v>
      </c>
      <c r="Q886">
        <v>1</v>
      </c>
    </row>
    <row r="887" spans="1:17">
      <c r="A887" s="2" t="str">
        <f t="shared" si="52"/>
        <v>2_19804</v>
      </c>
      <c r="B887" s="2">
        <v>2</v>
      </c>
      <c r="C887" s="11" t="s">
        <v>26</v>
      </c>
      <c r="D887" s="2">
        <v>4</v>
      </c>
      <c r="E887" s="2">
        <v>1980</v>
      </c>
      <c r="F887" s="2" t="str">
        <f t="shared" si="53"/>
        <v>1980Q4</v>
      </c>
      <c r="G887" s="2">
        <v>3</v>
      </c>
      <c r="H887" s="2">
        <v>1</v>
      </c>
      <c r="I887" s="2">
        <v>1</v>
      </c>
      <c r="J887" s="12">
        <v>114850</v>
      </c>
      <c r="K887" s="12">
        <f>J887*[1]OtherData!$C$3</f>
        <v>86941.710825132483</v>
      </c>
      <c r="L887" s="12" t="str">
        <f>VLOOKUP($C887,[1]OtherData!$H:$I,2,0)</f>
        <v>Wind</v>
      </c>
      <c r="M887" s="15">
        <f t="shared" si="54"/>
        <v>-4.0672605724898746E-2</v>
      </c>
      <c r="N887" s="12">
        <v>240751.7529426353</v>
      </c>
      <c r="O887" s="14">
        <f t="shared" si="55"/>
        <v>-3.733603515774022E-2</v>
      </c>
      <c r="P887">
        <v>3</v>
      </c>
      <c r="Q887">
        <v>1</v>
      </c>
    </row>
    <row r="888" spans="1:17">
      <c r="A888" s="2" t="str">
        <f t="shared" si="52"/>
        <v>3_20131</v>
      </c>
      <c r="B888" s="2">
        <v>3</v>
      </c>
      <c r="C888" s="11" t="s">
        <v>24</v>
      </c>
      <c r="D888" s="2">
        <v>1</v>
      </c>
      <c r="E888" s="2">
        <v>2013</v>
      </c>
      <c r="F888" s="2" t="str">
        <f t="shared" si="53"/>
        <v>2013Q1</v>
      </c>
      <c r="G888" s="2">
        <v>1</v>
      </c>
      <c r="H888" s="2">
        <v>0</v>
      </c>
      <c r="I888" s="2">
        <v>0</v>
      </c>
      <c r="J888" s="12">
        <v>114628</v>
      </c>
      <c r="K888" s="12">
        <f>J888*[1]OtherData!$C$3</f>
        <v>86773.656320968963</v>
      </c>
      <c r="L888" s="12" t="str">
        <f>VLOOKUP($C888,[1]OtherData!$H:$I,2,0)</f>
        <v>Storm</v>
      </c>
      <c r="M888" s="13">
        <f t="shared" si="54"/>
        <v>-4.0674009755326437E-2</v>
      </c>
      <c r="N888" s="12">
        <v>107828.67035592697</v>
      </c>
      <c r="O888" s="14">
        <f t="shared" si="55"/>
        <v>-3.7973468139900636E-2</v>
      </c>
      <c r="P888">
        <v>3</v>
      </c>
      <c r="Q888">
        <v>1</v>
      </c>
    </row>
    <row r="889" spans="1:17">
      <c r="A889" s="2" t="str">
        <f t="shared" si="52"/>
        <v>2_19814</v>
      </c>
      <c r="B889" s="2">
        <v>2</v>
      </c>
      <c r="C889" s="11" t="s">
        <v>54</v>
      </c>
      <c r="D889" s="2">
        <v>4</v>
      </c>
      <c r="E889" s="2">
        <v>1981</v>
      </c>
      <c r="F889" s="2" t="str">
        <f t="shared" si="53"/>
        <v>1981Q4</v>
      </c>
      <c r="G889" s="2">
        <v>4</v>
      </c>
      <c r="H889" s="2">
        <v>0</v>
      </c>
      <c r="I889" s="2">
        <v>0</v>
      </c>
      <c r="J889" s="12">
        <v>113525</v>
      </c>
      <c r="K889" s="12">
        <f>J889*[1]OtherData!$C$3</f>
        <v>85938.682816048458</v>
      </c>
      <c r="L889" s="12" t="str">
        <f>VLOOKUP($C889,[1]OtherData!$H:$I,2,0)</f>
        <v>Water</v>
      </c>
      <c r="M889" s="15">
        <f t="shared" si="54"/>
        <v>-4.0680985636235178E-2</v>
      </c>
      <c r="N889" s="12">
        <v>234618.95687948709</v>
      </c>
      <c r="O889" s="14">
        <f t="shared" si="55"/>
        <v>-3.7365444996930224E-2</v>
      </c>
      <c r="P889">
        <v>3</v>
      </c>
      <c r="Q889">
        <v>1</v>
      </c>
    </row>
    <row r="890" spans="1:17">
      <c r="A890" s="2" t="str">
        <f t="shared" si="52"/>
        <v>2_20152</v>
      </c>
      <c r="B890" s="2">
        <v>2</v>
      </c>
      <c r="C890" s="11" t="s">
        <v>24</v>
      </c>
      <c r="D890" s="2">
        <v>2</v>
      </c>
      <c r="E890" s="2">
        <v>2015</v>
      </c>
      <c r="F890" s="2" t="str">
        <f t="shared" si="53"/>
        <v>2015Q2</v>
      </c>
      <c r="G890" s="2">
        <v>1</v>
      </c>
      <c r="H890" s="2">
        <v>0</v>
      </c>
      <c r="I890" s="2">
        <v>0</v>
      </c>
      <c r="J890" s="12">
        <v>108023</v>
      </c>
      <c r="K890" s="12">
        <f>J890*[1]OtherData!$C$3</f>
        <v>81773.656320968963</v>
      </c>
      <c r="L890" s="12" t="str">
        <f>VLOOKUP($C890,[1]OtherData!$H:$I,2,0)</f>
        <v>Storm</v>
      </c>
      <c r="M890" s="13">
        <f t="shared" si="54"/>
        <v>-4.0715782822780877E-2</v>
      </c>
      <c r="N890" s="12">
        <v>103797.38936895246</v>
      </c>
      <c r="O890" s="14">
        <f t="shared" si="55"/>
        <v>-3.7992800158173523E-2</v>
      </c>
      <c r="P890">
        <v>3</v>
      </c>
      <c r="Q890">
        <v>1</v>
      </c>
    </row>
    <row r="891" spans="1:17">
      <c r="A891" s="2" t="str">
        <f t="shared" si="52"/>
        <v>1_19961</v>
      </c>
      <c r="B891" s="2">
        <v>1</v>
      </c>
      <c r="C891" s="11" t="s">
        <v>20</v>
      </c>
      <c r="D891" s="2">
        <v>1</v>
      </c>
      <c r="E891" s="2">
        <v>1996</v>
      </c>
      <c r="F891" s="2" t="str">
        <f t="shared" si="53"/>
        <v>1996Q1</v>
      </c>
      <c r="G891" s="2">
        <v>1</v>
      </c>
      <c r="H891" s="2">
        <v>0</v>
      </c>
      <c r="I891" s="2">
        <v>0</v>
      </c>
      <c r="J891" s="12">
        <v>106675</v>
      </c>
      <c r="K891" s="12">
        <f>J891*[1]OtherData!$C$3</f>
        <v>80753.217259651778</v>
      </c>
      <c r="L891" s="12" t="str">
        <f>VLOOKUP($C891,[1]OtherData!$H:$I,2,0)</f>
        <v>Winter</v>
      </c>
      <c r="M891" s="15">
        <f t="shared" si="54"/>
        <v>-4.0724308196729189E-2</v>
      </c>
      <c r="N891" s="12">
        <v>120671.17550971684</v>
      </c>
      <c r="O891" s="14">
        <f t="shared" si="55"/>
        <v>-3.7911881873623293E-2</v>
      </c>
      <c r="P891">
        <v>3</v>
      </c>
      <c r="Q891">
        <v>1</v>
      </c>
    </row>
    <row r="892" spans="1:17">
      <c r="A892" s="2" t="str">
        <f t="shared" si="52"/>
        <v>1_19871</v>
      </c>
      <c r="B892" s="2">
        <v>1</v>
      </c>
      <c r="C892" s="11" t="s">
        <v>20</v>
      </c>
      <c r="D892" s="2">
        <v>1</v>
      </c>
      <c r="E892" s="2">
        <v>1987</v>
      </c>
      <c r="F892" s="2" t="str">
        <f t="shared" si="53"/>
        <v>1987Q1</v>
      </c>
      <c r="G892" s="2">
        <v>1</v>
      </c>
      <c r="H892" s="2">
        <v>0</v>
      </c>
      <c r="I892" s="2">
        <v>0</v>
      </c>
      <c r="J892" s="12">
        <v>103652</v>
      </c>
      <c r="K892" s="12">
        <f>J892*[1]OtherData!$C$3</f>
        <v>78464.799394398186</v>
      </c>
      <c r="L892" s="12" t="str">
        <f>VLOOKUP($C892,[1]OtherData!$H:$I,2,0)</f>
        <v>Winter</v>
      </c>
      <c r="M892" s="13">
        <f t="shared" si="54"/>
        <v>-4.0743427043499029E-2</v>
      </c>
      <c r="N892" s="12">
        <v>151002.87143536384</v>
      </c>
      <c r="O892" s="14">
        <f t="shared" si="55"/>
        <v>-3.776642614831497E-2</v>
      </c>
      <c r="P892">
        <v>3</v>
      </c>
      <c r="Q892">
        <v>1</v>
      </c>
    </row>
    <row r="893" spans="1:17">
      <c r="A893" s="2" t="str">
        <f t="shared" si="52"/>
        <v>5_20103</v>
      </c>
      <c r="B893" s="2">
        <v>5</v>
      </c>
      <c r="C893" s="11" t="s">
        <v>24</v>
      </c>
      <c r="D893" s="2">
        <v>3</v>
      </c>
      <c r="E893" s="2">
        <v>2010</v>
      </c>
      <c r="F893" s="2" t="str">
        <f t="shared" si="53"/>
        <v>2010Q3</v>
      </c>
      <c r="G893" s="2">
        <v>1</v>
      </c>
      <c r="H893" s="2">
        <v>0</v>
      </c>
      <c r="I893" s="2">
        <v>0</v>
      </c>
      <c r="J893" s="12">
        <v>103348</v>
      </c>
      <c r="K893" s="12">
        <f>J893*[1]OtherData!$C$3</f>
        <v>78234.670704012111</v>
      </c>
      <c r="L893" s="12" t="str">
        <f>VLOOKUP($C893,[1]OtherData!$H:$I,2,0)</f>
        <v>Storm</v>
      </c>
      <c r="M893" s="15">
        <f t="shared" si="54"/>
        <v>-4.0745349679760366E-2</v>
      </c>
      <c r="N893" s="12">
        <v>91765.516026660334</v>
      </c>
      <c r="O893" s="14">
        <f t="shared" si="55"/>
        <v>-3.8050499037527684E-2</v>
      </c>
      <c r="P893">
        <v>3</v>
      </c>
      <c r="Q893">
        <v>1</v>
      </c>
    </row>
    <row r="894" spans="1:17">
      <c r="A894" s="2" t="str">
        <f t="shared" si="52"/>
        <v>2_20134</v>
      </c>
      <c r="B894" s="2">
        <v>2</v>
      </c>
      <c r="C894" s="11" t="s">
        <v>28</v>
      </c>
      <c r="D894" s="2">
        <v>4</v>
      </c>
      <c r="E894" s="2">
        <v>2013</v>
      </c>
      <c r="F894" s="2" t="str">
        <f t="shared" si="53"/>
        <v>2013Q4</v>
      </c>
      <c r="G894" s="2">
        <v>1</v>
      </c>
      <c r="H894" s="2">
        <v>0</v>
      </c>
      <c r="I894" s="2">
        <v>0</v>
      </c>
      <c r="J894" s="12">
        <v>102797</v>
      </c>
      <c r="K894" s="12">
        <f>J894*[1]OtherData!$C$3</f>
        <v>77817.562452687358</v>
      </c>
      <c r="L894" s="12" t="str">
        <f>VLOOKUP($C894,[1]OtherData!$H:$I,2,0)</f>
        <v>Storm</v>
      </c>
      <c r="M894" s="13">
        <f t="shared" si="54"/>
        <v>-4.0748834457984044E-2</v>
      </c>
      <c r="N894" s="12">
        <v>96699.44364883122</v>
      </c>
      <c r="O894" s="14">
        <f t="shared" si="55"/>
        <v>-3.8026838375009475E-2</v>
      </c>
      <c r="P894">
        <v>3</v>
      </c>
      <c r="Q894">
        <v>1</v>
      </c>
    </row>
    <row r="895" spans="1:17">
      <c r="A895" s="2" t="str">
        <f t="shared" si="52"/>
        <v>4_20103</v>
      </c>
      <c r="B895" s="2">
        <v>4</v>
      </c>
      <c r="C895" s="11" t="s">
        <v>21</v>
      </c>
      <c r="D895" s="2">
        <v>3</v>
      </c>
      <c r="E895" s="2">
        <v>2010</v>
      </c>
      <c r="F895" s="2" t="str">
        <f t="shared" si="53"/>
        <v>2010Q3</v>
      </c>
      <c r="G895" s="2">
        <v>1</v>
      </c>
      <c r="H895" s="2">
        <v>0</v>
      </c>
      <c r="I895" s="2">
        <v>0</v>
      </c>
      <c r="J895" s="12">
        <v>101941</v>
      </c>
      <c r="K895" s="12">
        <f>J895*[1]OtherData!$C$3</f>
        <v>77169.568508705532</v>
      </c>
      <c r="L895" s="12" t="str">
        <f>VLOOKUP($C895,[1]OtherData!$H:$I,2,0)</f>
        <v>Wind</v>
      </c>
      <c r="M895" s="15">
        <f t="shared" si="54"/>
        <v>-4.0754248196930451E-2</v>
      </c>
      <c r="N895" s="12">
        <v>90516.202241686158</v>
      </c>
      <c r="O895" s="14">
        <f t="shared" si="55"/>
        <v>-3.8056490124975501E-2</v>
      </c>
      <c r="P895">
        <v>3</v>
      </c>
      <c r="Q895">
        <v>1</v>
      </c>
    </row>
    <row r="896" spans="1:17">
      <c r="A896" s="2" t="str">
        <f t="shared" si="52"/>
        <v>5_20103</v>
      </c>
      <c r="B896" s="2">
        <v>5</v>
      </c>
      <c r="C896" s="11" t="s">
        <v>24</v>
      </c>
      <c r="D896" s="2">
        <v>3</v>
      </c>
      <c r="E896" s="2">
        <v>2010</v>
      </c>
      <c r="F896" s="2" t="str">
        <f t="shared" si="53"/>
        <v>2010Q3</v>
      </c>
      <c r="G896" s="2">
        <v>1</v>
      </c>
      <c r="H896" s="2">
        <v>0</v>
      </c>
      <c r="I896" s="2">
        <v>0</v>
      </c>
      <c r="J896" s="12">
        <v>101836</v>
      </c>
      <c r="K896" s="12">
        <f>J896*[1]OtherData!$C$3</f>
        <v>77090.083270249816</v>
      </c>
      <c r="L896" s="12" t="str">
        <f>VLOOKUP($C896,[1]OtherData!$H:$I,2,0)</f>
        <v>Storm</v>
      </c>
      <c r="M896" s="13">
        <f t="shared" si="54"/>
        <v>-4.0754912265375982E-2</v>
      </c>
      <c r="N896" s="12">
        <v>90422.969869673165</v>
      </c>
      <c r="O896" s="14">
        <f t="shared" si="55"/>
        <v>-3.8056937221053695E-2</v>
      </c>
      <c r="P896">
        <v>3</v>
      </c>
      <c r="Q896">
        <v>1</v>
      </c>
    </row>
    <row r="897" spans="1:17">
      <c r="A897" s="2" t="str">
        <f t="shared" si="52"/>
        <v>3_20093</v>
      </c>
      <c r="B897" s="2">
        <v>3</v>
      </c>
      <c r="C897" s="11" t="s">
        <v>24</v>
      </c>
      <c r="D897" s="2">
        <v>3</v>
      </c>
      <c r="E897" s="2">
        <v>2009</v>
      </c>
      <c r="F897" s="2" t="str">
        <f t="shared" si="53"/>
        <v>2009Q3</v>
      </c>
      <c r="G897" s="2">
        <v>1</v>
      </c>
      <c r="H897" s="2">
        <v>0</v>
      </c>
      <c r="I897" s="2">
        <v>0</v>
      </c>
      <c r="J897" s="12">
        <v>101532</v>
      </c>
      <c r="K897" s="12">
        <f>J897*[1]OtherData!$C$3</f>
        <v>76859.954579863741</v>
      </c>
      <c r="L897" s="12" t="str">
        <f>VLOOKUP($C897,[1]OtherData!$H:$I,2,0)</f>
        <v>Storm</v>
      </c>
      <c r="M897" s="15">
        <f t="shared" si="54"/>
        <v>-4.0756834901637319E-2</v>
      </c>
      <c r="N897" s="12">
        <v>90594.436732866176</v>
      </c>
      <c r="O897" s="14">
        <f t="shared" si="55"/>
        <v>-3.8056114951273159E-2</v>
      </c>
      <c r="P897">
        <v>3</v>
      </c>
      <c r="Q897">
        <v>1</v>
      </c>
    </row>
    <row r="898" spans="1:17">
      <c r="A898" s="2" t="str">
        <f t="shared" ref="A898:A961" si="56">B898&amp;"_"&amp;E898&amp;D898</f>
        <v>5_20142</v>
      </c>
      <c r="B898" s="2">
        <v>5</v>
      </c>
      <c r="C898" s="11" t="s">
        <v>24</v>
      </c>
      <c r="D898" s="2">
        <v>2</v>
      </c>
      <c r="E898" s="2">
        <v>2014</v>
      </c>
      <c r="F898" s="2" t="str">
        <f t="shared" ref="F898:F961" si="57">E898&amp;"Q"&amp;D898</f>
        <v>2014Q2</v>
      </c>
      <c r="G898" s="2">
        <v>1</v>
      </c>
      <c r="H898" s="2">
        <v>0</v>
      </c>
      <c r="I898" s="2">
        <v>0</v>
      </c>
      <c r="J898" s="12">
        <v>101370</v>
      </c>
      <c r="K898" s="12">
        <f>J898*[1]OtherData!$C$3</f>
        <v>76737.320211960643</v>
      </c>
      <c r="L898" s="12" t="str">
        <f>VLOOKUP($C898,[1]OtherData!$H:$I,2,0)</f>
        <v>Storm</v>
      </c>
      <c r="M898" s="13">
        <f t="shared" ref="M898:M961" si="58">STANDARDIZE(J898,AVERAGE($J$2:$J$3367),_xlfn.STDEV.S($J$2:$J$3367))</f>
        <v>-4.0757859464381846E-2</v>
      </c>
      <c r="N898" s="12">
        <v>96508.720933942226</v>
      </c>
      <c r="O898" s="14">
        <f t="shared" ref="O898:O961" si="59">STANDARDIZE(N898,AVERAGE($N$2:$N$3367),_xlfn.STDEV.S($N$2:$N$3367))</f>
        <v>-3.8027752986276017E-2</v>
      </c>
      <c r="P898">
        <v>3</v>
      </c>
      <c r="Q898">
        <v>1</v>
      </c>
    </row>
    <row r="899" spans="1:17">
      <c r="A899" s="2" t="str">
        <f t="shared" si="56"/>
        <v>2_20153</v>
      </c>
      <c r="B899" s="2">
        <v>2</v>
      </c>
      <c r="C899" s="11" t="s">
        <v>24</v>
      </c>
      <c r="D899" s="2">
        <v>3</v>
      </c>
      <c r="E899" s="2">
        <v>2015</v>
      </c>
      <c r="F899" s="2" t="str">
        <f t="shared" si="57"/>
        <v>2015Q3</v>
      </c>
      <c r="G899" s="2">
        <v>1</v>
      </c>
      <c r="H899" s="2">
        <v>0</v>
      </c>
      <c r="I899" s="2">
        <v>0</v>
      </c>
      <c r="J899" s="12">
        <v>100999</v>
      </c>
      <c r="K899" s="12">
        <f>J899*[1]OtherData!$C$3</f>
        <v>76456.472369417112</v>
      </c>
      <c r="L899" s="12" t="str">
        <f>VLOOKUP($C899,[1]OtherData!$H:$I,2,0)</f>
        <v>Storm</v>
      </c>
      <c r="M899" s="15">
        <f t="shared" si="58"/>
        <v>-4.076020583955605E-2</v>
      </c>
      <c r="N899" s="12">
        <v>97048.152049793367</v>
      </c>
      <c r="O899" s="14">
        <f t="shared" si="59"/>
        <v>-3.8025166142981716E-2</v>
      </c>
      <c r="P899">
        <v>3</v>
      </c>
      <c r="Q899">
        <v>1</v>
      </c>
    </row>
    <row r="900" spans="1:17">
      <c r="A900" s="2" t="str">
        <f t="shared" si="56"/>
        <v>4_20103</v>
      </c>
      <c r="B900" s="2">
        <v>4</v>
      </c>
      <c r="C900" s="11" t="s">
        <v>24</v>
      </c>
      <c r="D900" s="2">
        <v>3</v>
      </c>
      <c r="E900" s="2">
        <v>2010</v>
      </c>
      <c r="F900" s="2" t="str">
        <f t="shared" si="57"/>
        <v>2010Q3</v>
      </c>
      <c r="G900" s="2">
        <v>1</v>
      </c>
      <c r="H900" s="2">
        <v>0</v>
      </c>
      <c r="I900" s="2">
        <v>0</v>
      </c>
      <c r="J900" s="12">
        <v>100599</v>
      </c>
      <c r="K900" s="12">
        <f>J900*[1]OtherData!$C$3</f>
        <v>76153.671461014383</v>
      </c>
      <c r="L900" s="12" t="str">
        <f>VLOOKUP($C900,[1]OtherData!$H:$I,2,0)</f>
        <v>Storm</v>
      </c>
      <c r="M900" s="13">
        <f t="shared" si="58"/>
        <v>-4.0762735624110445E-2</v>
      </c>
      <c r="N900" s="12">
        <v>89324.60373462479</v>
      </c>
      <c r="O900" s="14">
        <f t="shared" si="59"/>
        <v>-3.8062204438660624E-2</v>
      </c>
      <c r="P900">
        <v>3</v>
      </c>
      <c r="Q900">
        <v>1</v>
      </c>
    </row>
    <row r="901" spans="1:17">
      <c r="A901" s="2" t="str">
        <f t="shared" si="56"/>
        <v>5_20152</v>
      </c>
      <c r="B901" s="2">
        <v>5</v>
      </c>
      <c r="C901" s="11" t="s">
        <v>24</v>
      </c>
      <c r="D901" s="2">
        <v>2</v>
      </c>
      <c r="E901" s="2">
        <v>2015</v>
      </c>
      <c r="F901" s="2" t="str">
        <f t="shared" si="57"/>
        <v>2015Q2</v>
      </c>
      <c r="G901" s="2">
        <v>1</v>
      </c>
      <c r="H901" s="2">
        <v>0</v>
      </c>
      <c r="I901" s="2">
        <v>0</v>
      </c>
      <c r="J901" s="12">
        <v>100305</v>
      </c>
      <c r="K901" s="12">
        <f>J901*[1]OtherData!$C$3</f>
        <v>75931.112793338383</v>
      </c>
      <c r="L901" s="12" t="str">
        <f>VLOOKUP($C901,[1]OtherData!$H:$I,2,0)</f>
        <v>Storm</v>
      </c>
      <c r="M901" s="15">
        <f t="shared" si="58"/>
        <v>-4.0764595015757923E-2</v>
      </c>
      <c r="N901" s="12">
        <v>96381.299729250037</v>
      </c>
      <c r="O901" s="14">
        <f t="shared" si="59"/>
        <v>-3.8028364034988674E-2</v>
      </c>
      <c r="P901">
        <v>3</v>
      </c>
      <c r="Q901">
        <v>1</v>
      </c>
    </row>
    <row r="902" spans="1:17">
      <c r="A902" s="2" t="str">
        <f t="shared" si="56"/>
        <v>3_20112</v>
      </c>
      <c r="B902" s="2">
        <v>3</v>
      </c>
      <c r="C902" s="11" t="s">
        <v>24</v>
      </c>
      <c r="D902" s="2">
        <v>2</v>
      </c>
      <c r="E902" s="2">
        <v>2011</v>
      </c>
      <c r="F902" s="2" t="str">
        <f t="shared" si="57"/>
        <v>2011Q2</v>
      </c>
      <c r="G902" s="2">
        <v>1</v>
      </c>
      <c r="H902" s="2">
        <v>0</v>
      </c>
      <c r="I902" s="2">
        <v>0</v>
      </c>
      <c r="J902" s="12">
        <v>99962</v>
      </c>
      <c r="K902" s="12">
        <f>J902*[1]OtherData!$C$3</f>
        <v>75671.46101438305</v>
      </c>
      <c r="L902" s="12" t="str">
        <f>VLOOKUP($C902,[1]OtherData!$H:$I,2,0)</f>
        <v>Storm</v>
      </c>
      <c r="M902" s="13">
        <f t="shared" si="58"/>
        <v>-4.0766764306013316E-2</v>
      </c>
      <c r="N902" s="12">
        <v>89740.293646062302</v>
      </c>
      <c r="O902" s="14">
        <f t="shared" si="59"/>
        <v>-3.8060210996628242E-2</v>
      </c>
      <c r="P902">
        <v>3</v>
      </c>
      <c r="Q902">
        <v>1</v>
      </c>
    </row>
    <row r="903" spans="1:17">
      <c r="A903" s="2" t="str">
        <f t="shared" si="56"/>
        <v>3_20153</v>
      </c>
      <c r="B903" s="2">
        <v>3</v>
      </c>
      <c r="C903" s="11" t="s">
        <v>24</v>
      </c>
      <c r="D903" s="2">
        <v>3</v>
      </c>
      <c r="E903" s="2">
        <v>2015</v>
      </c>
      <c r="F903" s="2" t="str">
        <f t="shared" si="57"/>
        <v>2015Q3</v>
      </c>
      <c r="G903" s="2">
        <v>1</v>
      </c>
      <c r="H903" s="2">
        <v>0</v>
      </c>
      <c r="I903" s="2">
        <v>0</v>
      </c>
      <c r="J903" s="12">
        <v>99563</v>
      </c>
      <c r="K903" s="12">
        <f>J903*[1]OtherData!$C$3</f>
        <v>75369.417108251335</v>
      </c>
      <c r="L903" s="12" t="str">
        <f>VLOOKUP($C903,[1]OtherData!$H:$I,2,0)</f>
        <v>Storm</v>
      </c>
      <c r="M903" s="15">
        <f t="shared" si="58"/>
        <v>-4.0769287766106325E-2</v>
      </c>
      <c r="N903" s="12">
        <v>95668.325058006289</v>
      </c>
      <c r="O903" s="14">
        <f t="shared" si="59"/>
        <v>-3.8031783106846261E-2</v>
      </c>
      <c r="P903">
        <v>3</v>
      </c>
      <c r="Q903">
        <v>1</v>
      </c>
    </row>
    <row r="904" spans="1:17">
      <c r="A904" s="2" t="str">
        <f t="shared" si="56"/>
        <v>3_20152</v>
      </c>
      <c r="B904" s="2">
        <v>3</v>
      </c>
      <c r="C904" s="11" t="s">
        <v>24</v>
      </c>
      <c r="D904" s="2">
        <v>2</v>
      </c>
      <c r="E904" s="2">
        <v>2015</v>
      </c>
      <c r="F904" s="2" t="str">
        <f t="shared" si="57"/>
        <v>2015Q2</v>
      </c>
      <c r="G904" s="2">
        <v>1</v>
      </c>
      <c r="H904" s="2">
        <v>0</v>
      </c>
      <c r="I904" s="2">
        <v>0</v>
      </c>
      <c r="J904" s="12">
        <v>98945</v>
      </c>
      <c r="K904" s="12">
        <f>J904*[1]OtherData!$C$3</f>
        <v>74901.589704769111</v>
      </c>
      <c r="L904" s="12" t="str">
        <f>VLOOKUP($C904,[1]OtherData!$H:$I,2,0)</f>
        <v>Storm</v>
      </c>
      <c r="M904" s="13">
        <f t="shared" si="58"/>
        <v>-4.0773196283242864E-2</v>
      </c>
      <c r="N904" s="12">
        <v>95074.499792738599</v>
      </c>
      <c r="O904" s="14">
        <f t="shared" si="59"/>
        <v>-3.8034630797423065E-2</v>
      </c>
      <c r="P904">
        <v>3</v>
      </c>
      <c r="Q904">
        <v>1</v>
      </c>
    </row>
    <row r="905" spans="1:17">
      <c r="A905" s="2" t="str">
        <f t="shared" si="56"/>
        <v>5_20132</v>
      </c>
      <c r="B905" s="2">
        <v>5</v>
      </c>
      <c r="C905" s="11" t="s">
        <v>28</v>
      </c>
      <c r="D905" s="2">
        <v>2</v>
      </c>
      <c r="E905" s="2">
        <v>2013</v>
      </c>
      <c r="F905" s="2" t="str">
        <f t="shared" si="57"/>
        <v>2013Q2</v>
      </c>
      <c r="G905" s="2">
        <v>1</v>
      </c>
      <c r="H905" s="2">
        <v>0</v>
      </c>
      <c r="I905" s="2">
        <v>0</v>
      </c>
      <c r="J905" s="12">
        <v>98906</v>
      </c>
      <c r="K905" s="12">
        <f>J905*[1]OtherData!$C$3</f>
        <v>74872.066616199852</v>
      </c>
      <c r="L905" s="12" t="str">
        <f>VLOOKUP($C905,[1]OtherData!$H:$I,2,0)</f>
        <v>Storm</v>
      </c>
      <c r="M905" s="15">
        <f t="shared" si="58"/>
        <v>-4.077344293723692E-2</v>
      </c>
      <c r="N905" s="12">
        <v>93039.244078439064</v>
      </c>
      <c r="O905" s="14">
        <f t="shared" si="59"/>
        <v>-3.8044390871401025E-2</v>
      </c>
      <c r="P905">
        <v>3</v>
      </c>
      <c r="Q905">
        <v>1</v>
      </c>
    </row>
    <row r="906" spans="1:17">
      <c r="A906" s="2" t="str">
        <f t="shared" si="56"/>
        <v>1_19924</v>
      </c>
      <c r="B906" s="2">
        <v>1</v>
      </c>
      <c r="C906" s="11" t="s">
        <v>20</v>
      </c>
      <c r="D906" s="2">
        <v>4</v>
      </c>
      <c r="E906" s="2">
        <v>1992</v>
      </c>
      <c r="F906" s="2" t="str">
        <f t="shared" si="57"/>
        <v>1992Q4</v>
      </c>
      <c r="G906" s="2">
        <v>1</v>
      </c>
      <c r="H906" s="2">
        <v>0</v>
      </c>
      <c r="I906" s="2">
        <v>0</v>
      </c>
      <c r="J906" s="12">
        <v>98566</v>
      </c>
      <c r="K906" s="12">
        <f>J906*[1]OtherData!$C$3</f>
        <v>74614.685844057531</v>
      </c>
      <c r="L906" s="12" t="str">
        <f>VLOOKUP($C906,[1]OtherData!$H:$I,2,0)</f>
        <v>Winter</v>
      </c>
      <c r="M906" s="13">
        <f t="shared" si="58"/>
        <v>-4.0775593254108157E-2</v>
      </c>
      <c r="N906" s="12">
        <v>118933.75402624581</v>
      </c>
      <c r="O906" s="14">
        <f t="shared" si="59"/>
        <v>-3.7920213682786356E-2</v>
      </c>
      <c r="P906">
        <v>3</v>
      </c>
      <c r="Q906">
        <v>1</v>
      </c>
    </row>
    <row r="907" spans="1:17">
      <c r="A907" s="2" t="str">
        <f t="shared" si="56"/>
        <v>4_20102</v>
      </c>
      <c r="B907" s="2">
        <v>4</v>
      </c>
      <c r="C907" s="11" t="s">
        <v>24</v>
      </c>
      <c r="D907" s="2">
        <v>2</v>
      </c>
      <c r="E907" s="2">
        <v>2010</v>
      </c>
      <c r="F907" s="2" t="str">
        <f t="shared" si="57"/>
        <v>2010Q2</v>
      </c>
      <c r="G907" s="2">
        <v>1</v>
      </c>
      <c r="H907" s="2">
        <v>0</v>
      </c>
      <c r="I907" s="2">
        <v>0</v>
      </c>
      <c r="J907" s="12">
        <v>97813</v>
      </c>
      <c r="K907" s="12">
        <f>J907*[1]OtherData!$C$3</f>
        <v>74044.663133989408</v>
      </c>
      <c r="L907" s="12" t="str">
        <f>VLOOKUP($C907,[1]OtherData!$H:$I,2,0)</f>
        <v>Storm</v>
      </c>
      <c r="M907" s="15">
        <f t="shared" si="58"/>
        <v>-4.0780355573531803E-2</v>
      </c>
      <c r="N907" s="12">
        <v>86850.838130546574</v>
      </c>
      <c r="O907" s="14">
        <f t="shared" si="59"/>
        <v>-3.8074067387935402E-2</v>
      </c>
      <c r="P907">
        <v>3</v>
      </c>
      <c r="Q907">
        <v>1</v>
      </c>
    </row>
    <row r="908" spans="1:17">
      <c r="A908" s="2" t="str">
        <f t="shared" si="56"/>
        <v>4_20023</v>
      </c>
      <c r="B908" s="2">
        <v>4</v>
      </c>
      <c r="C908" s="11" t="s">
        <v>24</v>
      </c>
      <c r="D908" s="2">
        <v>3</v>
      </c>
      <c r="E908" s="2">
        <v>2002</v>
      </c>
      <c r="F908" s="2" t="str">
        <f t="shared" si="57"/>
        <v>2002Q3</v>
      </c>
      <c r="G908" s="2">
        <v>1</v>
      </c>
      <c r="H908" s="2">
        <v>0</v>
      </c>
      <c r="I908" s="2">
        <v>0</v>
      </c>
      <c r="J908" s="12">
        <v>97489</v>
      </c>
      <c r="K908" s="12">
        <f>J908*[1]OtherData!$C$3</f>
        <v>73799.394398183198</v>
      </c>
      <c r="L908" s="12" t="str">
        <f>VLOOKUP($C908,[1]OtherData!$H:$I,2,0)</f>
        <v>Storm</v>
      </c>
      <c r="M908" s="13">
        <f t="shared" si="58"/>
        <v>-4.0782404699020863E-2</v>
      </c>
      <c r="N908" s="12">
        <v>90836.898820660528</v>
      </c>
      <c r="O908" s="14">
        <f t="shared" si="59"/>
        <v>-3.8054952223711656E-2</v>
      </c>
      <c r="P908">
        <v>3</v>
      </c>
      <c r="Q908">
        <v>1</v>
      </c>
    </row>
    <row r="909" spans="1:17">
      <c r="A909" s="2" t="str">
        <f t="shared" si="56"/>
        <v>3_20093</v>
      </c>
      <c r="B909" s="2">
        <v>3</v>
      </c>
      <c r="C909" s="11" t="s">
        <v>24</v>
      </c>
      <c r="D909" s="2">
        <v>3</v>
      </c>
      <c r="E909" s="2">
        <v>2009</v>
      </c>
      <c r="F909" s="2" t="str">
        <f t="shared" si="57"/>
        <v>2009Q3</v>
      </c>
      <c r="G909" s="2">
        <v>1</v>
      </c>
      <c r="H909" s="2">
        <v>0</v>
      </c>
      <c r="I909" s="2">
        <v>0</v>
      </c>
      <c r="J909" s="12">
        <v>96890</v>
      </c>
      <c r="K909" s="12">
        <f>J909*[1]OtherData!$C$3</f>
        <v>73345.950037850111</v>
      </c>
      <c r="L909" s="12" t="str">
        <f>VLOOKUP($C909,[1]OtherData!$H:$I,2,0)</f>
        <v>Storm</v>
      </c>
      <c r="M909" s="15">
        <f t="shared" si="58"/>
        <v>-4.078619305139107E-2</v>
      </c>
      <c r="N909" s="12">
        <v>86452.497488943423</v>
      </c>
      <c r="O909" s="14">
        <f t="shared" si="59"/>
        <v>-3.807597763149996E-2</v>
      </c>
      <c r="P909">
        <v>3</v>
      </c>
      <c r="Q909">
        <v>1</v>
      </c>
    </row>
    <row r="910" spans="1:17">
      <c r="A910" s="2" t="str">
        <f t="shared" si="56"/>
        <v>2_20143</v>
      </c>
      <c r="B910" s="2">
        <v>2</v>
      </c>
      <c r="C910" s="11" t="s">
        <v>24</v>
      </c>
      <c r="D910" s="2">
        <v>3</v>
      </c>
      <c r="E910" s="2">
        <v>2014</v>
      </c>
      <c r="F910" s="2" t="str">
        <f t="shared" si="57"/>
        <v>2014Q3</v>
      </c>
      <c r="G910" s="2">
        <v>1</v>
      </c>
      <c r="H910" s="2">
        <v>0</v>
      </c>
      <c r="I910" s="2">
        <v>0</v>
      </c>
      <c r="J910" s="12">
        <v>96243</v>
      </c>
      <c r="K910" s="12">
        <f>J910*[1]OtherData!$C$3</f>
        <v>72856.169568508703</v>
      </c>
      <c r="L910" s="12" t="str">
        <f>VLOOKUP($C910,[1]OtherData!$H:$I,2,0)</f>
        <v>Storm</v>
      </c>
      <c r="M910" s="13">
        <f t="shared" si="58"/>
        <v>-4.0790284977907799E-2</v>
      </c>
      <c r="N910" s="12">
        <v>91627.59030132585</v>
      </c>
      <c r="O910" s="14">
        <f t="shared" si="59"/>
        <v>-3.8051160460695919E-2</v>
      </c>
      <c r="P910">
        <v>3</v>
      </c>
      <c r="Q910">
        <v>1</v>
      </c>
    </row>
    <row r="911" spans="1:17">
      <c r="A911" s="2" t="str">
        <f t="shared" si="56"/>
        <v>3_20112</v>
      </c>
      <c r="B911" s="2">
        <v>3</v>
      </c>
      <c r="C911" s="11" t="s">
        <v>24</v>
      </c>
      <c r="D911" s="2">
        <v>2</v>
      </c>
      <c r="E911" s="2">
        <v>2011</v>
      </c>
      <c r="F911" s="2" t="str">
        <f t="shared" si="57"/>
        <v>2011Q2</v>
      </c>
      <c r="G911" s="2">
        <v>1</v>
      </c>
      <c r="H911" s="2">
        <v>0</v>
      </c>
      <c r="I911" s="2">
        <v>0</v>
      </c>
      <c r="J911" s="12">
        <v>96205</v>
      </c>
      <c r="K911" s="12">
        <f>J911*[1]OtherData!$C$3</f>
        <v>72827.403482210444</v>
      </c>
      <c r="L911" s="12" t="str">
        <f>VLOOKUP($C911,[1]OtherData!$H:$I,2,0)</f>
        <v>Storm</v>
      </c>
      <c r="M911" s="15">
        <f t="shared" si="58"/>
        <v>-4.079052530744047E-2</v>
      </c>
      <c r="N911" s="12">
        <v>86367.469140467612</v>
      </c>
      <c r="O911" s="14">
        <f t="shared" si="59"/>
        <v>-3.8076385385162323E-2</v>
      </c>
      <c r="P911">
        <v>3</v>
      </c>
      <c r="Q911">
        <v>1</v>
      </c>
    </row>
    <row r="912" spans="1:17">
      <c r="A912" s="2" t="str">
        <f t="shared" si="56"/>
        <v>6_20114</v>
      </c>
      <c r="B912" s="2">
        <v>6</v>
      </c>
      <c r="C912" s="11" t="s">
        <v>24</v>
      </c>
      <c r="D912" s="2">
        <v>4</v>
      </c>
      <c r="E912" s="2">
        <v>2011</v>
      </c>
      <c r="F912" s="2" t="str">
        <f t="shared" si="57"/>
        <v>2011Q4</v>
      </c>
      <c r="G912" s="2">
        <v>1</v>
      </c>
      <c r="H912" s="2">
        <v>0</v>
      </c>
      <c r="I912" s="2">
        <v>0</v>
      </c>
      <c r="J912" s="12">
        <v>95948</v>
      </c>
      <c r="K912" s="12">
        <f>J912*[1]OtherData!$C$3</f>
        <v>72632.853898561705</v>
      </c>
      <c r="L912" s="12" t="str">
        <f>VLOOKUP($C912,[1]OtherData!$H:$I,2,0)</f>
        <v>Storm</v>
      </c>
      <c r="M912" s="13">
        <f t="shared" si="58"/>
        <v>-4.079215069401667E-2</v>
      </c>
      <c r="N912" s="12">
        <v>86136.748912110459</v>
      </c>
      <c r="O912" s="14">
        <f t="shared" si="59"/>
        <v>-3.80774918046069E-2</v>
      </c>
      <c r="P912">
        <v>3</v>
      </c>
      <c r="Q912">
        <v>1</v>
      </c>
    </row>
    <row r="913" spans="1:17">
      <c r="A913" s="2" t="str">
        <f t="shared" si="56"/>
        <v>3_20112</v>
      </c>
      <c r="B913" s="2">
        <v>3</v>
      </c>
      <c r="C913" s="11" t="s">
        <v>24</v>
      </c>
      <c r="D913" s="2">
        <v>2</v>
      </c>
      <c r="E913" s="2">
        <v>2011</v>
      </c>
      <c r="F913" s="2" t="str">
        <f t="shared" si="57"/>
        <v>2011Q2</v>
      </c>
      <c r="G913" s="2">
        <v>1</v>
      </c>
      <c r="H913" s="2">
        <v>0</v>
      </c>
      <c r="I913" s="2">
        <v>0</v>
      </c>
      <c r="J913" s="12">
        <v>94208</v>
      </c>
      <c r="K913" s="12">
        <f>J913*[1]OtherData!$C$3</f>
        <v>71315.669947009839</v>
      </c>
      <c r="L913" s="12" t="str">
        <f>VLOOKUP($C913,[1]OtherData!$H:$I,2,0)</f>
        <v>Storm</v>
      </c>
      <c r="M913" s="15">
        <f t="shared" si="58"/>
        <v>-4.0803155256828288E-2</v>
      </c>
      <c r="N913" s="12">
        <v>84574.674214283805</v>
      </c>
      <c r="O913" s="14">
        <f t="shared" si="59"/>
        <v>-3.8084982737811392E-2</v>
      </c>
      <c r="P913">
        <v>3</v>
      </c>
      <c r="Q913">
        <v>1</v>
      </c>
    </row>
    <row r="914" spans="1:17">
      <c r="A914" s="2" t="str">
        <f t="shared" si="56"/>
        <v>3_20043</v>
      </c>
      <c r="B914" s="2">
        <v>3</v>
      </c>
      <c r="C914" s="11" t="s">
        <v>24</v>
      </c>
      <c r="D914" s="2">
        <v>3</v>
      </c>
      <c r="E914" s="2">
        <v>2004</v>
      </c>
      <c r="F914" s="2" t="str">
        <f t="shared" si="57"/>
        <v>2004Q3</v>
      </c>
      <c r="G914" s="2">
        <v>1</v>
      </c>
      <c r="H914" s="2">
        <v>0</v>
      </c>
      <c r="I914" s="2">
        <v>0</v>
      </c>
      <c r="J914" s="12">
        <v>94046</v>
      </c>
      <c r="K914" s="12">
        <f>J914*[1]OtherData!$C$3</f>
        <v>71193.035579106741</v>
      </c>
      <c r="L914" s="12" t="str">
        <f>VLOOKUP($C914,[1]OtherData!$H:$I,2,0)</f>
        <v>Storm</v>
      </c>
      <c r="M914" s="13">
        <f t="shared" si="58"/>
        <v>-4.0804179819572815E-2</v>
      </c>
      <c r="N914" s="12">
        <v>87763.563115584169</v>
      </c>
      <c r="O914" s="14">
        <f t="shared" si="59"/>
        <v>-3.806969041293766E-2</v>
      </c>
      <c r="P914">
        <v>3</v>
      </c>
      <c r="Q914">
        <v>1</v>
      </c>
    </row>
    <row r="915" spans="1:17">
      <c r="A915" s="2" t="str">
        <f t="shared" si="56"/>
        <v>5_20132</v>
      </c>
      <c r="B915" s="2">
        <v>5</v>
      </c>
      <c r="C915" s="11" t="s">
        <v>24</v>
      </c>
      <c r="D915" s="2">
        <v>2</v>
      </c>
      <c r="E915" s="2">
        <v>2013</v>
      </c>
      <c r="F915" s="2" t="str">
        <f t="shared" si="57"/>
        <v>2013Q2</v>
      </c>
      <c r="G915" s="2">
        <v>1</v>
      </c>
      <c r="H915" s="2">
        <v>0</v>
      </c>
      <c r="I915" s="2">
        <v>0</v>
      </c>
      <c r="J915" s="12">
        <v>93723</v>
      </c>
      <c r="K915" s="12">
        <f>J915*[1]OtherData!$C$3</f>
        <v>70948.523845571544</v>
      </c>
      <c r="L915" s="12" t="str">
        <f>VLOOKUP($C915,[1]OtherData!$H:$I,2,0)</f>
        <v>Storm</v>
      </c>
      <c r="M915" s="15">
        <f t="shared" si="58"/>
        <v>-4.0806222620600491E-2</v>
      </c>
      <c r="N915" s="12">
        <v>88163.681402175236</v>
      </c>
      <c r="O915" s="14">
        <f t="shared" si="59"/>
        <v>-3.8067771644672017E-2</v>
      </c>
      <c r="P915">
        <v>3</v>
      </c>
      <c r="Q915">
        <v>1</v>
      </c>
    </row>
    <row r="916" spans="1:17">
      <c r="A916" s="2" t="str">
        <f t="shared" si="56"/>
        <v>3_20123</v>
      </c>
      <c r="B916" s="2">
        <v>3</v>
      </c>
      <c r="C916" s="11" t="s">
        <v>24</v>
      </c>
      <c r="D916" s="2">
        <v>3</v>
      </c>
      <c r="E916" s="2">
        <v>2012</v>
      </c>
      <c r="F916" s="2" t="str">
        <f t="shared" si="57"/>
        <v>2012Q3</v>
      </c>
      <c r="G916" s="2">
        <v>1</v>
      </c>
      <c r="H916" s="2">
        <v>0</v>
      </c>
      <c r="I916" s="2">
        <v>0</v>
      </c>
      <c r="J916" s="12">
        <v>93704</v>
      </c>
      <c r="K916" s="12">
        <f>J916*[1]OtherData!$C$3</f>
        <v>70934.140802422407</v>
      </c>
      <c r="L916" s="12" t="str">
        <f>VLOOKUP($C916,[1]OtherData!$H:$I,2,0)</f>
        <v>Storm</v>
      </c>
      <c r="M916" s="13">
        <f t="shared" si="58"/>
        <v>-4.0806342785366823E-2</v>
      </c>
      <c r="N916" s="12">
        <v>86438.425313559928</v>
      </c>
      <c r="O916" s="14">
        <f t="shared" si="59"/>
        <v>-3.8076045114652964E-2</v>
      </c>
      <c r="P916">
        <v>3</v>
      </c>
      <c r="Q916">
        <v>1</v>
      </c>
    </row>
    <row r="917" spans="1:17">
      <c r="A917" s="2" t="str">
        <f t="shared" si="56"/>
        <v>2_20113</v>
      </c>
      <c r="B917" s="2">
        <v>2</v>
      </c>
      <c r="C917" s="11" t="s">
        <v>24</v>
      </c>
      <c r="D917" s="2">
        <v>3</v>
      </c>
      <c r="E917" s="2">
        <v>2011</v>
      </c>
      <c r="F917" s="2" t="str">
        <f t="shared" si="57"/>
        <v>2011Q3</v>
      </c>
      <c r="G917" s="2">
        <v>1</v>
      </c>
      <c r="H917" s="2">
        <v>0</v>
      </c>
      <c r="I917" s="2">
        <v>0</v>
      </c>
      <c r="J917" s="12">
        <v>93476</v>
      </c>
      <c r="K917" s="12">
        <f>J917*[1]OtherData!$C$3</f>
        <v>70761.544284632851</v>
      </c>
      <c r="L917" s="12" t="str">
        <f>VLOOKUP($C917,[1]OtherData!$H:$I,2,0)</f>
        <v>Storm</v>
      </c>
      <c r="M917" s="15">
        <f t="shared" si="58"/>
        <v>-4.0807784762562825E-2</v>
      </c>
      <c r="N917" s="12">
        <v>83917.52554830155</v>
      </c>
      <c r="O917" s="14">
        <f t="shared" si="59"/>
        <v>-3.8088134095918109E-2</v>
      </c>
      <c r="P917">
        <v>3</v>
      </c>
      <c r="Q917">
        <v>1</v>
      </c>
    </row>
    <row r="918" spans="1:17">
      <c r="A918" s="2" t="str">
        <f t="shared" si="56"/>
        <v>3_20093</v>
      </c>
      <c r="B918" s="2">
        <v>3</v>
      </c>
      <c r="C918" s="11" t="s">
        <v>24</v>
      </c>
      <c r="D918" s="2">
        <v>3</v>
      </c>
      <c r="E918" s="2">
        <v>2009</v>
      </c>
      <c r="F918" s="2" t="str">
        <f t="shared" si="57"/>
        <v>2009Q3</v>
      </c>
      <c r="G918" s="2">
        <v>1</v>
      </c>
      <c r="H918" s="2">
        <v>0</v>
      </c>
      <c r="I918" s="2">
        <v>0</v>
      </c>
      <c r="J918" s="12">
        <v>93257</v>
      </c>
      <c r="K918" s="12">
        <f>J918*[1]OtherData!$C$3</f>
        <v>70595.760787282372</v>
      </c>
      <c r="L918" s="12" t="str">
        <f>VLOOKUP($C918,[1]OtherData!$H:$I,2,0)</f>
        <v>Storm</v>
      </c>
      <c r="M918" s="13">
        <f t="shared" si="58"/>
        <v>-4.0809169819606361E-2</v>
      </c>
      <c r="N918" s="12">
        <v>83210.863436127533</v>
      </c>
      <c r="O918" s="14">
        <f t="shared" si="59"/>
        <v>-3.8091522895882551E-2</v>
      </c>
      <c r="P918">
        <v>3</v>
      </c>
      <c r="Q918">
        <v>1</v>
      </c>
    </row>
    <row r="919" spans="1:17">
      <c r="A919" s="2" t="str">
        <f t="shared" si="56"/>
        <v>6_20152</v>
      </c>
      <c r="B919" s="2">
        <v>6</v>
      </c>
      <c r="C919" s="11" t="s">
        <v>24</v>
      </c>
      <c r="D919" s="2">
        <v>2</v>
      </c>
      <c r="E919" s="2">
        <v>2015</v>
      </c>
      <c r="F919" s="2" t="str">
        <f t="shared" si="57"/>
        <v>2015Q2</v>
      </c>
      <c r="G919" s="2">
        <v>1</v>
      </c>
      <c r="H919" s="2">
        <v>0</v>
      </c>
      <c r="I919" s="2">
        <v>0</v>
      </c>
      <c r="J919" s="12">
        <v>92182</v>
      </c>
      <c r="K919" s="12">
        <f>J919*[1]OtherData!$C$3</f>
        <v>69781.983345950037</v>
      </c>
      <c r="L919" s="12" t="str">
        <f>VLOOKUP($C919,[1]OtherData!$H:$I,2,0)</f>
        <v>Storm</v>
      </c>
      <c r="M919" s="15">
        <f t="shared" si="58"/>
        <v>-4.0815968615596297E-2</v>
      </c>
      <c r="N919" s="12">
        <v>88576.052755512952</v>
      </c>
      <c r="O919" s="14">
        <f t="shared" si="59"/>
        <v>-3.8065794116793485E-2</v>
      </c>
      <c r="P919">
        <v>3</v>
      </c>
      <c r="Q919">
        <v>1</v>
      </c>
    </row>
    <row r="920" spans="1:17">
      <c r="A920" s="2" t="str">
        <f t="shared" si="56"/>
        <v>5_20122</v>
      </c>
      <c r="B920" s="2">
        <v>5</v>
      </c>
      <c r="C920" s="11" t="s">
        <v>24</v>
      </c>
      <c r="D920" s="2">
        <v>2</v>
      </c>
      <c r="E920" s="2">
        <v>2012</v>
      </c>
      <c r="F920" s="2" t="str">
        <f t="shared" si="57"/>
        <v>2012Q2</v>
      </c>
      <c r="G920" s="2">
        <v>1</v>
      </c>
      <c r="H920" s="2">
        <v>0</v>
      </c>
      <c r="I920" s="2">
        <v>0</v>
      </c>
      <c r="J920" s="12">
        <v>91897</v>
      </c>
      <c r="K920" s="12">
        <f>J920*[1]OtherData!$C$3</f>
        <v>69566.237698713099</v>
      </c>
      <c r="L920" s="12" t="str">
        <f>VLOOKUP($C920,[1]OtherData!$H:$I,2,0)</f>
        <v>Storm</v>
      </c>
      <c r="M920" s="13">
        <f t="shared" si="58"/>
        <v>-4.0817771087091302E-2</v>
      </c>
      <c r="N920" s="12">
        <v>84771.535591225736</v>
      </c>
      <c r="O920" s="14">
        <f t="shared" si="59"/>
        <v>-3.8084038688575288E-2</v>
      </c>
      <c r="P920">
        <v>3</v>
      </c>
      <c r="Q920">
        <v>1</v>
      </c>
    </row>
    <row r="921" spans="1:17">
      <c r="A921" s="2" t="str">
        <f t="shared" si="56"/>
        <v>4_20143</v>
      </c>
      <c r="B921" s="2">
        <v>4</v>
      </c>
      <c r="C921" s="11" t="s">
        <v>21</v>
      </c>
      <c r="D921" s="2">
        <v>3</v>
      </c>
      <c r="E921" s="2">
        <v>2014</v>
      </c>
      <c r="F921" s="2" t="str">
        <f t="shared" si="57"/>
        <v>2014Q3</v>
      </c>
      <c r="G921" s="2">
        <v>1</v>
      </c>
      <c r="H921" s="2">
        <v>0</v>
      </c>
      <c r="I921" s="2">
        <v>0</v>
      </c>
      <c r="J921" s="12">
        <v>91564</v>
      </c>
      <c r="K921" s="12">
        <f>J921*[1]OtherData!$C$3</f>
        <v>69314.155942467827</v>
      </c>
      <c r="L921" s="12" t="str">
        <f>VLOOKUP($C921,[1]OtherData!$H:$I,2,0)</f>
        <v>Wind</v>
      </c>
      <c r="M921" s="15">
        <f t="shared" si="58"/>
        <v>-4.0819877132732836E-2</v>
      </c>
      <c r="N921" s="12">
        <v>87172.975471988611</v>
      </c>
      <c r="O921" s="14">
        <f t="shared" si="59"/>
        <v>-3.8072522577491462E-2</v>
      </c>
      <c r="P921">
        <v>3</v>
      </c>
      <c r="Q921">
        <v>1</v>
      </c>
    </row>
    <row r="922" spans="1:17">
      <c r="A922" s="2" t="str">
        <f t="shared" si="56"/>
        <v>3_20142</v>
      </c>
      <c r="B922" s="2">
        <v>3</v>
      </c>
      <c r="C922" s="11" t="s">
        <v>24</v>
      </c>
      <c r="D922" s="2">
        <v>2</v>
      </c>
      <c r="E922" s="2">
        <v>2014</v>
      </c>
      <c r="F922" s="2" t="str">
        <f t="shared" si="57"/>
        <v>2014Q2</v>
      </c>
      <c r="G922" s="2">
        <v>1</v>
      </c>
      <c r="H922" s="2">
        <v>0</v>
      </c>
      <c r="I922" s="2">
        <v>0</v>
      </c>
      <c r="J922" s="12">
        <v>91431</v>
      </c>
      <c r="K922" s="12">
        <f>J922*[1]OtherData!$C$3</f>
        <v>69213.474640423927</v>
      </c>
      <c r="L922" s="12" t="str">
        <f>VLOOKUP($C922,[1]OtherData!$H:$I,2,0)</f>
        <v>Storm</v>
      </c>
      <c r="M922" s="13">
        <f t="shared" si="58"/>
        <v>-4.0820718286097173E-2</v>
      </c>
      <c r="N922" s="12">
        <v>87046.353592890126</v>
      </c>
      <c r="O922" s="14">
        <f t="shared" si="59"/>
        <v>-3.8073129793036189E-2</v>
      </c>
      <c r="P922">
        <v>3</v>
      </c>
      <c r="Q922">
        <v>1</v>
      </c>
    </row>
    <row r="923" spans="1:17">
      <c r="A923" s="2" t="str">
        <f t="shared" si="56"/>
        <v>4_20091</v>
      </c>
      <c r="B923" s="2">
        <v>4</v>
      </c>
      <c r="C923" s="11" t="s">
        <v>24</v>
      </c>
      <c r="D923" s="2">
        <v>1</v>
      </c>
      <c r="E923" s="2">
        <v>2009</v>
      </c>
      <c r="F923" s="2" t="str">
        <f t="shared" si="57"/>
        <v>2009Q1</v>
      </c>
      <c r="G923" s="2">
        <v>1</v>
      </c>
      <c r="H923" s="2">
        <v>0</v>
      </c>
      <c r="I923" s="2">
        <v>0</v>
      </c>
      <c r="J923" s="12">
        <v>91402</v>
      </c>
      <c r="K923" s="12">
        <f>J923*[1]OtherData!$C$3</f>
        <v>69191.521574564729</v>
      </c>
      <c r="L923" s="12" t="str">
        <f>VLOOKUP($C923,[1]OtherData!$H:$I,2,0)</f>
        <v>Storm</v>
      </c>
      <c r="M923" s="15">
        <f t="shared" si="58"/>
        <v>-4.0820901695477363E-2</v>
      </c>
      <c r="N923" s="12">
        <v>81555.693833051977</v>
      </c>
      <c r="O923" s="14">
        <f t="shared" si="59"/>
        <v>-3.8099460265943026E-2</v>
      </c>
      <c r="P923">
        <v>3</v>
      </c>
      <c r="Q923">
        <v>1</v>
      </c>
    </row>
    <row r="924" spans="1:17">
      <c r="A924" s="2" t="str">
        <f t="shared" si="56"/>
        <v>3_20113</v>
      </c>
      <c r="B924" s="2">
        <v>3</v>
      </c>
      <c r="C924" s="11" t="s">
        <v>24</v>
      </c>
      <c r="D924" s="2">
        <v>3</v>
      </c>
      <c r="E924" s="2">
        <v>2011</v>
      </c>
      <c r="F924" s="2" t="str">
        <f t="shared" si="57"/>
        <v>2011Q3</v>
      </c>
      <c r="G924" s="2">
        <v>1</v>
      </c>
      <c r="H924" s="2">
        <v>0</v>
      </c>
      <c r="I924" s="2">
        <v>0</v>
      </c>
      <c r="J924" s="12">
        <v>90860</v>
      </c>
      <c r="K924" s="12">
        <f>J924*[1]OtherData!$C$3</f>
        <v>68781.226343679038</v>
      </c>
      <c r="L924" s="12" t="str">
        <f>VLOOKUP($C924,[1]OtherData!$H:$I,2,0)</f>
        <v>Storm</v>
      </c>
      <c r="M924" s="13">
        <f t="shared" si="58"/>
        <v>-4.0824329553548568E-2</v>
      </c>
      <c r="N924" s="12">
        <v>81569.0270370863</v>
      </c>
      <c r="O924" s="14">
        <f t="shared" si="59"/>
        <v>-3.8099396326529013E-2</v>
      </c>
      <c r="P924">
        <v>3</v>
      </c>
      <c r="Q924">
        <v>1</v>
      </c>
    </row>
    <row r="925" spans="1:17">
      <c r="A925" s="2" t="str">
        <f t="shared" si="56"/>
        <v>1_19853</v>
      </c>
      <c r="B925" s="2">
        <v>1</v>
      </c>
      <c r="C925" s="11" t="s">
        <v>37</v>
      </c>
      <c r="D925" s="2">
        <v>3</v>
      </c>
      <c r="E925" s="2">
        <v>1985</v>
      </c>
      <c r="F925" s="2" t="str">
        <f t="shared" si="57"/>
        <v>1985Q3</v>
      </c>
      <c r="G925" s="2">
        <v>3</v>
      </c>
      <c r="H925" s="2">
        <v>0</v>
      </c>
      <c r="I925" s="2">
        <v>0</v>
      </c>
      <c r="J925" s="12">
        <v>90472</v>
      </c>
      <c r="K925" s="12">
        <f>J925*[1]OtherData!$C$3</f>
        <v>68487.509462528396</v>
      </c>
      <c r="L925" s="12" t="str">
        <f>VLOOKUP($C925,[1]OtherData!$H:$I,2,0)</f>
        <v>Water</v>
      </c>
      <c r="M925" s="15">
        <f t="shared" si="58"/>
        <v>-4.0826783444566334E-2</v>
      </c>
      <c r="N925" s="12">
        <v>146225.50190710538</v>
      </c>
      <c r="O925" s="14">
        <f t="shared" si="59"/>
        <v>-3.7789336036093815E-2</v>
      </c>
      <c r="P925">
        <v>3</v>
      </c>
      <c r="Q925">
        <v>1</v>
      </c>
    </row>
    <row r="926" spans="1:17">
      <c r="A926" s="2" t="str">
        <f t="shared" si="56"/>
        <v>3_20113</v>
      </c>
      <c r="B926" s="2">
        <v>3</v>
      </c>
      <c r="C926" s="11" t="s">
        <v>24</v>
      </c>
      <c r="D926" s="2">
        <v>3</v>
      </c>
      <c r="E926" s="2">
        <v>2011</v>
      </c>
      <c r="F926" s="2" t="str">
        <f t="shared" si="57"/>
        <v>2011Q3</v>
      </c>
      <c r="G926" s="2">
        <v>1</v>
      </c>
      <c r="H926" s="2">
        <v>0</v>
      </c>
      <c r="I926" s="2">
        <v>0</v>
      </c>
      <c r="J926" s="12">
        <v>90470</v>
      </c>
      <c r="K926" s="12">
        <f>J926*[1]OtherData!$C$3</f>
        <v>68485.995457986384</v>
      </c>
      <c r="L926" s="12" t="str">
        <f>VLOOKUP($C926,[1]OtherData!$H:$I,2,0)</f>
        <v>Storm</v>
      </c>
      <c r="M926" s="13">
        <f t="shared" si="58"/>
        <v>-4.0826796093489104E-2</v>
      </c>
      <c r="N926" s="12">
        <v>81218.906846194121</v>
      </c>
      <c r="O926" s="14">
        <f t="shared" si="59"/>
        <v>-3.8101075328798986E-2</v>
      </c>
      <c r="P926">
        <v>3</v>
      </c>
      <c r="Q926">
        <v>1</v>
      </c>
    </row>
    <row r="927" spans="1:17">
      <c r="A927" s="2" t="str">
        <f t="shared" si="56"/>
        <v>3_20103</v>
      </c>
      <c r="B927" s="2">
        <v>3</v>
      </c>
      <c r="C927" s="11" t="s">
        <v>24</v>
      </c>
      <c r="D927" s="2">
        <v>3</v>
      </c>
      <c r="E927" s="2">
        <v>2010</v>
      </c>
      <c r="F927" s="2" t="str">
        <f t="shared" si="57"/>
        <v>2010Q3</v>
      </c>
      <c r="G927" s="2">
        <v>1</v>
      </c>
      <c r="H927" s="2">
        <v>0</v>
      </c>
      <c r="I927" s="2">
        <v>0</v>
      </c>
      <c r="J927" s="12">
        <v>90394</v>
      </c>
      <c r="K927" s="12">
        <f>J927*[1]OtherData!$C$3</f>
        <v>68428.463285389866</v>
      </c>
      <c r="L927" s="12" t="str">
        <f>VLOOKUP($C927,[1]OtherData!$H:$I,2,0)</f>
        <v>Storm</v>
      </c>
      <c r="M927" s="15">
        <f t="shared" si="58"/>
        <v>-4.0827276752554438E-2</v>
      </c>
      <c r="N927" s="12">
        <v>80263.305102313883</v>
      </c>
      <c r="O927" s="14">
        <f t="shared" si="59"/>
        <v>-3.8105657919403305E-2</v>
      </c>
      <c r="P927">
        <v>3</v>
      </c>
      <c r="Q927">
        <v>1</v>
      </c>
    </row>
    <row r="928" spans="1:17">
      <c r="A928" s="2" t="str">
        <f t="shared" si="56"/>
        <v>6_20142</v>
      </c>
      <c r="B928" s="2">
        <v>6</v>
      </c>
      <c r="C928" s="11" t="s">
        <v>24</v>
      </c>
      <c r="D928" s="2">
        <v>2</v>
      </c>
      <c r="E928" s="2">
        <v>2014</v>
      </c>
      <c r="F928" s="2" t="str">
        <f t="shared" si="57"/>
        <v>2014Q2</v>
      </c>
      <c r="G928" s="2">
        <v>1</v>
      </c>
      <c r="H928" s="2">
        <v>0</v>
      </c>
      <c r="I928" s="2">
        <v>0</v>
      </c>
      <c r="J928" s="12">
        <v>89918</v>
      </c>
      <c r="K928" s="12">
        <f>J928*[1]OtherData!$C$3</f>
        <v>68068.130204390618</v>
      </c>
      <c r="L928" s="12" t="str">
        <f>VLOOKUP($C928,[1]OtherData!$H:$I,2,0)</f>
        <v>Storm</v>
      </c>
      <c r="M928" s="13">
        <f t="shared" si="58"/>
        <v>-4.0830287196174167E-2</v>
      </c>
      <c r="N928" s="12">
        <v>85605.910712619283</v>
      </c>
      <c r="O928" s="14">
        <f t="shared" si="59"/>
        <v>-3.8080037440548838E-2</v>
      </c>
      <c r="P928">
        <v>3</v>
      </c>
      <c r="Q928">
        <v>1</v>
      </c>
    </row>
    <row r="929" spans="1:17">
      <c r="A929" s="2" t="str">
        <f t="shared" si="56"/>
        <v>2_20103</v>
      </c>
      <c r="B929" s="2">
        <v>2</v>
      </c>
      <c r="C929" s="11" t="s">
        <v>24</v>
      </c>
      <c r="D929" s="2">
        <v>3</v>
      </c>
      <c r="E929" s="2">
        <v>2010</v>
      </c>
      <c r="F929" s="2" t="str">
        <f t="shared" si="57"/>
        <v>2010Q3</v>
      </c>
      <c r="G929" s="2">
        <v>1</v>
      </c>
      <c r="H929" s="2">
        <v>0</v>
      </c>
      <c r="I929" s="2">
        <v>0</v>
      </c>
      <c r="J929" s="12">
        <v>89262</v>
      </c>
      <c r="K929" s="12">
        <f>J929*[1]OtherData!$C$3</f>
        <v>67571.536714610149</v>
      </c>
      <c r="L929" s="12" t="str">
        <f>VLOOKUP($C929,[1]OtherData!$H:$I,2,0)</f>
        <v>Storm</v>
      </c>
      <c r="M929" s="15">
        <f t="shared" si="58"/>
        <v>-4.0834436042843376E-2</v>
      </c>
      <c r="N929" s="12">
        <v>79258.171339278502</v>
      </c>
      <c r="O929" s="14">
        <f t="shared" si="59"/>
        <v>-3.8110478040932039E-2</v>
      </c>
      <c r="P929">
        <v>3</v>
      </c>
      <c r="Q929">
        <v>1</v>
      </c>
    </row>
    <row r="930" spans="1:17">
      <c r="A930" s="2" t="str">
        <f t="shared" si="56"/>
        <v>2_20112</v>
      </c>
      <c r="B930" s="2">
        <v>2</v>
      </c>
      <c r="C930" s="11" t="s">
        <v>24</v>
      </c>
      <c r="D930" s="2">
        <v>2</v>
      </c>
      <c r="E930" s="2">
        <v>2011</v>
      </c>
      <c r="F930" s="2" t="str">
        <f t="shared" si="57"/>
        <v>2011Q2</v>
      </c>
      <c r="G930" s="2">
        <v>1</v>
      </c>
      <c r="H930" s="2">
        <v>0</v>
      </c>
      <c r="I930" s="2">
        <v>0</v>
      </c>
      <c r="J930" s="12">
        <v>87655</v>
      </c>
      <c r="K930" s="12">
        <f>J930*[1]OtherData!$C$3</f>
        <v>66355.034065102198</v>
      </c>
      <c r="L930" s="12" t="str">
        <f>VLOOKUP($C930,[1]OtherData!$H:$I,2,0)</f>
        <v>Storm</v>
      </c>
      <c r="M930" s="13">
        <f t="shared" si="58"/>
        <v>-4.0844599452290659E-2</v>
      </c>
      <c r="N930" s="12">
        <v>78691.757263215928</v>
      </c>
      <c r="O930" s="14">
        <f t="shared" si="59"/>
        <v>-3.8113194281080974E-2</v>
      </c>
      <c r="P930">
        <v>3</v>
      </c>
      <c r="Q930">
        <v>1</v>
      </c>
    </row>
    <row r="931" spans="1:17">
      <c r="A931" s="2" t="str">
        <f t="shared" si="56"/>
        <v>5_19853</v>
      </c>
      <c r="B931" s="2">
        <v>5</v>
      </c>
      <c r="C931" s="11" t="s">
        <v>25</v>
      </c>
      <c r="D931" s="2">
        <v>3</v>
      </c>
      <c r="E931" s="2">
        <v>1985</v>
      </c>
      <c r="F931" s="2" t="str">
        <f t="shared" si="57"/>
        <v>1985Q3</v>
      </c>
      <c r="G931" s="2">
        <v>1</v>
      </c>
      <c r="H931" s="2">
        <v>0</v>
      </c>
      <c r="I931" s="2">
        <v>0</v>
      </c>
      <c r="J931" s="12">
        <v>87178</v>
      </c>
      <c r="K931" s="12">
        <f>J931*[1]OtherData!$C$3</f>
        <v>65993.943981831952</v>
      </c>
      <c r="L931" s="12" t="str">
        <f>VLOOKUP($C931,[1]OtherData!$H:$I,2,0)</f>
        <v>Storm</v>
      </c>
      <c r="M931" s="15">
        <f t="shared" si="58"/>
        <v>-4.0847616220371773E-2</v>
      </c>
      <c r="N931" s="12">
        <v>140901.56960449237</v>
      </c>
      <c r="O931" s="14">
        <f t="shared" si="59"/>
        <v>-3.7814866967053537E-2</v>
      </c>
      <c r="P931">
        <v>3</v>
      </c>
      <c r="Q931">
        <v>1</v>
      </c>
    </row>
    <row r="932" spans="1:17">
      <c r="A932" s="2" t="str">
        <f t="shared" si="56"/>
        <v>3_19863</v>
      </c>
      <c r="B932" s="2">
        <v>3</v>
      </c>
      <c r="C932" s="11" t="s">
        <v>26</v>
      </c>
      <c r="D932" s="2">
        <v>3</v>
      </c>
      <c r="E932" s="2">
        <v>1986</v>
      </c>
      <c r="F932" s="2" t="str">
        <f t="shared" si="57"/>
        <v>1986Q3</v>
      </c>
      <c r="G932" s="2">
        <v>1</v>
      </c>
      <c r="H932" s="2">
        <v>0</v>
      </c>
      <c r="I932" s="2">
        <v>0</v>
      </c>
      <c r="J932" s="12">
        <v>87170</v>
      </c>
      <c r="K932" s="12">
        <f>J932*[1]OtherData!$C$3</f>
        <v>65987.887963663889</v>
      </c>
      <c r="L932" s="12" t="str">
        <f>VLOOKUP($C932,[1]OtherData!$H:$I,2,0)</f>
        <v>Wind</v>
      </c>
      <c r="M932" s="13">
        <f t="shared" si="58"/>
        <v>-4.0847666816062861E-2</v>
      </c>
      <c r="N932" s="12">
        <v>133552.70056223456</v>
      </c>
      <c r="O932" s="14">
        <f t="shared" si="59"/>
        <v>-3.7850108487321898E-2</v>
      </c>
      <c r="P932">
        <v>3</v>
      </c>
      <c r="Q932">
        <v>1</v>
      </c>
    </row>
    <row r="933" spans="1:17">
      <c r="A933" s="2" t="str">
        <f t="shared" si="56"/>
        <v>2_19742</v>
      </c>
      <c r="B933" s="2">
        <v>2</v>
      </c>
      <c r="C933" s="11" t="s">
        <v>21</v>
      </c>
      <c r="D933" s="2">
        <v>2</v>
      </c>
      <c r="E933" s="2">
        <v>1974</v>
      </c>
      <c r="F933" s="2" t="str">
        <f t="shared" si="57"/>
        <v>1974Q2</v>
      </c>
      <c r="G933" s="2">
        <v>1</v>
      </c>
      <c r="H933" s="2">
        <v>0</v>
      </c>
      <c r="I933" s="2">
        <v>0</v>
      </c>
      <c r="J933" s="12">
        <v>87154</v>
      </c>
      <c r="K933" s="12">
        <f>J933*[1]OtherData!$C$3</f>
        <v>65975.775927327792</v>
      </c>
      <c r="L933" s="12" t="str">
        <f>VLOOKUP($C933,[1]OtherData!$H:$I,2,0)</f>
        <v>Wind</v>
      </c>
      <c r="M933" s="15">
        <f t="shared" si="58"/>
        <v>-4.0847768007445037E-2</v>
      </c>
      <c r="N933" s="12">
        <v>187387.01045890886</v>
      </c>
      <c r="O933" s="14">
        <f t="shared" si="59"/>
        <v>-3.75919459166668E-2</v>
      </c>
      <c r="P933">
        <v>3</v>
      </c>
      <c r="Q933">
        <v>1</v>
      </c>
    </row>
    <row r="934" spans="1:17">
      <c r="A934" s="2" t="str">
        <f t="shared" si="56"/>
        <v>2_20081</v>
      </c>
      <c r="B934" s="2">
        <v>2</v>
      </c>
      <c r="C934" s="11" t="s">
        <v>21</v>
      </c>
      <c r="D934" s="2">
        <v>1</v>
      </c>
      <c r="E934" s="2">
        <v>2008</v>
      </c>
      <c r="F934" s="2" t="str">
        <f t="shared" si="57"/>
        <v>2008Q1</v>
      </c>
      <c r="G934" s="2">
        <v>1</v>
      </c>
      <c r="H934" s="2">
        <v>0</v>
      </c>
      <c r="I934" s="2">
        <v>0</v>
      </c>
      <c r="J934" s="12">
        <v>87146</v>
      </c>
      <c r="K934" s="12">
        <f>J934*[1]OtherData!$C$3</f>
        <v>65969.719909159729</v>
      </c>
      <c r="L934" s="12" t="str">
        <f>VLOOKUP($C934,[1]OtherData!$H:$I,2,0)</f>
        <v>Wind</v>
      </c>
      <c r="M934" s="13">
        <f t="shared" si="58"/>
        <v>-4.0847818603136125E-2</v>
      </c>
      <c r="N934" s="12">
        <v>76550.93388476556</v>
      </c>
      <c r="O934" s="14">
        <f t="shared" si="59"/>
        <v>-3.8123460605062096E-2</v>
      </c>
      <c r="P934">
        <v>3</v>
      </c>
      <c r="Q934">
        <v>1</v>
      </c>
    </row>
    <row r="935" spans="1:17">
      <c r="A935" s="2" t="str">
        <f t="shared" si="56"/>
        <v>2_19881</v>
      </c>
      <c r="B935" s="2">
        <v>2</v>
      </c>
      <c r="C935" s="11" t="s">
        <v>20</v>
      </c>
      <c r="D935" s="2">
        <v>1</v>
      </c>
      <c r="E935" s="2">
        <v>1988</v>
      </c>
      <c r="F935" s="2" t="str">
        <f t="shared" si="57"/>
        <v>1988Q1</v>
      </c>
      <c r="G935" s="2">
        <v>1</v>
      </c>
      <c r="H935" s="2">
        <v>0</v>
      </c>
      <c r="I935" s="2">
        <v>0</v>
      </c>
      <c r="J935" s="12">
        <v>87098</v>
      </c>
      <c r="K935" s="12">
        <f>J935*[1]OtherData!$C$3</f>
        <v>65933.383800151409</v>
      </c>
      <c r="L935" s="12" t="str">
        <f>VLOOKUP($C935,[1]OtherData!$H:$I,2,0)</f>
        <v>Winter</v>
      </c>
      <c r="M935" s="15">
        <f t="shared" si="58"/>
        <v>-4.0848122177282647E-2</v>
      </c>
      <c r="N935" s="12">
        <v>121592.7643558417</v>
      </c>
      <c r="O935" s="14">
        <f t="shared" si="59"/>
        <v>-3.790746239195706E-2</v>
      </c>
      <c r="P935">
        <v>3</v>
      </c>
      <c r="Q935">
        <v>1</v>
      </c>
    </row>
    <row r="936" spans="1:17">
      <c r="A936" s="2" t="str">
        <f t="shared" si="56"/>
        <v>2_20204</v>
      </c>
      <c r="B936" s="2">
        <v>2</v>
      </c>
      <c r="C936" s="11" t="s">
        <v>24</v>
      </c>
      <c r="D936" s="2">
        <v>4</v>
      </c>
      <c r="E936" s="2">
        <v>2020</v>
      </c>
      <c r="F936" s="2" t="str">
        <f t="shared" si="57"/>
        <v>2020Q4</v>
      </c>
      <c r="G936" s="2">
        <v>1</v>
      </c>
      <c r="H936" s="2">
        <v>0</v>
      </c>
      <c r="I936" s="2">
        <v>0</v>
      </c>
      <c r="J936" s="12">
        <v>87059</v>
      </c>
      <c r="K936" s="12">
        <f>J936*[1]OtherData!$C$3</f>
        <v>65903.860711582136</v>
      </c>
      <c r="L936" s="12" t="str">
        <f>VLOOKUP($C936,[1]OtherData!$H:$I,2,0)</f>
        <v>Storm</v>
      </c>
      <c r="M936" s="13">
        <f t="shared" si="58"/>
        <v>-4.0848368831276703E-2</v>
      </c>
      <c r="N936" s="12">
        <v>83599.193091147332</v>
      </c>
      <c r="O936" s="14">
        <f t="shared" si="59"/>
        <v>-3.808966066002973E-2</v>
      </c>
      <c r="P936">
        <v>3</v>
      </c>
      <c r="Q936">
        <v>1</v>
      </c>
    </row>
    <row r="937" spans="1:17">
      <c r="A937" s="2" t="str">
        <f t="shared" si="56"/>
        <v>1_20052</v>
      </c>
      <c r="B937" s="2">
        <v>1</v>
      </c>
      <c r="C937" s="11" t="s">
        <v>24</v>
      </c>
      <c r="D937" s="2">
        <v>2</v>
      </c>
      <c r="E937" s="2">
        <v>2005</v>
      </c>
      <c r="F937" s="2" t="str">
        <f t="shared" si="57"/>
        <v>2005Q2</v>
      </c>
      <c r="G937" s="2">
        <v>1</v>
      </c>
      <c r="H937" s="2">
        <v>0</v>
      </c>
      <c r="I937" s="2">
        <v>0</v>
      </c>
      <c r="J937" s="12">
        <v>87051</v>
      </c>
      <c r="K937" s="12">
        <f>J937*[1]OtherData!$C$3</f>
        <v>65897.804693414088</v>
      </c>
      <c r="L937" s="12" t="str">
        <f>VLOOKUP($C937,[1]OtherData!$H:$I,2,0)</f>
        <v>Storm</v>
      </c>
      <c r="M937" s="15">
        <f t="shared" si="58"/>
        <v>-4.0848419426967791E-2</v>
      </c>
      <c r="N937" s="12">
        <v>81426.703795871406</v>
      </c>
      <c r="O937" s="14">
        <f t="shared" si="59"/>
        <v>-3.810007883799589E-2</v>
      </c>
      <c r="P937">
        <v>3</v>
      </c>
      <c r="Q937">
        <v>1</v>
      </c>
    </row>
    <row r="938" spans="1:17">
      <c r="A938" s="2" t="str">
        <f t="shared" si="56"/>
        <v>4_20112</v>
      </c>
      <c r="B938" s="2">
        <v>4</v>
      </c>
      <c r="C938" s="11" t="s">
        <v>24</v>
      </c>
      <c r="D938" s="2">
        <v>2</v>
      </c>
      <c r="E938" s="2">
        <v>2011</v>
      </c>
      <c r="F938" s="2" t="str">
        <f t="shared" si="57"/>
        <v>2011Q2</v>
      </c>
      <c r="G938" s="2">
        <v>1</v>
      </c>
      <c r="H938" s="2">
        <v>0</v>
      </c>
      <c r="I938" s="2">
        <v>0</v>
      </c>
      <c r="J938" s="12">
        <v>86987</v>
      </c>
      <c r="K938" s="12">
        <f>J938*[1]OtherData!$C$3</f>
        <v>65849.356548069642</v>
      </c>
      <c r="L938" s="12" t="str">
        <f>VLOOKUP($C938,[1]OtherData!$H:$I,2,0)</f>
        <v>Storm</v>
      </c>
      <c r="M938" s="13">
        <f t="shared" si="58"/>
        <v>-4.0848824192496497E-2</v>
      </c>
      <c r="N938" s="12">
        <v>78092.064218303174</v>
      </c>
      <c r="O938" s="14">
        <f t="shared" si="59"/>
        <v>-3.8116070110610058E-2</v>
      </c>
      <c r="P938">
        <v>3</v>
      </c>
      <c r="Q938">
        <v>1</v>
      </c>
    </row>
    <row r="939" spans="1:17">
      <c r="A939" s="2" t="str">
        <f t="shared" si="56"/>
        <v>5_19951</v>
      </c>
      <c r="B939" s="2">
        <v>5</v>
      </c>
      <c r="C939" s="11" t="s">
        <v>55</v>
      </c>
      <c r="D939" s="2">
        <v>1</v>
      </c>
      <c r="E939" s="2">
        <v>1995</v>
      </c>
      <c r="F939" s="2" t="str">
        <f t="shared" si="57"/>
        <v>1995Q1</v>
      </c>
      <c r="G939" s="2">
        <v>1</v>
      </c>
      <c r="H939" s="2">
        <v>0</v>
      </c>
      <c r="I939" s="2">
        <v>0</v>
      </c>
      <c r="J939" s="12">
        <v>86924</v>
      </c>
      <c r="K939" s="12">
        <f>J939*[1]OtherData!$C$3</f>
        <v>65801.665404996224</v>
      </c>
      <c r="L939" s="12" t="str">
        <f>VLOOKUP($C939,[1]OtherData!$H:$I,2,0)</f>
        <v>Water</v>
      </c>
      <c r="M939" s="15">
        <f t="shared" si="58"/>
        <v>-4.084922263356381E-2</v>
      </c>
      <c r="N939" s="12">
        <v>101821.42351699407</v>
      </c>
      <c r="O939" s="14">
        <f t="shared" si="59"/>
        <v>-3.800227590746514E-2</v>
      </c>
      <c r="P939">
        <v>3</v>
      </c>
      <c r="Q939">
        <v>1</v>
      </c>
    </row>
    <row r="940" spans="1:17">
      <c r="A940" s="2" t="str">
        <f t="shared" si="56"/>
        <v>4_20061</v>
      </c>
      <c r="B940" s="2">
        <v>4</v>
      </c>
      <c r="C940" s="11" t="s">
        <v>21</v>
      </c>
      <c r="D940" s="2">
        <v>1</v>
      </c>
      <c r="E940" s="2">
        <v>2006</v>
      </c>
      <c r="F940" s="2" t="str">
        <f t="shared" si="57"/>
        <v>2006Q1</v>
      </c>
      <c r="G940" s="2">
        <v>1</v>
      </c>
      <c r="H940" s="2">
        <v>0</v>
      </c>
      <c r="I940" s="2">
        <v>0</v>
      </c>
      <c r="J940" s="12">
        <v>86821</v>
      </c>
      <c r="K940" s="12">
        <f>J940*[1]OtherData!$C$3</f>
        <v>65723.694171082519</v>
      </c>
      <c r="L940" s="12" t="str">
        <f>VLOOKUP($C940,[1]OtherData!$H:$I,2,0)</f>
        <v>Wind</v>
      </c>
      <c r="M940" s="13">
        <f t="shared" si="58"/>
        <v>-4.0849874053086571E-2</v>
      </c>
      <c r="N940" s="12">
        <v>80205.195830731347</v>
      </c>
      <c r="O940" s="14">
        <f t="shared" si="59"/>
        <v>-3.810593658256365E-2</v>
      </c>
      <c r="P940">
        <v>3</v>
      </c>
      <c r="Q940">
        <v>1</v>
      </c>
    </row>
    <row r="941" spans="1:17">
      <c r="A941" s="2" t="str">
        <f t="shared" si="56"/>
        <v>2_19891</v>
      </c>
      <c r="B941" s="2">
        <v>2</v>
      </c>
      <c r="C941" s="11" t="s">
        <v>31</v>
      </c>
      <c r="D941" s="2">
        <v>1</v>
      </c>
      <c r="E941" s="2">
        <v>1989</v>
      </c>
      <c r="F941" s="2" t="str">
        <f t="shared" si="57"/>
        <v>1989Q1</v>
      </c>
      <c r="G941" s="2">
        <v>1</v>
      </c>
      <c r="H941" s="2">
        <v>0</v>
      </c>
      <c r="I941" s="2">
        <v>0</v>
      </c>
      <c r="J941" s="12">
        <v>86813</v>
      </c>
      <c r="K941" s="12">
        <f>J941*[1]OtherData!$C$3</f>
        <v>65717.638152914456</v>
      </c>
      <c r="L941" s="12" t="str">
        <f>VLOOKUP($C941,[1]OtherData!$H:$I,2,0)</f>
        <v>Water</v>
      </c>
      <c r="M941" s="15">
        <f t="shared" si="58"/>
        <v>-4.0849924648777659E-2</v>
      </c>
      <c r="N941" s="12">
        <v>115693.64092978041</v>
      </c>
      <c r="O941" s="14">
        <f t="shared" si="59"/>
        <v>-3.7935751653418885E-2</v>
      </c>
      <c r="P941">
        <v>3</v>
      </c>
      <c r="Q941">
        <v>1</v>
      </c>
    </row>
    <row r="942" spans="1:17">
      <c r="A942" s="2" t="str">
        <f t="shared" si="56"/>
        <v>5_20152</v>
      </c>
      <c r="B942" s="2">
        <v>5</v>
      </c>
      <c r="C942" s="11" t="s">
        <v>24</v>
      </c>
      <c r="D942" s="2">
        <v>2</v>
      </c>
      <c r="E942" s="2">
        <v>2015</v>
      </c>
      <c r="F942" s="2" t="str">
        <f t="shared" si="57"/>
        <v>2015Q2</v>
      </c>
      <c r="G942" s="2">
        <v>1</v>
      </c>
      <c r="H942" s="2">
        <v>0</v>
      </c>
      <c r="I942" s="2">
        <v>0</v>
      </c>
      <c r="J942" s="12">
        <v>86694</v>
      </c>
      <c r="K942" s="12">
        <f>J942*[1]OtherData!$C$3</f>
        <v>65627.554882664655</v>
      </c>
      <c r="L942" s="12" t="str">
        <f>VLOOKUP($C942,[1]OtherData!$H:$I,2,0)</f>
        <v>Storm</v>
      </c>
      <c r="M942" s="13">
        <f t="shared" si="58"/>
        <v>-4.085067725968259E-2</v>
      </c>
      <c r="N942" s="12">
        <v>83302.730658766784</v>
      </c>
      <c r="O942" s="14">
        <f t="shared" si="59"/>
        <v>-3.8091082346381665E-2</v>
      </c>
      <c r="P942">
        <v>3</v>
      </c>
      <c r="Q942">
        <v>1</v>
      </c>
    </row>
    <row r="943" spans="1:17">
      <c r="A943" s="2" t="str">
        <f t="shared" si="56"/>
        <v>1_19943</v>
      </c>
      <c r="B943" s="2">
        <v>1</v>
      </c>
      <c r="C943" s="11" t="s">
        <v>32</v>
      </c>
      <c r="D943" s="2">
        <v>3</v>
      </c>
      <c r="E943" s="2">
        <v>1994</v>
      </c>
      <c r="F943" s="2" t="str">
        <f t="shared" si="57"/>
        <v>1994Q3</v>
      </c>
      <c r="G943" s="2">
        <v>1</v>
      </c>
      <c r="H943" s="2">
        <v>0</v>
      </c>
      <c r="I943" s="2">
        <v>0</v>
      </c>
      <c r="J943" s="12">
        <v>86607</v>
      </c>
      <c r="K943" s="12">
        <f>J943*[1]OtherData!$C$3</f>
        <v>65561.695685087063</v>
      </c>
      <c r="L943" s="12" t="str">
        <f>VLOOKUP($C943,[1]OtherData!$H:$I,2,0)</f>
        <v>Storm</v>
      </c>
      <c r="M943" s="15">
        <f t="shared" si="58"/>
        <v>-4.0851227487823168E-2</v>
      </c>
      <c r="N943" s="12">
        <v>104212.71471944651</v>
      </c>
      <c r="O943" s="14">
        <f t="shared" si="59"/>
        <v>-3.799080846439408E-2</v>
      </c>
      <c r="P943">
        <v>3</v>
      </c>
      <c r="Q943">
        <v>1</v>
      </c>
    </row>
    <row r="944" spans="1:17">
      <c r="A944" s="2" t="str">
        <f t="shared" si="56"/>
        <v>4_20062</v>
      </c>
      <c r="B944" s="2">
        <v>4</v>
      </c>
      <c r="C944" s="11" t="s">
        <v>24</v>
      </c>
      <c r="D944" s="2">
        <v>2</v>
      </c>
      <c r="E944" s="2">
        <v>2006</v>
      </c>
      <c r="F944" s="2" t="str">
        <f t="shared" si="57"/>
        <v>2006Q2</v>
      </c>
      <c r="G944" s="2">
        <v>1</v>
      </c>
      <c r="H944" s="2">
        <v>0</v>
      </c>
      <c r="I944" s="2">
        <v>0</v>
      </c>
      <c r="J944" s="12">
        <v>86559</v>
      </c>
      <c r="K944" s="12">
        <f>J944*[1]OtherData!$C$3</f>
        <v>65525.359576078728</v>
      </c>
      <c r="L944" s="12" t="str">
        <f>VLOOKUP($C944,[1]OtherData!$H:$I,2,0)</f>
        <v>Storm</v>
      </c>
      <c r="M944" s="13">
        <f t="shared" si="58"/>
        <v>-4.0851531061969697E-2</v>
      </c>
      <c r="N944" s="12">
        <v>79963.160363417555</v>
      </c>
      <c r="O944" s="14">
        <f t="shared" si="59"/>
        <v>-3.8107097264265553E-2</v>
      </c>
      <c r="P944">
        <v>3</v>
      </c>
      <c r="Q944">
        <v>1</v>
      </c>
    </row>
    <row r="945" spans="1:17">
      <c r="A945" s="2" t="str">
        <f t="shared" si="56"/>
        <v>3_20112</v>
      </c>
      <c r="B945" s="2">
        <v>3</v>
      </c>
      <c r="C945" s="11" t="s">
        <v>24</v>
      </c>
      <c r="D945" s="2">
        <v>2</v>
      </c>
      <c r="E945" s="2">
        <v>2011</v>
      </c>
      <c r="F945" s="2" t="str">
        <f t="shared" si="57"/>
        <v>2011Q2</v>
      </c>
      <c r="G945" s="2">
        <v>1</v>
      </c>
      <c r="H945" s="2">
        <v>0</v>
      </c>
      <c r="I945" s="2">
        <v>0</v>
      </c>
      <c r="J945" s="12">
        <v>86542</v>
      </c>
      <c r="K945" s="12">
        <f>J945*[1]OtherData!$C$3</f>
        <v>65512.490537471618</v>
      </c>
      <c r="L945" s="12" t="str">
        <f>VLOOKUP($C945,[1]OtherData!$H:$I,2,0)</f>
        <v>Storm</v>
      </c>
      <c r="M945" s="15">
        <f t="shared" si="58"/>
        <v>-4.0851638577813258E-2</v>
      </c>
      <c r="N945" s="12">
        <v>77692.568103054393</v>
      </c>
      <c r="O945" s="14">
        <f t="shared" si="59"/>
        <v>-3.8117985895251436E-2</v>
      </c>
      <c r="P945">
        <v>3</v>
      </c>
      <c r="Q945">
        <v>1</v>
      </c>
    </row>
    <row r="946" spans="1:17">
      <c r="A946" s="2" t="str">
        <f t="shared" si="56"/>
        <v>2_19892</v>
      </c>
      <c r="B946" s="2">
        <v>2</v>
      </c>
      <c r="C946" s="11" t="s">
        <v>24</v>
      </c>
      <c r="D946" s="2">
        <v>2</v>
      </c>
      <c r="E946" s="2">
        <v>1989</v>
      </c>
      <c r="F946" s="2" t="str">
        <f t="shared" si="57"/>
        <v>1989Q2</v>
      </c>
      <c r="G946" s="2">
        <v>1</v>
      </c>
      <c r="H946" s="2">
        <v>0</v>
      </c>
      <c r="I946" s="2">
        <v>0</v>
      </c>
      <c r="J946" s="12">
        <v>86456</v>
      </c>
      <c r="K946" s="12">
        <f>J946*[1]OtherData!$C$3</f>
        <v>65447.388342165032</v>
      </c>
      <c r="L946" s="12" t="str">
        <f>VLOOKUP($C946,[1]OtherData!$H:$I,2,0)</f>
        <v>Storm</v>
      </c>
      <c r="M946" s="13">
        <f t="shared" si="58"/>
        <v>-4.0852182481492451E-2</v>
      </c>
      <c r="N946" s="12">
        <v>115217.87543599569</v>
      </c>
      <c r="O946" s="14">
        <f t="shared" si="59"/>
        <v>-3.7938033188059897E-2</v>
      </c>
      <c r="P946">
        <v>3</v>
      </c>
      <c r="Q946">
        <v>1</v>
      </c>
    </row>
    <row r="947" spans="1:17">
      <c r="A947" s="2" t="str">
        <f t="shared" si="56"/>
        <v>4_19761</v>
      </c>
      <c r="B947" s="2">
        <v>4</v>
      </c>
      <c r="C947" s="11" t="s">
        <v>21</v>
      </c>
      <c r="D947" s="2">
        <v>1</v>
      </c>
      <c r="E947" s="2">
        <v>1976</v>
      </c>
      <c r="F947" s="2" t="str">
        <f t="shared" si="57"/>
        <v>1976Q1</v>
      </c>
      <c r="G947" s="2">
        <v>1</v>
      </c>
      <c r="H947" s="2">
        <v>0</v>
      </c>
      <c r="I947" s="2">
        <v>0</v>
      </c>
      <c r="J947" s="12">
        <v>86425</v>
      </c>
      <c r="K947" s="12">
        <f>J947*[1]OtherData!$C$3</f>
        <v>65423.921271763815</v>
      </c>
      <c r="L947" s="12" t="str">
        <f>VLOOKUP($C947,[1]OtherData!$H:$I,2,0)</f>
        <v>Wind</v>
      </c>
      <c r="M947" s="15">
        <f t="shared" si="58"/>
        <v>-4.0852378539795418E-2</v>
      </c>
      <c r="N947" s="12">
        <v>190817.86251782312</v>
      </c>
      <c r="O947" s="14">
        <f t="shared" si="59"/>
        <v>-3.7575493256852513E-2</v>
      </c>
      <c r="P947">
        <v>3</v>
      </c>
      <c r="Q947">
        <v>1</v>
      </c>
    </row>
    <row r="948" spans="1:17">
      <c r="A948" s="2" t="str">
        <f t="shared" si="56"/>
        <v>3_19772</v>
      </c>
      <c r="B948" s="2">
        <v>3</v>
      </c>
      <c r="C948" s="11" t="s">
        <v>21</v>
      </c>
      <c r="D948" s="2">
        <v>2</v>
      </c>
      <c r="E948" s="2">
        <v>1977</v>
      </c>
      <c r="F948" s="2" t="str">
        <f t="shared" si="57"/>
        <v>1977Q2</v>
      </c>
      <c r="G948" s="2">
        <v>1</v>
      </c>
      <c r="H948" s="2">
        <v>0</v>
      </c>
      <c r="I948" s="2">
        <v>0</v>
      </c>
      <c r="J948" s="12">
        <v>86409</v>
      </c>
      <c r="K948" s="12">
        <f>J948*[1]OtherData!$C$3</f>
        <v>65411.809235427711</v>
      </c>
      <c r="L948" s="12" t="str">
        <f>VLOOKUP($C948,[1]OtherData!$H:$I,2,0)</f>
        <v>Wind</v>
      </c>
      <c r="M948" s="13">
        <f t="shared" si="58"/>
        <v>-4.0852479731177595E-2</v>
      </c>
      <c r="N948" s="12">
        <v>190424.69583560622</v>
      </c>
      <c r="O948" s="14">
        <f t="shared" si="59"/>
        <v>-3.757737868868162E-2</v>
      </c>
      <c r="P948">
        <v>3</v>
      </c>
      <c r="Q948">
        <v>1</v>
      </c>
    </row>
    <row r="949" spans="1:17">
      <c r="A949" s="2" t="str">
        <f t="shared" si="56"/>
        <v>1_20143</v>
      </c>
      <c r="B949" s="2">
        <v>1</v>
      </c>
      <c r="C949" s="11" t="s">
        <v>19</v>
      </c>
      <c r="D949" s="2">
        <v>3</v>
      </c>
      <c r="E949" s="2">
        <v>2014</v>
      </c>
      <c r="F949" s="2" t="str">
        <f t="shared" si="57"/>
        <v>2014Q3</v>
      </c>
      <c r="G949" s="2">
        <v>1</v>
      </c>
      <c r="H949" s="2">
        <v>0</v>
      </c>
      <c r="I949" s="2">
        <v>0</v>
      </c>
      <c r="J949" s="12">
        <v>86393</v>
      </c>
      <c r="K949" s="12">
        <f>J949*[1]OtherData!$C$3</f>
        <v>65399.697199091599</v>
      </c>
      <c r="L949" s="12" t="str">
        <f>VLOOKUP($C949,[1]OtherData!$H:$I,2,0)</f>
        <v>Water</v>
      </c>
      <c r="M949" s="15">
        <f t="shared" si="58"/>
        <v>-4.0852580922559771E-2</v>
      </c>
      <c r="N949" s="12">
        <v>82249.954894407332</v>
      </c>
      <c r="O949" s="14">
        <f t="shared" si="59"/>
        <v>-3.8096130935249467E-2</v>
      </c>
      <c r="P949">
        <v>3</v>
      </c>
      <c r="Q949">
        <v>1</v>
      </c>
    </row>
    <row r="950" spans="1:17">
      <c r="A950" s="2" t="str">
        <f t="shared" si="56"/>
        <v>1_19763</v>
      </c>
      <c r="B950" s="2">
        <v>1</v>
      </c>
      <c r="C950" s="11" t="s">
        <v>24</v>
      </c>
      <c r="D950" s="2">
        <v>3</v>
      </c>
      <c r="E950" s="2">
        <v>1976</v>
      </c>
      <c r="F950" s="2" t="str">
        <f t="shared" si="57"/>
        <v>1976Q3</v>
      </c>
      <c r="G950" s="2">
        <v>1</v>
      </c>
      <c r="H950" s="2">
        <v>0</v>
      </c>
      <c r="I950" s="2">
        <v>0</v>
      </c>
      <c r="J950" s="12">
        <v>86377</v>
      </c>
      <c r="K950" s="12">
        <f>J950*[1]OtherData!$C$3</f>
        <v>65387.585162755495</v>
      </c>
      <c r="L950" s="12" t="str">
        <f>VLOOKUP($C950,[1]OtherData!$H:$I,2,0)</f>
        <v>Storm</v>
      </c>
      <c r="M950" s="13">
        <f t="shared" si="58"/>
        <v>-4.0852682113941947E-2</v>
      </c>
      <c r="N950" s="12">
        <v>190711.88325949677</v>
      </c>
      <c r="O950" s="14">
        <f t="shared" si="59"/>
        <v>-3.7576001480656596E-2</v>
      </c>
      <c r="P950">
        <v>3</v>
      </c>
      <c r="Q950">
        <v>1</v>
      </c>
    </row>
    <row r="951" spans="1:17">
      <c r="A951" s="2" t="str">
        <f t="shared" si="56"/>
        <v>2_20073</v>
      </c>
      <c r="B951" s="2">
        <v>2</v>
      </c>
      <c r="C951" s="11" t="s">
        <v>24</v>
      </c>
      <c r="D951" s="2">
        <v>3</v>
      </c>
      <c r="E951" s="2">
        <v>2007</v>
      </c>
      <c r="F951" s="2" t="str">
        <f t="shared" si="57"/>
        <v>2007Q3</v>
      </c>
      <c r="G951" s="2">
        <v>1</v>
      </c>
      <c r="H951" s="2">
        <v>0</v>
      </c>
      <c r="I951" s="2">
        <v>0</v>
      </c>
      <c r="J951" s="12">
        <v>86353</v>
      </c>
      <c r="K951" s="12">
        <f>J951*[1]OtherData!$C$3</f>
        <v>65369.417108251328</v>
      </c>
      <c r="L951" s="12" t="str">
        <f>VLOOKUP($C951,[1]OtherData!$H:$I,2,0)</f>
        <v>Storm</v>
      </c>
      <c r="M951" s="15">
        <f t="shared" si="58"/>
        <v>-4.0852833901015212E-2</v>
      </c>
      <c r="N951" s="12">
        <v>77664.623577632476</v>
      </c>
      <c r="O951" s="14">
        <f t="shared" si="59"/>
        <v>-3.8118119903294494E-2</v>
      </c>
      <c r="P951">
        <v>3</v>
      </c>
      <c r="Q951">
        <v>1</v>
      </c>
    </row>
    <row r="952" spans="1:17">
      <c r="A952" s="2" t="str">
        <f t="shared" si="56"/>
        <v>1_19672</v>
      </c>
      <c r="B952" s="2">
        <v>1</v>
      </c>
      <c r="C952" s="11" t="s">
        <v>21</v>
      </c>
      <c r="D952" s="2">
        <v>2</v>
      </c>
      <c r="E952" s="2">
        <v>1967</v>
      </c>
      <c r="F952" s="2" t="str">
        <f t="shared" si="57"/>
        <v>1967Q2</v>
      </c>
      <c r="G952" s="2">
        <v>1</v>
      </c>
      <c r="H952" s="2">
        <v>0</v>
      </c>
      <c r="I952" s="2">
        <v>0</v>
      </c>
      <c r="J952" s="12">
        <v>86314</v>
      </c>
      <c r="K952" s="12">
        <f>J952*[1]OtherData!$C$3</f>
        <v>65339.894019682062</v>
      </c>
      <c r="L952" s="12" t="str">
        <f>VLOOKUP($C952,[1]OtherData!$H:$I,2,0)</f>
        <v>Wind</v>
      </c>
      <c r="M952" s="13">
        <f t="shared" si="58"/>
        <v>-4.0853080555009268E-2</v>
      </c>
      <c r="N952" s="12">
        <v>215625.89045014526</v>
      </c>
      <c r="O952" s="14">
        <f t="shared" si="59"/>
        <v>-3.7456526295519044E-2</v>
      </c>
      <c r="P952">
        <v>3</v>
      </c>
      <c r="Q952">
        <v>1</v>
      </c>
    </row>
    <row r="953" spans="1:17">
      <c r="A953" s="2" t="str">
        <f t="shared" si="56"/>
        <v>5_20092</v>
      </c>
      <c r="B953" s="2">
        <v>5</v>
      </c>
      <c r="C953" s="11" t="s">
        <v>24</v>
      </c>
      <c r="D953" s="2">
        <v>2</v>
      </c>
      <c r="E953" s="2">
        <v>2009</v>
      </c>
      <c r="F953" s="2" t="str">
        <f t="shared" si="57"/>
        <v>2009Q2</v>
      </c>
      <c r="G953" s="2">
        <v>1</v>
      </c>
      <c r="H953" s="2">
        <v>0</v>
      </c>
      <c r="I953" s="2">
        <v>0</v>
      </c>
      <c r="J953" s="12">
        <v>86295</v>
      </c>
      <c r="K953" s="12">
        <f>J953*[1]OtherData!$C$3</f>
        <v>65325.510976532933</v>
      </c>
      <c r="L953" s="12" t="str">
        <f>VLOOKUP($C953,[1]OtherData!$H:$I,2,0)</f>
        <v>Storm</v>
      </c>
      <c r="M953" s="15">
        <f t="shared" si="58"/>
        <v>-4.0853200719775599E-2</v>
      </c>
      <c r="N953" s="12">
        <v>76998.846844962041</v>
      </c>
      <c r="O953" s="14">
        <f t="shared" si="59"/>
        <v>-3.8121312637317065E-2</v>
      </c>
      <c r="P953">
        <v>3</v>
      </c>
      <c r="Q953">
        <v>1</v>
      </c>
    </row>
    <row r="954" spans="1:17">
      <c r="A954" s="2" t="str">
        <f t="shared" si="56"/>
        <v>3_19971</v>
      </c>
      <c r="B954" s="2">
        <v>3</v>
      </c>
      <c r="C954" s="11" t="s">
        <v>24</v>
      </c>
      <c r="D954" s="2">
        <v>1</v>
      </c>
      <c r="E954" s="2">
        <v>1997</v>
      </c>
      <c r="F954" s="2" t="str">
        <f t="shared" si="57"/>
        <v>1997Q1</v>
      </c>
      <c r="G954" s="2">
        <v>1</v>
      </c>
      <c r="H954" s="2">
        <v>0</v>
      </c>
      <c r="I954" s="2">
        <v>0</v>
      </c>
      <c r="J954" s="12">
        <v>86147</v>
      </c>
      <c r="K954" s="12">
        <f>J954*[1]OtherData!$C$3</f>
        <v>65213.474640423927</v>
      </c>
      <c r="L954" s="12" t="str">
        <f>VLOOKUP($C954,[1]OtherData!$H:$I,2,0)</f>
        <v>Storm</v>
      </c>
      <c r="M954" s="13">
        <f t="shared" si="58"/>
        <v>-4.0854136740060727E-2</v>
      </c>
      <c r="N954" s="12">
        <v>94339.721250550996</v>
      </c>
      <c r="O954" s="14">
        <f t="shared" si="59"/>
        <v>-3.8038154429799471E-2</v>
      </c>
      <c r="P954">
        <v>3</v>
      </c>
      <c r="Q954">
        <v>1</v>
      </c>
    </row>
    <row r="955" spans="1:17">
      <c r="A955" s="2" t="str">
        <f t="shared" si="56"/>
        <v>1_19912</v>
      </c>
      <c r="B955" s="2">
        <v>1</v>
      </c>
      <c r="C955" s="11" t="s">
        <v>19</v>
      </c>
      <c r="D955" s="2">
        <v>2</v>
      </c>
      <c r="E955" s="2">
        <v>1991</v>
      </c>
      <c r="F955" s="2" t="str">
        <f t="shared" si="57"/>
        <v>1991Q2</v>
      </c>
      <c r="G955" s="2">
        <v>1</v>
      </c>
      <c r="H955" s="2">
        <v>0</v>
      </c>
      <c r="I955" s="2">
        <v>0</v>
      </c>
      <c r="J955" s="12">
        <v>86147</v>
      </c>
      <c r="K955" s="12">
        <f>J955*[1]OtherData!$C$3</f>
        <v>65213.474640423927</v>
      </c>
      <c r="L955" s="12" t="str">
        <f>VLOOKUP($C955,[1]OtherData!$H:$I,2,0)</f>
        <v>Water</v>
      </c>
      <c r="M955" s="15">
        <f t="shared" si="58"/>
        <v>-4.0854136740060727E-2</v>
      </c>
      <c r="N955" s="12">
        <v>106006.96656497814</v>
      </c>
      <c r="O955" s="14">
        <f t="shared" si="59"/>
        <v>-3.7982204125084552E-2</v>
      </c>
      <c r="P955">
        <v>3</v>
      </c>
      <c r="Q955">
        <v>1</v>
      </c>
    </row>
    <row r="956" spans="1:17">
      <c r="A956" s="2" t="str">
        <f t="shared" si="56"/>
        <v>1_19652</v>
      </c>
      <c r="B956" s="2">
        <v>1</v>
      </c>
      <c r="C956" s="11" t="s">
        <v>44</v>
      </c>
      <c r="D956" s="2">
        <v>2</v>
      </c>
      <c r="E956" s="2">
        <v>1965</v>
      </c>
      <c r="F956" s="2" t="str">
        <f t="shared" si="57"/>
        <v>1965Q2</v>
      </c>
      <c r="G956" s="2">
        <v>1</v>
      </c>
      <c r="H956" s="2">
        <v>0</v>
      </c>
      <c r="I956" s="2">
        <v>0</v>
      </c>
      <c r="J956" s="12">
        <v>86068</v>
      </c>
      <c r="K956" s="12">
        <f>J956*[1]OtherData!$C$3</f>
        <v>65153.671461014383</v>
      </c>
      <c r="L956" s="12" t="str">
        <f>VLOOKUP($C956,[1]OtherData!$H:$I,2,0)</f>
        <v>Storm</v>
      </c>
      <c r="M956" s="13">
        <f t="shared" si="58"/>
        <v>-4.0854636372510217E-2</v>
      </c>
      <c r="N956" s="12">
        <v>224959.51455402363</v>
      </c>
      <c r="O956" s="14">
        <f t="shared" si="59"/>
        <v>-3.741176687728167E-2</v>
      </c>
      <c r="P956">
        <v>3</v>
      </c>
      <c r="Q956">
        <v>1</v>
      </c>
    </row>
    <row r="957" spans="1:17">
      <c r="A957" s="2" t="str">
        <f t="shared" si="56"/>
        <v>2_19652</v>
      </c>
      <c r="B957" s="2">
        <v>2</v>
      </c>
      <c r="C957" s="11" t="s">
        <v>21</v>
      </c>
      <c r="D957" s="2">
        <v>2</v>
      </c>
      <c r="E957" s="2">
        <v>1965</v>
      </c>
      <c r="F957" s="2" t="str">
        <f t="shared" si="57"/>
        <v>1965Q2</v>
      </c>
      <c r="G957" s="2">
        <v>1</v>
      </c>
      <c r="H957" s="2">
        <v>0</v>
      </c>
      <c r="I957" s="2">
        <v>0</v>
      </c>
      <c r="J957" s="12">
        <v>85957</v>
      </c>
      <c r="K957" s="12">
        <f>J957*[1]OtherData!$C$3</f>
        <v>65069.64420893263</v>
      </c>
      <c r="L957" s="12" t="str">
        <f>VLOOKUP($C957,[1]OtherData!$H:$I,2,0)</f>
        <v>Wind</v>
      </c>
      <c r="M957" s="15">
        <f t="shared" si="58"/>
        <v>-4.0855338387724059E-2</v>
      </c>
      <c r="N957" s="12">
        <v>224669.3892331669</v>
      </c>
      <c r="O957" s="14">
        <f t="shared" si="59"/>
        <v>-3.7413158173999102E-2</v>
      </c>
      <c r="P957">
        <v>3</v>
      </c>
      <c r="Q957">
        <v>1</v>
      </c>
    </row>
    <row r="958" spans="1:17">
      <c r="A958" s="2" t="str">
        <f t="shared" si="56"/>
        <v>3_19961</v>
      </c>
      <c r="B958" s="2">
        <v>3</v>
      </c>
      <c r="C958" s="11" t="s">
        <v>19</v>
      </c>
      <c r="D958" s="2">
        <v>1</v>
      </c>
      <c r="E958" s="2">
        <v>1996</v>
      </c>
      <c r="F958" s="2" t="str">
        <f t="shared" si="57"/>
        <v>1996Q1</v>
      </c>
      <c r="G958" s="2">
        <v>1</v>
      </c>
      <c r="H958" s="2">
        <v>0</v>
      </c>
      <c r="I958" s="2">
        <v>0</v>
      </c>
      <c r="J958" s="12">
        <v>85949</v>
      </c>
      <c r="K958" s="12">
        <f>J958*[1]OtherData!$C$3</f>
        <v>65063.588190764574</v>
      </c>
      <c r="L958" s="12" t="str">
        <f>VLOOKUP($C958,[1]OtherData!$H:$I,2,0)</f>
        <v>Water</v>
      </c>
      <c r="M958" s="13">
        <f t="shared" si="58"/>
        <v>-4.0855388983415147E-2</v>
      </c>
      <c r="N958" s="12">
        <v>97225.843579888926</v>
      </c>
      <c r="O958" s="14">
        <f t="shared" si="59"/>
        <v>-3.8024314022795144E-2</v>
      </c>
      <c r="P958">
        <v>3</v>
      </c>
      <c r="Q958">
        <v>1</v>
      </c>
    </row>
    <row r="959" spans="1:17">
      <c r="A959" s="2" t="str">
        <f t="shared" si="56"/>
        <v>3_19782</v>
      </c>
      <c r="B959" s="2">
        <v>3</v>
      </c>
      <c r="C959" s="11" t="s">
        <v>27</v>
      </c>
      <c r="D959" s="2">
        <v>2</v>
      </c>
      <c r="E959" s="2">
        <v>1978</v>
      </c>
      <c r="F959" s="2" t="str">
        <f t="shared" si="57"/>
        <v>1978Q2</v>
      </c>
      <c r="G959" s="2">
        <v>1</v>
      </c>
      <c r="H959" s="2">
        <v>0</v>
      </c>
      <c r="I959" s="2">
        <v>0</v>
      </c>
      <c r="J959" s="12">
        <v>85886</v>
      </c>
      <c r="K959" s="12">
        <f>J959*[1]OtherData!$C$3</f>
        <v>65015.897047691149</v>
      </c>
      <c r="L959" s="12" t="str">
        <f>VLOOKUP($C959,[1]OtherData!$H:$I,2,0)</f>
        <v>Storm</v>
      </c>
      <c r="M959" s="15">
        <f t="shared" si="58"/>
        <v>-4.0855787424482468E-2</v>
      </c>
      <c r="N959" s="12">
        <v>189289.84318424421</v>
      </c>
      <c r="O959" s="14">
        <f t="shared" si="59"/>
        <v>-3.7582820877470752E-2</v>
      </c>
      <c r="P959">
        <v>3</v>
      </c>
      <c r="Q959">
        <v>1</v>
      </c>
    </row>
    <row r="960" spans="1:17">
      <c r="A960" s="2" t="str">
        <f t="shared" si="56"/>
        <v>3_20103</v>
      </c>
      <c r="B960" s="2">
        <v>3</v>
      </c>
      <c r="C960" s="11" t="s">
        <v>24</v>
      </c>
      <c r="D960" s="2">
        <v>3</v>
      </c>
      <c r="E960" s="2">
        <v>2010</v>
      </c>
      <c r="F960" s="2" t="str">
        <f t="shared" si="57"/>
        <v>2010Q3</v>
      </c>
      <c r="G960" s="2">
        <v>1</v>
      </c>
      <c r="H960" s="2">
        <v>0</v>
      </c>
      <c r="I960" s="2">
        <v>0</v>
      </c>
      <c r="J960" s="12">
        <v>85829</v>
      </c>
      <c r="K960" s="12">
        <f>J960*[1]OtherData!$C$3</f>
        <v>64972.74791824376</v>
      </c>
      <c r="L960" s="12" t="str">
        <f>VLOOKUP($C960,[1]OtherData!$H:$I,2,0)</f>
        <v>Storm</v>
      </c>
      <c r="M960" s="13">
        <f t="shared" si="58"/>
        <v>-4.085614791878147E-2</v>
      </c>
      <c r="N960" s="12">
        <v>76209.916738129716</v>
      </c>
      <c r="O960" s="14">
        <f t="shared" si="59"/>
        <v>-3.8125095953660079E-2</v>
      </c>
      <c r="P960">
        <v>3</v>
      </c>
      <c r="Q960">
        <v>1</v>
      </c>
    </row>
    <row r="961" spans="1:17">
      <c r="A961" s="2" t="str">
        <f t="shared" si="56"/>
        <v>1_20182</v>
      </c>
      <c r="B961" s="2">
        <v>1</v>
      </c>
      <c r="C961" s="11" t="s">
        <v>24</v>
      </c>
      <c r="D961" s="2">
        <v>2</v>
      </c>
      <c r="E961" s="2">
        <v>2018</v>
      </c>
      <c r="F961" s="2" t="str">
        <f t="shared" si="57"/>
        <v>2018Q2</v>
      </c>
      <c r="G961" s="2">
        <v>1</v>
      </c>
      <c r="H961" s="2">
        <v>0</v>
      </c>
      <c r="I961" s="2">
        <v>0</v>
      </c>
      <c r="J961" s="12">
        <v>85719</v>
      </c>
      <c r="K961" s="12">
        <f>J961*[1]OtherData!$C$3</f>
        <v>64889.477668433006</v>
      </c>
      <c r="L961" s="12" t="str">
        <f>VLOOKUP($C961,[1]OtherData!$H:$I,2,0)</f>
        <v>Storm</v>
      </c>
      <c r="M961" s="15">
        <f t="shared" si="58"/>
        <v>-4.0856843609533927E-2</v>
      </c>
      <c r="N961" s="12">
        <v>82615.495861798307</v>
      </c>
      <c r="O961" s="14">
        <f t="shared" si="59"/>
        <v>-3.8094377982606398E-2</v>
      </c>
      <c r="P961">
        <v>3</v>
      </c>
      <c r="Q961">
        <v>1</v>
      </c>
    </row>
    <row r="962" spans="1:17">
      <c r="A962" s="2" t="str">
        <f t="shared" ref="A962:A1025" si="60">B962&amp;"_"&amp;E962&amp;D962</f>
        <v>1_19951</v>
      </c>
      <c r="B962" s="2">
        <v>1</v>
      </c>
      <c r="C962" s="11" t="s">
        <v>24</v>
      </c>
      <c r="D962" s="2">
        <v>1</v>
      </c>
      <c r="E962" s="2">
        <v>1995</v>
      </c>
      <c r="F962" s="2" t="str">
        <f t="shared" ref="F962:F1025" si="61">E962&amp;"Q"&amp;D962</f>
        <v>1995Q1</v>
      </c>
      <c r="G962" s="2">
        <v>1</v>
      </c>
      <c r="H962" s="2">
        <v>0</v>
      </c>
      <c r="I962" s="2">
        <v>0</v>
      </c>
      <c r="J962" s="12">
        <v>85703</v>
      </c>
      <c r="K962" s="12">
        <f>J962*[1]OtherData!$C$3</f>
        <v>64877.365632096902</v>
      </c>
      <c r="L962" s="12" t="str">
        <f>VLOOKUP($C962,[1]OtherData!$H:$I,2,0)</f>
        <v>Storm</v>
      </c>
      <c r="M962" s="13">
        <f t="shared" ref="M962:M1025" si="62">STANDARDIZE(J962,AVERAGE($J$2:$J$3367),_xlfn.STDEV.S($J$2:$J$3367))</f>
        <v>-4.0856944800916103E-2</v>
      </c>
      <c r="N962" s="12">
        <v>100391.16308127723</v>
      </c>
      <c r="O962" s="14">
        <f t="shared" ref="O962:O1025" si="63">STANDARDIZE(N962,AVERAGE($N$2:$N$3367),_xlfn.STDEV.S($N$2:$N$3367))</f>
        <v>-3.8009134725038911E-2</v>
      </c>
      <c r="P962">
        <v>3</v>
      </c>
      <c r="Q962">
        <v>1</v>
      </c>
    </row>
    <row r="963" spans="1:17">
      <c r="A963" s="2" t="str">
        <f t="shared" si="60"/>
        <v>2_19873</v>
      </c>
      <c r="B963" s="2">
        <v>2</v>
      </c>
      <c r="C963" s="11" t="s">
        <v>24</v>
      </c>
      <c r="D963" s="2">
        <v>3</v>
      </c>
      <c r="E963" s="2">
        <v>1987</v>
      </c>
      <c r="F963" s="2" t="str">
        <f t="shared" si="61"/>
        <v>1987Q3</v>
      </c>
      <c r="G963" s="2">
        <v>1</v>
      </c>
      <c r="H963" s="2">
        <v>0</v>
      </c>
      <c r="I963" s="2">
        <v>0</v>
      </c>
      <c r="J963" s="12">
        <v>85680</v>
      </c>
      <c r="K963" s="12">
        <f>J963*[1]OtherData!$C$3</f>
        <v>64859.954579863741</v>
      </c>
      <c r="L963" s="12" t="str">
        <f>VLOOKUP($C963,[1]OtherData!$H:$I,2,0)</f>
        <v>Storm</v>
      </c>
      <c r="M963" s="15">
        <f t="shared" si="62"/>
        <v>-4.0857090263527983E-2</v>
      </c>
      <c r="N963" s="12">
        <v>124820.80446669599</v>
      </c>
      <c r="O963" s="14">
        <f t="shared" si="63"/>
        <v>-3.7891982317357881E-2</v>
      </c>
      <c r="P963">
        <v>3</v>
      </c>
      <c r="Q963">
        <v>1</v>
      </c>
    </row>
    <row r="964" spans="1:17">
      <c r="A964" s="2" t="str">
        <f t="shared" si="60"/>
        <v>2_20202</v>
      </c>
      <c r="B964" s="2">
        <v>2</v>
      </c>
      <c r="C964" s="11" t="s">
        <v>24</v>
      </c>
      <c r="D964" s="2">
        <v>2</v>
      </c>
      <c r="E964" s="2">
        <v>2020</v>
      </c>
      <c r="F964" s="2" t="str">
        <f t="shared" si="61"/>
        <v>2020Q2</v>
      </c>
      <c r="G964" s="2">
        <v>1</v>
      </c>
      <c r="H964" s="2">
        <v>0</v>
      </c>
      <c r="I964" s="2">
        <v>0</v>
      </c>
      <c r="J964" s="12">
        <v>85640</v>
      </c>
      <c r="K964" s="12">
        <f>J964*[1]OtherData!$C$3</f>
        <v>64829.67448902347</v>
      </c>
      <c r="L964" s="12" t="str">
        <f>VLOOKUP($C964,[1]OtherData!$H:$I,2,0)</f>
        <v>Storm</v>
      </c>
      <c r="M964" s="13">
        <f t="shared" si="62"/>
        <v>-4.0857343241983417E-2</v>
      </c>
      <c r="N964" s="12">
        <v>82236.58549174534</v>
      </c>
      <c r="O964" s="14">
        <f t="shared" si="63"/>
        <v>-3.8096195048254095E-2</v>
      </c>
      <c r="P964">
        <v>3</v>
      </c>
      <c r="Q964">
        <v>1</v>
      </c>
    </row>
    <row r="965" spans="1:17">
      <c r="A965" s="2" t="str">
        <f t="shared" si="60"/>
        <v>4_20114</v>
      </c>
      <c r="B965" s="2">
        <v>4</v>
      </c>
      <c r="C965" s="11" t="s">
        <v>24</v>
      </c>
      <c r="D965" s="2">
        <v>4</v>
      </c>
      <c r="E965" s="2">
        <v>2011</v>
      </c>
      <c r="F965" s="2" t="str">
        <f t="shared" si="61"/>
        <v>2011Q4</v>
      </c>
      <c r="G965" s="2">
        <v>1</v>
      </c>
      <c r="H965" s="2">
        <v>0</v>
      </c>
      <c r="I965" s="2">
        <v>0</v>
      </c>
      <c r="J965" s="12">
        <v>85600</v>
      </c>
      <c r="K965" s="12">
        <f>J965*[1]OtherData!$C$3</f>
        <v>64799.394398183198</v>
      </c>
      <c r="L965" s="12" t="str">
        <f>VLOOKUP($C965,[1]OtherData!$H:$I,2,0)</f>
        <v>Storm</v>
      </c>
      <c r="M965" s="15">
        <f t="shared" si="62"/>
        <v>-4.0857596220438858E-2</v>
      </c>
      <c r="N965" s="12">
        <v>76846.893180437895</v>
      </c>
      <c r="O965" s="14">
        <f t="shared" si="63"/>
        <v>-3.8122041331503528E-2</v>
      </c>
      <c r="P965">
        <v>3</v>
      </c>
      <c r="Q965">
        <v>1</v>
      </c>
    </row>
    <row r="966" spans="1:17">
      <c r="A966" s="2" t="str">
        <f t="shared" si="60"/>
        <v>2_19723</v>
      </c>
      <c r="B966" s="2">
        <v>2</v>
      </c>
      <c r="C966" s="11" t="s">
        <v>32</v>
      </c>
      <c r="D966" s="2">
        <v>3</v>
      </c>
      <c r="E966" s="2">
        <v>1972</v>
      </c>
      <c r="F966" s="2" t="str">
        <f t="shared" si="61"/>
        <v>1972Q3</v>
      </c>
      <c r="G966" s="2">
        <v>1</v>
      </c>
      <c r="H966" s="2">
        <v>0</v>
      </c>
      <c r="I966" s="2">
        <v>0</v>
      </c>
      <c r="J966" s="12">
        <v>85577</v>
      </c>
      <c r="K966" s="12">
        <f>J966*[1]OtherData!$C$3</f>
        <v>64781.983345950044</v>
      </c>
      <c r="L966" s="12" t="str">
        <f>VLOOKUP($C966,[1]OtherData!$H:$I,2,0)</f>
        <v>Storm</v>
      </c>
      <c r="M966" s="13">
        <f t="shared" si="62"/>
        <v>-4.0857741683050737E-2</v>
      </c>
      <c r="N966" s="12">
        <v>188655.35131781758</v>
      </c>
      <c r="O966" s="14">
        <f t="shared" si="63"/>
        <v>-3.7585863584837315E-2</v>
      </c>
      <c r="P966">
        <v>3</v>
      </c>
      <c r="Q966">
        <v>1</v>
      </c>
    </row>
    <row r="967" spans="1:17">
      <c r="A967" s="2" t="str">
        <f t="shared" si="60"/>
        <v>1_19943</v>
      </c>
      <c r="B967" s="2">
        <v>1</v>
      </c>
      <c r="C967" s="11" t="s">
        <v>32</v>
      </c>
      <c r="D967" s="2">
        <v>3</v>
      </c>
      <c r="E967" s="2">
        <v>1994</v>
      </c>
      <c r="F967" s="2" t="str">
        <f t="shared" si="61"/>
        <v>1994Q3</v>
      </c>
      <c r="G967" s="2">
        <v>1</v>
      </c>
      <c r="H967" s="2">
        <v>0</v>
      </c>
      <c r="I967" s="2">
        <v>0</v>
      </c>
      <c r="J967" s="12">
        <v>85458</v>
      </c>
      <c r="K967" s="12">
        <f>J967*[1]OtherData!$C$3</f>
        <v>64691.900075700229</v>
      </c>
      <c r="L967" s="12" t="str">
        <f>VLOOKUP($C967,[1]OtherData!$H:$I,2,0)</f>
        <v>Storm</v>
      </c>
      <c r="M967" s="15">
        <f t="shared" si="62"/>
        <v>-4.0858494293955668E-2</v>
      </c>
      <c r="N967" s="12">
        <v>102830.14276553235</v>
      </c>
      <c r="O967" s="14">
        <f t="shared" si="63"/>
        <v>-3.7997438591731519E-2</v>
      </c>
      <c r="P967">
        <v>3</v>
      </c>
      <c r="Q967">
        <v>1</v>
      </c>
    </row>
    <row r="968" spans="1:17">
      <c r="A968" s="2" t="str">
        <f t="shared" si="60"/>
        <v>1_19901</v>
      </c>
      <c r="B968" s="2">
        <v>1</v>
      </c>
      <c r="C968" s="11" t="s">
        <v>24</v>
      </c>
      <c r="D968" s="2">
        <v>1</v>
      </c>
      <c r="E968" s="2">
        <v>1990</v>
      </c>
      <c r="F968" s="2" t="str">
        <f t="shared" si="61"/>
        <v>1990Q1</v>
      </c>
      <c r="G968" s="2">
        <v>1</v>
      </c>
      <c r="H968" s="2">
        <v>0</v>
      </c>
      <c r="I968" s="2">
        <v>0</v>
      </c>
      <c r="J968" s="12">
        <v>85386</v>
      </c>
      <c r="K968" s="12">
        <f>J968*[1]OtherData!$C$3</f>
        <v>64637.395912187741</v>
      </c>
      <c r="L968" s="12" t="str">
        <f>VLOOKUP($C968,[1]OtherData!$H:$I,2,0)</f>
        <v>Storm</v>
      </c>
      <c r="M968" s="13">
        <f t="shared" si="62"/>
        <v>-4.0858949655175461E-2</v>
      </c>
      <c r="N968" s="12">
        <v>108839.47168145682</v>
      </c>
      <c r="O968" s="14">
        <f t="shared" si="63"/>
        <v>-3.7968620839561484E-2</v>
      </c>
      <c r="P968">
        <v>3</v>
      </c>
      <c r="Q968">
        <v>1</v>
      </c>
    </row>
    <row r="969" spans="1:17">
      <c r="A969" s="2" t="str">
        <f t="shared" si="60"/>
        <v>4_20102</v>
      </c>
      <c r="B969" s="2">
        <v>4</v>
      </c>
      <c r="C969" s="11" t="s">
        <v>24</v>
      </c>
      <c r="D969" s="2">
        <v>2</v>
      </c>
      <c r="E969" s="2">
        <v>2010</v>
      </c>
      <c r="F969" s="2" t="str">
        <f t="shared" si="61"/>
        <v>2010Q2</v>
      </c>
      <c r="G969" s="2">
        <v>1</v>
      </c>
      <c r="H969" s="2">
        <v>0</v>
      </c>
      <c r="I969" s="2">
        <v>0</v>
      </c>
      <c r="J969" s="12">
        <v>85315</v>
      </c>
      <c r="K969" s="12">
        <f>J969*[1]OtherData!$C$3</f>
        <v>64583.648750946253</v>
      </c>
      <c r="L969" s="12" t="str">
        <f>VLOOKUP($C969,[1]OtherData!$H:$I,2,0)</f>
        <v>Storm</v>
      </c>
      <c r="M969" s="15">
        <f t="shared" si="62"/>
        <v>-4.0859398691933863E-2</v>
      </c>
      <c r="N969" s="12">
        <v>75753.522078942275</v>
      </c>
      <c r="O969" s="14">
        <f t="shared" si="63"/>
        <v>-3.8127284595414292E-2</v>
      </c>
      <c r="P969">
        <v>3</v>
      </c>
      <c r="Q969">
        <v>1</v>
      </c>
    </row>
    <row r="970" spans="1:17">
      <c r="A970" s="2" t="str">
        <f t="shared" si="60"/>
        <v>4_19873</v>
      </c>
      <c r="B970" s="2">
        <v>4</v>
      </c>
      <c r="C970" s="11" t="s">
        <v>24</v>
      </c>
      <c r="D970" s="2">
        <v>3</v>
      </c>
      <c r="E970" s="2">
        <v>1987</v>
      </c>
      <c r="F970" s="2" t="str">
        <f t="shared" si="61"/>
        <v>1987Q3</v>
      </c>
      <c r="G970" s="2">
        <v>1</v>
      </c>
      <c r="H970" s="2">
        <v>0</v>
      </c>
      <c r="I970" s="2">
        <v>0</v>
      </c>
      <c r="J970" s="12">
        <v>85275</v>
      </c>
      <c r="K970" s="12">
        <f>J970*[1]OtherData!$C$3</f>
        <v>64553.368660105982</v>
      </c>
      <c r="L970" s="12" t="str">
        <f>VLOOKUP($C970,[1]OtherData!$H:$I,2,0)</f>
        <v>Storm</v>
      </c>
      <c r="M970" s="13">
        <f t="shared" si="62"/>
        <v>-4.0859651670389303E-2</v>
      </c>
      <c r="N970" s="12">
        <v>124230.79015986813</v>
      </c>
      <c r="O970" s="14">
        <f t="shared" si="63"/>
        <v>-3.7894811732473749E-2</v>
      </c>
      <c r="P970">
        <v>3</v>
      </c>
      <c r="Q970">
        <v>1</v>
      </c>
    </row>
    <row r="971" spans="1:17">
      <c r="A971" s="2" t="str">
        <f t="shared" si="60"/>
        <v>6_20203</v>
      </c>
      <c r="B971" s="2">
        <v>6</v>
      </c>
      <c r="C971" s="11" t="s">
        <v>19</v>
      </c>
      <c r="D971" s="2">
        <v>3</v>
      </c>
      <c r="E971" s="2">
        <v>2020</v>
      </c>
      <c r="F971" s="2" t="str">
        <f t="shared" si="61"/>
        <v>2020Q3</v>
      </c>
      <c r="G971" s="2">
        <v>1</v>
      </c>
      <c r="H971" s="2">
        <v>0</v>
      </c>
      <c r="I971" s="2">
        <v>0</v>
      </c>
      <c r="J971" s="12">
        <v>85252</v>
      </c>
      <c r="K971" s="12">
        <f>J971*[1]OtherData!$C$3</f>
        <v>64535.957607872828</v>
      </c>
      <c r="L971" s="12" t="str">
        <f>VLOOKUP($C971,[1]OtherData!$H:$I,2,0)</f>
        <v>Water</v>
      </c>
      <c r="M971" s="15">
        <f t="shared" si="62"/>
        <v>-4.0859797133001183E-2</v>
      </c>
      <c r="N971" s="12">
        <v>81864.004978307727</v>
      </c>
      <c r="O971" s="14">
        <f t="shared" si="63"/>
        <v>-3.8097981759058222E-2</v>
      </c>
      <c r="P971">
        <v>3</v>
      </c>
      <c r="Q971">
        <v>1</v>
      </c>
    </row>
    <row r="972" spans="1:17">
      <c r="A972" s="2" t="str">
        <f t="shared" si="60"/>
        <v>2_19872</v>
      </c>
      <c r="B972" s="2">
        <v>2</v>
      </c>
      <c r="C972" s="11" t="s">
        <v>25</v>
      </c>
      <c r="D972" s="2">
        <v>2</v>
      </c>
      <c r="E972" s="2">
        <v>1987</v>
      </c>
      <c r="F972" s="2" t="str">
        <f t="shared" si="61"/>
        <v>1987Q2</v>
      </c>
      <c r="G972" s="2">
        <v>1</v>
      </c>
      <c r="H972" s="2">
        <v>0</v>
      </c>
      <c r="I972" s="2">
        <v>0</v>
      </c>
      <c r="J972" s="12">
        <v>85172</v>
      </c>
      <c r="K972" s="12">
        <f>J972*[1]OtherData!$C$3</f>
        <v>64475.397426192285</v>
      </c>
      <c r="L972" s="12" t="str">
        <f>VLOOKUP($C972,[1]OtherData!$H:$I,2,0)</f>
        <v>Storm</v>
      </c>
      <c r="M972" s="13">
        <f t="shared" si="62"/>
        <v>-4.0860303089912065E-2</v>
      </c>
      <c r="N972" s="12">
        <v>124080.73713862548</v>
      </c>
      <c r="O972" s="14">
        <f t="shared" si="63"/>
        <v>-3.7895531312120499E-2</v>
      </c>
      <c r="P972">
        <v>3</v>
      </c>
      <c r="Q972">
        <v>1</v>
      </c>
    </row>
    <row r="973" spans="1:17">
      <c r="A973" s="2" t="str">
        <f t="shared" si="60"/>
        <v>1_20043</v>
      </c>
      <c r="B973" s="2">
        <v>1</v>
      </c>
      <c r="C973" s="11" t="s">
        <v>26</v>
      </c>
      <c r="D973" s="2">
        <v>3</v>
      </c>
      <c r="E973" s="2">
        <v>2004</v>
      </c>
      <c r="F973" s="2" t="str">
        <f t="shared" si="61"/>
        <v>2004Q3</v>
      </c>
      <c r="G973" s="2">
        <v>2</v>
      </c>
      <c r="H973" s="2">
        <v>0</v>
      </c>
      <c r="I973" s="2">
        <v>0</v>
      </c>
      <c r="J973" s="12">
        <v>85172</v>
      </c>
      <c r="K973" s="12">
        <f>J973*[1]OtherData!$C$3</f>
        <v>64475.397426192285</v>
      </c>
      <c r="L973" s="12" t="str">
        <f>VLOOKUP($C973,[1]OtherData!$H:$I,2,0)</f>
        <v>Wind</v>
      </c>
      <c r="M973" s="15">
        <f t="shared" si="62"/>
        <v>-4.0860303089912065E-2</v>
      </c>
      <c r="N973" s="12">
        <v>79482.361798274622</v>
      </c>
      <c r="O973" s="14">
        <f t="shared" si="63"/>
        <v>-3.8109402935013123E-2</v>
      </c>
      <c r="P973">
        <v>3</v>
      </c>
      <c r="Q973">
        <v>1</v>
      </c>
    </row>
    <row r="974" spans="1:17">
      <c r="A974" s="2" t="str">
        <f t="shared" si="60"/>
        <v>4_19952</v>
      </c>
      <c r="B974" s="2">
        <v>4</v>
      </c>
      <c r="C974" s="11" t="s">
        <v>24</v>
      </c>
      <c r="D974" s="2">
        <v>2</v>
      </c>
      <c r="E974" s="2">
        <v>1995</v>
      </c>
      <c r="F974" s="2" t="str">
        <f t="shared" si="61"/>
        <v>1995Q2</v>
      </c>
      <c r="G974" s="2">
        <v>1</v>
      </c>
      <c r="H974" s="2">
        <v>0</v>
      </c>
      <c r="I974" s="2">
        <v>0</v>
      </c>
      <c r="J974" s="12">
        <v>85141</v>
      </c>
      <c r="K974" s="12">
        <f>J974*[1]OtherData!$C$3</f>
        <v>64451.930355791068</v>
      </c>
      <c r="L974" s="12" t="str">
        <f>VLOOKUP($C974,[1]OtherData!$H:$I,2,0)</f>
        <v>Storm</v>
      </c>
      <c r="M974" s="13">
        <f t="shared" si="62"/>
        <v>-4.0860499148215025E-2</v>
      </c>
      <c r="N974" s="12">
        <v>99732.845010128294</v>
      </c>
      <c r="O974" s="14">
        <f t="shared" si="63"/>
        <v>-3.8012291691031097E-2</v>
      </c>
      <c r="P974">
        <v>3</v>
      </c>
      <c r="Q974">
        <v>1</v>
      </c>
    </row>
    <row r="975" spans="1:17">
      <c r="A975" s="2" t="str">
        <f t="shared" si="60"/>
        <v>3_19882</v>
      </c>
      <c r="B975" s="2">
        <v>3</v>
      </c>
      <c r="C975" s="11" t="s">
        <v>25</v>
      </c>
      <c r="D975" s="2">
        <v>2</v>
      </c>
      <c r="E975" s="2">
        <v>1988</v>
      </c>
      <c r="F975" s="2" t="str">
        <f t="shared" si="61"/>
        <v>1988Q2</v>
      </c>
      <c r="G975" s="2">
        <v>1</v>
      </c>
      <c r="H975" s="2">
        <v>0</v>
      </c>
      <c r="I975" s="2">
        <v>0</v>
      </c>
      <c r="J975" s="12">
        <v>85101</v>
      </c>
      <c r="K975" s="12">
        <f>J975*[1]OtherData!$C$3</f>
        <v>64421.650264950797</v>
      </c>
      <c r="L975" s="12" t="str">
        <f>VLOOKUP($C975,[1]OtherData!$H:$I,2,0)</f>
        <v>Storm</v>
      </c>
      <c r="M975" s="15">
        <f t="shared" si="62"/>
        <v>-4.0860752126670466E-2</v>
      </c>
      <c r="N975" s="12">
        <v>118804.86164374021</v>
      </c>
      <c r="O975" s="14">
        <f t="shared" si="63"/>
        <v>-3.7920831786535977E-2</v>
      </c>
      <c r="P975">
        <v>3</v>
      </c>
      <c r="Q975">
        <v>1</v>
      </c>
    </row>
    <row r="976" spans="1:17">
      <c r="A976" s="2" t="str">
        <f t="shared" si="60"/>
        <v>4_19823</v>
      </c>
      <c r="B976" s="2">
        <v>4</v>
      </c>
      <c r="C976" s="11" t="s">
        <v>25</v>
      </c>
      <c r="D976" s="2">
        <v>3</v>
      </c>
      <c r="E976" s="2">
        <v>1982</v>
      </c>
      <c r="F976" s="2" t="str">
        <f t="shared" si="61"/>
        <v>1982Q3</v>
      </c>
      <c r="G976" s="2">
        <v>1</v>
      </c>
      <c r="H976" s="2">
        <v>0</v>
      </c>
      <c r="I976" s="2">
        <v>0</v>
      </c>
      <c r="J976" s="12">
        <v>85093</v>
      </c>
      <c r="K976" s="12">
        <f>J976*[1]OtherData!$C$3</f>
        <v>64415.594246782741</v>
      </c>
      <c r="L976" s="12" t="str">
        <f>VLOOKUP($C976,[1]OtherData!$H:$I,2,0)</f>
        <v>Storm</v>
      </c>
      <c r="M976" s="13">
        <f t="shared" si="62"/>
        <v>-4.0860802722361554E-2</v>
      </c>
      <c r="N976" s="12">
        <v>165860.64281406134</v>
      </c>
      <c r="O976" s="14">
        <f t="shared" si="63"/>
        <v>-3.7695175667707109E-2</v>
      </c>
      <c r="P976">
        <v>3</v>
      </c>
      <c r="Q976">
        <v>1</v>
      </c>
    </row>
    <row r="977" spans="1:17">
      <c r="A977" s="2" t="str">
        <f t="shared" si="60"/>
        <v>2_19931</v>
      </c>
      <c r="B977" s="2">
        <v>2</v>
      </c>
      <c r="C977" s="11" t="s">
        <v>19</v>
      </c>
      <c r="D977" s="2">
        <v>1</v>
      </c>
      <c r="E977" s="2">
        <v>1993</v>
      </c>
      <c r="F977" s="2" t="str">
        <f t="shared" si="61"/>
        <v>1993Q1</v>
      </c>
      <c r="G977" s="2">
        <v>2</v>
      </c>
      <c r="H977" s="2">
        <v>0</v>
      </c>
      <c r="I977" s="2">
        <v>0</v>
      </c>
      <c r="J977" s="12">
        <v>84998</v>
      </c>
      <c r="K977" s="12">
        <f>J977*[1]OtherData!$C$3</f>
        <v>64343.679031037092</v>
      </c>
      <c r="L977" s="12" t="str">
        <f>VLOOKUP($C977,[1]OtherData!$H:$I,2,0)</f>
        <v>Water</v>
      </c>
      <c r="M977" s="15">
        <f t="shared" si="62"/>
        <v>-4.086140354619322E-2</v>
      </c>
      <c r="N977" s="12">
        <v>102424.51675509599</v>
      </c>
      <c r="O977" s="14">
        <f t="shared" si="63"/>
        <v>-3.7999383772300936E-2</v>
      </c>
      <c r="P977">
        <v>3</v>
      </c>
      <c r="Q977">
        <v>1</v>
      </c>
    </row>
    <row r="978" spans="1:17">
      <c r="A978" s="2" t="str">
        <f t="shared" si="60"/>
        <v>1_19893</v>
      </c>
      <c r="B978" s="2">
        <v>1</v>
      </c>
      <c r="C978" s="11" t="s">
        <v>17</v>
      </c>
      <c r="D978" s="2">
        <v>3</v>
      </c>
      <c r="E978" s="2">
        <v>1989</v>
      </c>
      <c r="F978" s="2" t="str">
        <f t="shared" si="61"/>
        <v>1989Q3</v>
      </c>
      <c r="G978" s="2">
        <v>1</v>
      </c>
      <c r="H978" s="2">
        <v>0</v>
      </c>
      <c r="I978" s="2">
        <v>0</v>
      </c>
      <c r="J978" s="12">
        <v>84966</v>
      </c>
      <c r="K978" s="12">
        <f>J978*[1]OtherData!$C$3</f>
        <v>64319.454958364877</v>
      </c>
      <c r="L978" s="12" t="str">
        <f>VLOOKUP($C978,[1]OtherData!$H:$I,2,0)</f>
        <v>Wind</v>
      </c>
      <c r="M978" s="13">
        <f t="shared" si="62"/>
        <v>-4.0861605928957573E-2</v>
      </c>
      <c r="N978" s="12">
        <v>113232.18752075981</v>
      </c>
      <c r="O978" s="14">
        <f t="shared" si="63"/>
        <v>-3.7947555559530805E-2</v>
      </c>
      <c r="P978">
        <v>3</v>
      </c>
      <c r="Q978">
        <v>1</v>
      </c>
    </row>
    <row r="979" spans="1:17">
      <c r="A979" s="2" t="str">
        <f t="shared" si="60"/>
        <v>2_19762</v>
      </c>
      <c r="B979" s="2">
        <v>2</v>
      </c>
      <c r="C979" s="11" t="s">
        <v>39</v>
      </c>
      <c r="D979" s="2">
        <v>2</v>
      </c>
      <c r="E979" s="2">
        <v>1976</v>
      </c>
      <c r="F979" s="2" t="str">
        <f t="shared" si="61"/>
        <v>1976Q2</v>
      </c>
      <c r="G979" s="2">
        <v>1</v>
      </c>
      <c r="H979" s="2">
        <v>0</v>
      </c>
      <c r="I979" s="2">
        <v>0</v>
      </c>
      <c r="J979" s="12">
        <v>84958</v>
      </c>
      <c r="K979" s="12">
        <f>J979*[1]OtherData!$C$3</f>
        <v>64313.398940196821</v>
      </c>
      <c r="L979" s="12" t="str">
        <f>VLOOKUP($C979,[1]OtherData!$H:$I,2,0)</f>
        <v>Storm</v>
      </c>
      <c r="M979" s="15">
        <f t="shared" si="62"/>
        <v>-4.0861656524648661E-2</v>
      </c>
      <c r="N979" s="12">
        <v>187578.87143522379</v>
      </c>
      <c r="O979" s="14">
        <f t="shared" si="63"/>
        <v>-3.7591025846864676E-2</v>
      </c>
      <c r="P979">
        <v>3</v>
      </c>
      <c r="Q979">
        <v>1</v>
      </c>
    </row>
    <row r="980" spans="1:17">
      <c r="A980" s="2" t="str">
        <f t="shared" si="60"/>
        <v>2_19952</v>
      </c>
      <c r="B980" s="2">
        <v>2</v>
      </c>
      <c r="C980" s="11" t="s">
        <v>27</v>
      </c>
      <c r="D980" s="2">
        <v>2</v>
      </c>
      <c r="E980" s="2">
        <v>1995</v>
      </c>
      <c r="F980" s="2" t="str">
        <f t="shared" si="61"/>
        <v>1995Q2</v>
      </c>
      <c r="G980" s="2">
        <v>1</v>
      </c>
      <c r="H980" s="2">
        <v>0</v>
      </c>
      <c r="I980" s="2">
        <v>0</v>
      </c>
      <c r="J980" s="12">
        <v>84903</v>
      </c>
      <c r="K980" s="12">
        <f>J980*[1]OtherData!$C$3</f>
        <v>64271.763815291451</v>
      </c>
      <c r="L980" s="12" t="str">
        <f>VLOOKUP($C980,[1]OtherData!$H:$I,2,0)</f>
        <v>Storm</v>
      </c>
      <c r="M980" s="13">
        <f t="shared" si="62"/>
        <v>-4.0862004370024893E-2</v>
      </c>
      <c r="N980" s="12">
        <v>99454.05550668799</v>
      </c>
      <c r="O980" s="14">
        <f t="shared" si="63"/>
        <v>-3.8013628626807142E-2</v>
      </c>
      <c r="P980">
        <v>3</v>
      </c>
      <c r="Q980">
        <v>1</v>
      </c>
    </row>
    <row r="981" spans="1:17">
      <c r="A981" s="2" t="str">
        <f t="shared" si="60"/>
        <v>3_19862</v>
      </c>
      <c r="B981" s="2">
        <v>3</v>
      </c>
      <c r="C981" s="11" t="s">
        <v>39</v>
      </c>
      <c r="D981" s="2">
        <v>2</v>
      </c>
      <c r="E981" s="2">
        <v>1986</v>
      </c>
      <c r="F981" s="2" t="str">
        <f t="shared" si="61"/>
        <v>1986Q2</v>
      </c>
      <c r="G981" s="2">
        <v>1</v>
      </c>
      <c r="H981" s="2">
        <v>0</v>
      </c>
      <c r="I981" s="2">
        <v>0</v>
      </c>
      <c r="J981" s="12">
        <v>84839</v>
      </c>
      <c r="K981" s="12">
        <f>J981*[1]OtherData!$C$3</f>
        <v>64223.315669947013</v>
      </c>
      <c r="L981" s="12" t="str">
        <f>VLOOKUP($C981,[1]OtherData!$H:$I,2,0)</f>
        <v>Storm</v>
      </c>
      <c r="M981" s="15">
        <f t="shared" si="62"/>
        <v>-4.0862409135553591E-2</v>
      </c>
      <c r="N981" s="12">
        <v>129981.38766776893</v>
      </c>
      <c r="O981" s="14">
        <f t="shared" si="63"/>
        <v>-3.7867234727431948E-2</v>
      </c>
      <c r="P981">
        <v>3</v>
      </c>
      <c r="Q981">
        <v>1</v>
      </c>
    </row>
    <row r="982" spans="1:17">
      <c r="A982" s="2" t="str">
        <f t="shared" si="60"/>
        <v>2_19674</v>
      </c>
      <c r="B982" s="2">
        <v>2</v>
      </c>
      <c r="C982" s="11" t="s">
        <v>56</v>
      </c>
      <c r="D982" s="2">
        <v>4</v>
      </c>
      <c r="E982" s="2">
        <v>1967</v>
      </c>
      <c r="F982" s="2" t="str">
        <f t="shared" si="61"/>
        <v>1967Q4</v>
      </c>
      <c r="G982" s="2">
        <v>1</v>
      </c>
      <c r="H982" s="2">
        <v>0</v>
      </c>
      <c r="I982" s="2">
        <v>12</v>
      </c>
      <c r="J982" s="12">
        <v>84831</v>
      </c>
      <c r="K982" s="12">
        <f>J982*[1]OtherData!$C$3</f>
        <v>64217.259651778957</v>
      </c>
      <c r="L982" s="12" t="str">
        <f>VLOOKUP($C982,[1]OtherData!$H:$I,2,0)</f>
        <v>Wind</v>
      </c>
      <c r="M982" s="13">
        <f t="shared" si="62"/>
        <v>-4.086245973124468E-2</v>
      </c>
      <c r="N982" s="12">
        <v>211921.12418351916</v>
      </c>
      <c r="O982" s="14">
        <f t="shared" si="63"/>
        <v>-3.7474292511616256E-2</v>
      </c>
      <c r="P982">
        <v>3</v>
      </c>
      <c r="Q982">
        <v>1</v>
      </c>
    </row>
    <row r="983" spans="1:17">
      <c r="A983" s="2" t="str">
        <f t="shared" si="60"/>
        <v>3_19663</v>
      </c>
      <c r="B983" s="2">
        <v>3</v>
      </c>
      <c r="C983" s="11" t="s">
        <v>36</v>
      </c>
      <c r="D983" s="2">
        <v>3</v>
      </c>
      <c r="E983" s="2">
        <v>1966</v>
      </c>
      <c r="F983" s="2" t="str">
        <f t="shared" si="61"/>
        <v>1966Q3</v>
      </c>
      <c r="G983" s="2">
        <v>1</v>
      </c>
      <c r="H983" s="2">
        <v>0</v>
      </c>
      <c r="I983" s="2">
        <v>12</v>
      </c>
      <c r="J983" s="12">
        <v>84792</v>
      </c>
      <c r="K983" s="12">
        <f>J983*[1]OtherData!$C$3</f>
        <v>64187.736563209692</v>
      </c>
      <c r="L983" s="12" t="str">
        <f>VLOOKUP($C983,[1]OtherData!$H:$I,2,0)</f>
        <v>Storm</v>
      </c>
      <c r="M983" s="15">
        <f t="shared" si="62"/>
        <v>-4.0862706385238735E-2</v>
      </c>
      <c r="N983" s="12">
        <v>217093.65637462234</v>
      </c>
      <c r="O983" s="14">
        <f t="shared" si="63"/>
        <v>-3.7449487620278103E-2</v>
      </c>
      <c r="P983">
        <v>3</v>
      </c>
      <c r="Q983">
        <v>1</v>
      </c>
    </row>
    <row r="984" spans="1:17">
      <c r="A984" s="2" t="str">
        <f t="shared" si="60"/>
        <v>5_19921</v>
      </c>
      <c r="B984" s="2">
        <v>5</v>
      </c>
      <c r="C984" s="11" t="s">
        <v>24</v>
      </c>
      <c r="D984" s="2">
        <v>1</v>
      </c>
      <c r="E984" s="2">
        <v>1992</v>
      </c>
      <c r="F984" s="2" t="str">
        <f t="shared" si="61"/>
        <v>1992Q1</v>
      </c>
      <c r="G984" s="2">
        <v>1</v>
      </c>
      <c r="H984" s="2">
        <v>0</v>
      </c>
      <c r="I984" s="2">
        <v>12</v>
      </c>
      <c r="J984" s="12">
        <v>84641</v>
      </c>
      <c r="K984" s="12">
        <f>J984*[1]OtherData!$C$3</f>
        <v>64073.42922028766</v>
      </c>
      <c r="L984" s="12" t="str">
        <f>VLOOKUP($C984,[1]OtherData!$H:$I,2,0)</f>
        <v>Storm</v>
      </c>
      <c r="M984" s="13">
        <f t="shared" si="62"/>
        <v>-4.0863661378908019E-2</v>
      </c>
      <c r="N984" s="12">
        <v>102131.28131947599</v>
      </c>
      <c r="O984" s="14">
        <f t="shared" si="63"/>
        <v>-3.8000789983581661E-2</v>
      </c>
      <c r="P984">
        <v>3</v>
      </c>
      <c r="Q984">
        <v>1</v>
      </c>
    </row>
    <row r="985" spans="1:17">
      <c r="A985" s="2" t="str">
        <f t="shared" si="60"/>
        <v>2_19772</v>
      </c>
      <c r="B985" s="2">
        <v>2</v>
      </c>
      <c r="C985" s="11" t="s">
        <v>27</v>
      </c>
      <c r="D985" s="2">
        <v>2</v>
      </c>
      <c r="E985" s="2">
        <v>1977</v>
      </c>
      <c r="F985" s="2" t="str">
        <f t="shared" si="61"/>
        <v>1977Q2</v>
      </c>
      <c r="G985" s="2">
        <v>1</v>
      </c>
      <c r="H985" s="2">
        <v>0</v>
      </c>
      <c r="I985" s="2">
        <v>0</v>
      </c>
      <c r="J985" s="12">
        <v>84610</v>
      </c>
      <c r="K985" s="12">
        <f>J985*[1]OtherData!$C$3</f>
        <v>64049.962149886451</v>
      </c>
      <c r="L985" s="12" t="str">
        <f>VLOOKUP($C985,[1]OtherData!$H:$I,2,0)</f>
        <v>Storm</v>
      </c>
      <c r="M985" s="15">
        <f t="shared" si="62"/>
        <v>-4.0863857437210986E-2</v>
      </c>
      <c r="N985" s="12">
        <v>186460.13163733689</v>
      </c>
      <c r="O985" s="14">
        <f t="shared" si="63"/>
        <v>-3.7596390766423807E-2</v>
      </c>
      <c r="P985">
        <v>3</v>
      </c>
      <c r="Q985">
        <v>1</v>
      </c>
    </row>
    <row r="986" spans="1:17">
      <c r="A986" s="2" t="str">
        <f t="shared" si="60"/>
        <v>4_19813</v>
      </c>
      <c r="B986" s="2">
        <v>4</v>
      </c>
      <c r="C986" s="11" t="s">
        <v>21</v>
      </c>
      <c r="D986" s="2">
        <v>3</v>
      </c>
      <c r="E986" s="2">
        <v>1981</v>
      </c>
      <c r="F986" s="2" t="str">
        <f t="shared" si="61"/>
        <v>1981Q3</v>
      </c>
      <c r="G986" s="2">
        <v>1</v>
      </c>
      <c r="H986" s="2">
        <v>0</v>
      </c>
      <c r="I986" s="2">
        <v>0</v>
      </c>
      <c r="J986" s="12">
        <v>84530</v>
      </c>
      <c r="K986" s="12">
        <f>J986*[1]OtherData!$C$3</f>
        <v>63989.401968205908</v>
      </c>
      <c r="L986" s="12" t="str">
        <f>VLOOKUP($C986,[1]OtherData!$H:$I,2,0)</f>
        <v>Wind</v>
      </c>
      <c r="M986" s="13">
        <f t="shared" si="62"/>
        <v>-4.0864363394121868E-2</v>
      </c>
      <c r="N986" s="12">
        <v>174695.79762187222</v>
      </c>
      <c r="O986" s="14">
        <f t="shared" si="63"/>
        <v>-3.7652806660252607E-2</v>
      </c>
      <c r="P986">
        <v>3</v>
      </c>
      <c r="Q986">
        <v>1</v>
      </c>
    </row>
    <row r="987" spans="1:17">
      <c r="A987" s="2" t="str">
        <f t="shared" si="60"/>
        <v>4_19892</v>
      </c>
      <c r="B987" s="2">
        <v>4</v>
      </c>
      <c r="C987" s="11" t="s">
        <v>24</v>
      </c>
      <c r="D987" s="2">
        <v>2</v>
      </c>
      <c r="E987" s="2">
        <v>1989</v>
      </c>
      <c r="F987" s="2" t="str">
        <f t="shared" si="61"/>
        <v>1989Q2</v>
      </c>
      <c r="G987" s="2">
        <v>1</v>
      </c>
      <c r="H987" s="2">
        <v>0</v>
      </c>
      <c r="I987" s="2">
        <v>0</v>
      </c>
      <c r="J987" s="12">
        <v>84483</v>
      </c>
      <c r="K987" s="12">
        <f>J987*[1]OtherData!$C$3</f>
        <v>63953.822861468587</v>
      </c>
      <c r="L987" s="12" t="str">
        <f>VLOOKUP($C987,[1]OtherData!$H:$I,2,0)</f>
        <v>Storm</v>
      </c>
      <c r="M987" s="15">
        <f t="shared" si="62"/>
        <v>-4.0864660643807005E-2</v>
      </c>
      <c r="N987" s="12">
        <v>112588.50479387463</v>
      </c>
      <c r="O987" s="14">
        <f t="shared" si="63"/>
        <v>-3.7950642341692181E-2</v>
      </c>
      <c r="P987">
        <v>3</v>
      </c>
      <c r="Q987">
        <v>1</v>
      </c>
    </row>
    <row r="988" spans="1:17">
      <c r="A988" s="2" t="str">
        <f t="shared" si="60"/>
        <v>2_19872</v>
      </c>
      <c r="B988" s="2">
        <v>2</v>
      </c>
      <c r="C988" s="11" t="s">
        <v>19</v>
      </c>
      <c r="D988" s="2">
        <v>2</v>
      </c>
      <c r="E988" s="2">
        <v>1987</v>
      </c>
      <c r="F988" s="2" t="str">
        <f t="shared" si="61"/>
        <v>1987Q2</v>
      </c>
      <c r="G988" s="2">
        <v>1</v>
      </c>
      <c r="H988" s="2">
        <v>0</v>
      </c>
      <c r="I988" s="2">
        <v>0</v>
      </c>
      <c r="J988" s="12">
        <v>84308</v>
      </c>
      <c r="K988" s="12">
        <f>J988*[1]OtherData!$C$3</f>
        <v>63821.347464042396</v>
      </c>
      <c r="L988" s="12" t="str">
        <f>VLOOKUP($C988,[1]OtherData!$H:$I,2,0)</f>
        <v>Water</v>
      </c>
      <c r="M988" s="13">
        <f t="shared" si="62"/>
        <v>-4.0865767424549553E-2</v>
      </c>
      <c r="N988" s="12">
        <v>122822.03995072603</v>
      </c>
      <c r="O988" s="14">
        <f t="shared" si="63"/>
        <v>-3.7901567397701022E-2</v>
      </c>
      <c r="P988">
        <v>3</v>
      </c>
      <c r="Q988">
        <v>1</v>
      </c>
    </row>
    <row r="989" spans="1:17">
      <c r="A989" s="2" t="str">
        <f t="shared" si="60"/>
        <v>1_19923</v>
      </c>
      <c r="B989" s="2">
        <v>1</v>
      </c>
      <c r="C989" s="11" t="s">
        <v>27</v>
      </c>
      <c r="D989" s="2">
        <v>3</v>
      </c>
      <c r="E989" s="2">
        <v>1992</v>
      </c>
      <c r="F989" s="2" t="str">
        <f t="shared" si="61"/>
        <v>1992Q3</v>
      </c>
      <c r="G989" s="2">
        <v>1</v>
      </c>
      <c r="H989" s="2">
        <v>0</v>
      </c>
      <c r="I989" s="2">
        <v>0</v>
      </c>
      <c r="J989" s="12">
        <v>84277</v>
      </c>
      <c r="K989" s="12">
        <f>J989*[1]OtherData!$C$3</f>
        <v>63797.880393641186</v>
      </c>
      <c r="L989" s="12" t="str">
        <f>VLOOKUP($C989,[1]OtherData!$H:$I,2,0)</f>
        <v>Storm</v>
      </c>
      <c r="M989" s="15">
        <f t="shared" si="62"/>
        <v>-4.086596348285252E-2</v>
      </c>
      <c r="N989" s="12">
        <v>101692.06407960065</v>
      </c>
      <c r="O989" s="14">
        <f t="shared" si="63"/>
        <v>-3.800289625097767E-2</v>
      </c>
      <c r="P989">
        <v>3</v>
      </c>
      <c r="Q989">
        <v>1</v>
      </c>
    </row>
    <row r="990" spans="1:17">
      <c r="A990" s="2" t="str">
        <f t="shared" si="60"/>
        <v>3_20102</v>
      </c>
      <c r="B990" s="2">
        <v>3</v>
      </c>
      <c r="C990" s="11" t="s">
        <v>24</v>
      </c>
      <c r="D990" s="2">
        <v>2</v>
      </c>
      <c r="E990" s="2">
        <v>2010</v>
      </c>
      <c r="F990" s="2" t="str">
        <f t="shared" si="61"/>
        <v>2010Q2</v>
      </c>
      <c r="G990" s="2">
        <v>1</v>
      </c>
      <c r="H990" s="2">
        <v>0</v>
      </c>
      <c r="I990" s="2">
        <v>0</v>
      </c>
      <c r="J990" s="12">
        <v>84261</v>
      </c>
      <c r="K990" s="12">
        <f>J990*[1]OtherData!$C$3</f>
        <v>63785.768357305074</v>
      </c>
      <c r="L990" s="12" t="str">
        <f>VLOOKUP($C990,[1]OtherData!$H:$I,2,0)</f>
        <v>Storm</v>
      </c>
      <c r="M990" s="13">
        <f t="shared" si="62"/>
        <v>-4.0866064674234696E-2</v>
      </c>
      <c r="N990" s="12">
        <v>74817.646649402275</v>
      </c>
      <c r="O990" s="14">
        <f t="shared" si="63"/>
        <v>-3.8131772588427794E-2</v>
      </c>
      <c r="P990">
        <v>3</v>
      </c>
      <c r="Q990">
        <v>1</v>
      </c>
    </row>
    <row r="991" spans="1:17">
      <c r="A991" s="2" t="str">
        <f t="shared" si="60"/>
        <v>2_19892</v>
      </c>
      <c r="B991" s="2">
        <v>2</v>
      </c>
      <c r="C991" s="11" t="s">
        <v>26</v>
      </c>
      <c r="D991" s="2">
        <v>2</v>
      </c>
      <c r="E991" s="2">
        <v>1989</v>
      </c>
      <c r="F991" s="2" t="str">
        <f t="shared" si="61"/>
        <v>1989Q2</v>
      </c>
      <c r="G991" s="2">
        <v>1</v>
      </c>
      <c r="H991" s="2">
        <v>0</v>
      </c>
      <c r="I991" s="2">
        <v>0</v>
      </c>
      <c r="J991" s="12">
        <v>84213</v>
      </c>
      <c r="K991" s="12">
        <f>J991*[1]OtherData!$C$3</f>
        <v>63749.432248296747</v>
      </c>
      <c r="L991" s="12" t="str">
        <f>VLOOKUP($C991,[1]OtherData!$H:$I,2,0)</f>
        <v>Wind</v>
      </c>
      <c r="M991" s="15">
        <f t="shared" si="62"/>
        <v>-4.0866368248381225E-2</v>
      </c>
      <c r="N991" s="12">
        <v>112228.68215151645</v>
      </c>
      <c r="O991" s="14">
        <f t="shared" si="63"/>
        <v>-3.7952367872092947E-2</v>
      </c>
      <c r="P991">
        <v>3</v>
      </c>
      <c r="Q991">
        <v>1</v>
      </c>
    </row>
    <row r="992" spans="1:17">
      <c r="A992" s="2" t="str">
        <f t="shared" si="60"/>
        <v>1_19703</v>
      </c>
      <c r="B992" s="2">
        <v>1</v>
      </c>
      <c r="C992" s="11" t="s">
        <v>24</v>
      </c>
      <c r="D992" s="2">
        <v>3</v>
      </c>
      <c r="E992" s="2">
        <v>1970</v>
      </c>
      <c r="F992" s="2" t="str">
        <f t="shared" si="61"/>
        <v>1970Q3</v>
      </c>
      <c r="G992" s="2">
        <v>1</v>
      </c>
      <c r="H992" s="2">
        <v>0</v>
      </c>
      <c r="I992" s="2">
        <v>0</v>
      </c>
      <c r="J992" s="12">
        <v>84150</v>
      </c>
      <c r="K992" s="12">
        <f>J992*[1]OtherData!$C$3</f>
        <v>63701.741105223322</v>
      </c>
      <c r="L992" s="12" t="str">
        <f>VLOOKUP($C992,[1]OtherData!$H:$I,2,0)</f>
        <v>Storm</v>
      </c>
      <c r="M992" s="13">
        <f t="shared" si="62"/>
        <v>-4.0866766689448539E-2</v>
      </c>
      <c r="N992" s="12">
        <v>191784.9440116011</v>
      </c>
      <c r="O992" s="14">
        <f t="shared" si="63"/>
        <v>-3.7570855615078232E-2</v>
      </c>
      <c r="P992">
        <v>3</v>
      </c>
      <c r="Q992">
        <v>1</v>
      </c>
    </row>
    <row r="993" spans="1:17">
      <c r="A993" s="2" t="str">
        <f t="shared" si="60"/>
        <v>2_19731</v>
      </c>
      <c r="B993" s="2">
        <v>2</v>
      </c>
      <c r="C993" s="11" t="s">
        <v>19</v>
      </c>
      <c r="D993" s="2">
        <v>1</v>
      </c>
      <c r="E993" s="2">
        <v>1973</v>
      </c>
      <c r="F993" s="2" t="str">
        <f t="shared" si="61"/>
        <v>1973Q1</v>
      </c>
      <c r="G993" s="2">
        <v>17</v>
      </c>
      <c r="H993" s="2">
        <v>0</v>
      </c>
      <c r="I993" s="2">
        <v>0</v>
      </c>
      <c r="J993" s="12">
        <v>84134</v>
      </c>
      <c r="K993" s="12">
        <f>J993*[1]OtherData!$C$3</f>
        <v>63689.62906888721</v>
      </c>
      <c r="L993" s="12" t="str">
        <f>VLOOKUP($C993,[1]OtherData!$H:$I,2,0)</f>
        <v>Water</v>
      </c>
      <c r="M993" s="15">
        <f t="shared" si="62"/>
        <v>-4.0866867880830715E-2</v>
      </c>
      <c r="N993" s="12">
        <v>183401.5129633336</v>
      </c>
      <c r="O993" s="14">
        <f t="shared" si="63"/>
        <v>-3.7611058380089699E-2</v>
      </c>
      <c r="P993">
        <v>2</v>
      </c>
      <c r="Q993">
        <v>2</v>
      </c>
    </row>
    <row r="994" spans="1:17">
      <c r="A994" s="2" t="str">
        <f t="shared" si="60"/>
        <v>6_20152</v>
      </c>
      <c r="B994" s="2">
        <v>6</v>
      </c>
      <c r="C994" s="11" t="s">
        <v>21</v>
      </c>
      <c r="D994" s="2">
        <v>2</v>
      </c>
      <c r="E994" s="2">
        <v>2015</v>
      </c>
      <c r="F994" s="2" t="str">
        <f t="shared" si="61"/>
        <v>2015Q2</v>
      </c>
      <c r="G994" s="2">
        <v>1</v>
      </c>
      <c r="H994" s="2">
        <v>0</v>
      </c>
      <c r="I994" s="2">
        <v>0</v>
      </c>
      <c r="J994" s="12">
        <v>84094</v>
      </c>
      <c r="K994" s="12">
        <f>J994*[1]OtherData!$C$3</f>
        <v>63659.348978046939</v>
      </c>
      <c r="L994" s="12" t="str">
        <f>VLOOKUP($C994,[1]OtherData!$H:$I,2,0)</f>
        <v>Wind</v>
      </c>
      <c r="M994" s="13">
        <f t="shared" si="62"/>
        <v>-4.0867120859286156E-2</v>
      </c>
      <c r="N994" s="12">
        <v>80804.436662494918</v>
      </c>
      <c r="O994" s="14">
        <f t="shared" si="63"/>
        <v>-3.8103062921623874E-2</v>
      </c>
      <c r="P994">
        <v>3</v>
      </c>
      <c r="Q994">
        <v>1</v>
      </c>
    </row>
    <row r="995" spans="1:17">
      <c r="A995" s="2" t="str">
        <f t="shared" si="60"/>
        <v>4_19862</v>
      </c>
      <c r="B995" s="2">
        <v>4</v>
      </c>
      <c r="C995" s="11" t="s">
        <v>26</v>
      </c>
      <c r="D995" s="2">
        <v>2</v>
      </c>
      <c r="E995" s="2">
        <v>1986</v>
      </c>
      <c r="F995" s="2" t="str">
        <f t="shared" si="61"/>
        <v>1986Q2</v>
      </c>
      <c r="G995" s="2">
        <v>1</v>
      </c>
      <c r="H995" s="2">
        <v>0</v>
      </c>
      <c r="I995" s="2">
        <v>0</v>
      </c>
      <c r="J995" s="12">
        <v>84023</v>
      </c>
      <c r="K995" s="12">
        <f>J995*[1]OtherData!$C$3</f>
        <v>63605.601816805451</v>
      </c>
      <c r="L995" s="12" t="str">
        <f>VLOOKUP($C995,[1]OtherData!$H:$I,2,0)</f>
        <v>Wind</v>
      </c>
      <c r="M995" s="15">
        <f t="shared" si="62"/>
        <v>-4.0867569896044557E-2</v>
      </c>
      <c r="N995" s="12">
        <v>128731.19834049139</v>
      </c>
      <c r="O995" s="14">
        <f t="shared" si="63"/>
        <v>-3.7873230013545117E-2</v>
      </c>
      <c r="P995">
        <v>3</v>
      </c>
      <c r="Q995">
        <v>1</v>
      </c>
    </row>
    <row r="996" spans="1:17">
      <c r="A996" s="2" t="str">
        <f t="shared" si="60"/>
        <v>1_19862</v>
      </c>
      <c r="B996" s="2">
        <v>1</v>
      </c>
      <c r="C996" s="11" t="s">
        <v>39</v>
      </c>
      <c r="D996" s="2">
        <v>2</v>
      </c>
      <c r="E996" s="2">
        <v>1986</v>
      </c>
      <c r="F996" s="2" t="str">
        <f t="shared" si="61"/>
        <v>1986Q2</v>
      </c>
      <c r="G996" s="2">
        <v>1</v>
      </c>
      <c r="H996" s="2">
        <v>0</v>
      </c>
      <c r="I996" s="2">
        <v>0</v>
      </c>
      <c r="J996" s="12">
        <v>83960</v>
      </c>
      <c r="K996" s="12">
        <f>J996*[1]OtherData!$C$3</f>
        <v>63557.910673732025</v>
      </c>
      <c r="L996" s="12" t="str">
        <f>VLOOKUP($C996,[1]OtherData!$H:$I,2,0)</f>
        <v>Storm</v>
      </c>
      <c r="M996" s="13">
        <f t="shared" si="62"/>
        <v>-4.0867968337111878E-2</v>
      </c>
      <c r="N996" s="12">
        <v>128634.6763703707</v>
      </c>
      <c r="O996" s="14">
        <f t="shared" si="63"/>
        <v>-3.7873692884899439E-2</v>
      </c>
      <c r="P996">
        <v>3</v>
      </c>
      <c r="Q996">
        <v>1</v>
      </c>
    </row>
    <row r="997" spans="1:17">
      <c r="A997" s="2" t="str">
        <f t="shared" si="60"/>
        <v>2_19882</v>
      </c>
      <c r="B997" s="2">
        <v>2</v>
      </c>
      <c r="C997" s="11" t="s">
        <v>25</v>
      </c>
      <c r="D997" s="2">
        <v>2</v>
      </c>
      <c r="E997" s="2">
        <v>1988</v>
      </c>
      <c r="F997" s="2" t="str">
        <f t="shared" si="61"/>
        <v>1988Q2</v>
      </c>
      <c r="G997" s="2">
        <v>1</v>
      </c>
      <c r="H997" s="2">
        <v>0</v>
      </c>
      <c r="I997" s="2">
        <v>0</v>
      </c>
      <c r="J997" s="12">
        <v>83960</v>
      </c>
      <c r="K997" s="12">
        <f>J997*[1]OtherData!$C$3</f>
        <v>63557.910673732025</v>
      </c>
      <c r="L997" s="12" t="str">
        <f>VLOOKUP($C997,[1]OtherData!$H:$I,2,0)</f>
        <v>Storm</v>
      </c>
      <c r="M997" s="15">
        <f t="shared" si="62"/>
        <v>-4.0867968337111878E-2</v>
      </c>
      <c r="N997" s="12">
        <v>117211.97381474281</v>
      </c>
      <c r="O997" s="14">
        <f t="shared" si="63"/>
        <v>-3.7928470484189736E-2</v>
      </c>
      <c r="P997">
        <v>3</v>
      </c>
      <c r="Q997">
        <v>1</v>
      </c>
    </row>
    <row r="998" spans="1:17">
      <c r="A998" s="2" t="str">
        <f t="shared" si="60"/>
        <v>1_19653</v>
      </c>
      <c r="B998" s="2">
        <v>1</v>
      </c>
      <c r="C998" s="11" t="s">
        <v>25</v>
      </c>
      <c r="D998" s="2">
        <v>3</v>
      </c>
      <c r="E998" s="2">
        <v>1965</v>
      </c>
      <c r="F998" s="2" t="str">
        <f t="shared" si="61"/>
        <v>1965Q3</v>
      </c>
      <c r="G998" s="2">
        <v>1</v>
      </c>
      <c r="H998" s="2">
        <v>0</v>
      </c>
      <c r="I998" s="2">
        <v>0</v>
      </c>
      <c r="J998" s="12">
        <v>83833</v>
      </c>
      <c r="K998" s="12">
        <f>J998*[1]OtherData!$C$3</f>
        <v>63461.771385314161</v>
      </c>
      <c r="L998" s="12" t="str">
        <f>VLOOKUP($C998,[1]OtherData!$H:$I,2,0)</f>
        <v>Storm</v>
      </c>
      <c r="M998" s="13">
        <f t="shared" si="62"/>
        <v>-4.0868771543707896E-2</v>
      </c>
      <c r="N998" s="12">
        <v>219117.80201244904</v>
      </c>
      <c r="O998" s="14">
        <f t="shared" si="63"/>
        <v>-3.7439780824700251E-2</v>
      </c>
      <c r="P998">
        <v>3</v>
      </c>
      <c r="Q998">
        <v>1</v>
      </c>
    </row>
    <row r="999" spans="1:17">
      <c r="A999" s="2" t="str">
        <f t="shared" si="60"/>
        <v>1_20132</v>
      </c>
      <c r="B999" s="2">
        <v>1</v>
      </c>
      <c r="C999" s="11" t="s">
        <v>21</v>
      </c>
      <c r="D999" s="2">
        <v>2</v>
      </c>
      <c r="E999" s="2">
        <v>2013</v>
      </c>
      <c r="F999" s="2" t="str">
        <f t="shared" si="61"/>
        <v>2013Q2</v>
      </c>
      <c r="G999" s="2">
        <v>1</v>
      </c>
      <c r="H999" s="2">
        <v>0</v>
      </c>
      <c r="I999" s="2">
        <v>0</v>
      </c>
      <c r="J999" s="12">
        <v>83817</v>
      </c>
      <c r="K999" s="12">
        <f>J999*[1]OtherData!$C$3</f>
        <v>63449.65934897805</v>
      </c>
      <c r="L999" s="12" t="str">
        <f>VLOOKUP($C999,[1]OtherData!$H:$I,2,0)</f>
        <v>Wind</v>
      </c>
      <c r="M999" s="15">
        <f t="shared" si="62"/>
        <v>-4.0868872735090073E-2</v>
      </c>
      <c r="N999" s="12">
        <v>78845.270468146788</v>
      </c>
      <c r="O999" s="14">
        <f t="shared" si="63"/>
        <v>-3.8112458108114505E-2</v>
      </c>
      <c r="P999">
        <v>3</v>
      </c>
      <c r="Q999">
        <v>1</v>
      </c>
    </row>
    <row r="1000" spans="1:17">
      <c r="A1000" s="2" t="str">
        <f t="shared" si="60"/>
        <v>4_19943</v>
      </c>
      <c r="B1000" s="2">
        <v>4</v>
      </c>
      <c r="C1000" s="11" t="s">
        <v>27</v>
      </c>
      <c r="D1000" s="2">
        <v>3</v>
      </c>
      <c r="E1000" s="2">
        <v>1994</v>
      </c>
      <c r="F1000" s="2" t="str">
        <f t="shared" si="61"/>
        <v>1994Q3</v>
      </c>
      <c r="G1000" s="2">
        <v>1</v>
      </c>
      <c r="H1000" s="2">
        <v>0</v>
      </c>
      <c r="I1000" s="2">
        <v>0</v>
      </c>
      <c r="J1000" s="12">
        <v>83809</v>
      </c>
      <c r="K1000" s="12">
        <f>J1000*[1]OtherData!$C$3</f>
        <v>63443.603330809994</v>
      </c>
      <c r="L1000" s="12" t="str">
        <f>VLOOKUP($C1000,[1]OtherData!$H:$I,2,0)</f>
        <v>Storm</v>
      </c>
      <c r="M1000" s="13">
        <f t="shared" si="62"/>
        <v>-4.0868923330781161E-2</v>
      </c>
      <c r="N1000" s="12">
        <v>100845.92940434483</v>
      </c>
      <c r="O1000" s="14">
        <f t="shared" si="63"/>
        <v>-3.8006953891974719E-2</v>
      </c>
      <c r="P1000">
        <v>3</v>
      </c>
      <c r="Q1000">
        <v>1</v>
      </c>
    </row>
    <row r="1001" spans="1:17">
      <c r="A1001" s="2" t="str">
        <f t="shared" si="60"/>
        <v>2_19951</v>
      </c>
      <c r="B1001" s="2">
        <v>2</v>
      </c>
      <c r="C1001" s="11" t="s">
        <v>27</v>
      </c>
      <c r="D1001" s="2">
        <v>1</v>
      </c>
      <c r="E1001" s="2">
        <v>1995</v>
      </c>
      <c r="F1001" s="2" t="str">
        <f t="shared" si="61"/>
        <v>1995Q1</v>
      </c>
      <c r="G1001" s="2">
        <v>1</v>
      </c>
      <c r="H1001" s="2">
        <v>0</v>
      </c>
      <c r="I1001" s="2">
        <v>0</v>
      </c>
      <c r="J1001" s="12">
        <v>83785</v>
      </c>
      <c r="K1001" s="12">
        <f>J1001*[1]OtherData!$C$3</f>
        <v>63425.435276305834</v>
      </c>
      <c r="L1001" s="12" t="str">
        <f>VLOOKUP($C1001,[1]OtherData!$H:$I,2,0)</f>
        <v>Storm</v>
      </c>
      <c r="M1001" s="15">
        <f t="shared" si="62"/>
        <v>-4.0869075117854425E-2</v>
      </c>
      <c r="N1001" s="12">
        <v>98144.447671199523</v>
      </c>
      <c r="O1001" s="14">
        <f t="shared" si="63"/>
        <v>-3.8019908854528252E-2</v>
      </c>
      <c r="P1001">
        <v>3</v>
      </c>
      <c r="Q1001">
        <v>1</v>
      </c>
    </row>
    <row r="1002" spans="1:17">
      <c r="A1002" s="2" t="str">
        <f t="shared" si="60"/>
        <v>1_19892</v>
      </c>
      <c r="B1002" s="2">
        <v>1</v>
      </c>
      <c r="C1002" s="11" t="s">
        <v>24</v>
      </c>
      <c r="D1002" s="2">
        <v>2</v>
      </c>
      <c r="E1002" s="2">
        <v>1989</v>
      </c>
      <c r="F1002" s="2" t="str">
        <f t="shared" si="61"/>
        <v>1989Q2</v>
      </c>
      <c r="G1002" s="2">
        <v>1</v>
      </c>
      <c r="H1002" s="2">
        <v>0</v>
      </c>
      <c r="I1002" s="2">
        <v>0</v>
      </c>
      <c r="J1002" s="12">
        <v>83769</v>
      </c>
      <c r="K1002" s="12">
        <f>J1002*[1]OtherData!$C$3</f>
        <v>63413.323239969723</v>
      </c>
      <c r="L1002" s="12" t="str">
        <f>VLOOKUP($C1002,[1]OtherData!$H:$I,2,0)</f>
        <v>Storm</v>
      </c>
      <c r="M1002" s="13">
        <f t="shared" si="62"/>
        <v>-4.0869176309236602E-2</v>
      </c>
      <c r="N1002" s="12">
        <v>111636.97380630521</v>
      </c>
      <c r="O1002" s="14">
        <f t="shared" si="63"/>
        <v>-3.7955205410974212E-2</v>
      </c>
      <c r="P1002">
        <v>3</v>
      </c>
      <c r="Q1002">
        <v>1</v>
      </c>
    </row>
    <row r="1003" spans="1:17">
      <c r="A1003" s="2" t="str">
        <f t="shared" si="60"/>
        <v>2_19674</v>
      </c>
      <c r="B1003" s="2">
        <v>2</v>
      </c>
      <c r="C1003" s="11" t="s">
        <v>21</v>
      </c>
      <c r="D1003" s="2">
        <v>4</v>
      </c>
      <c r="E1003" s="2">
        <v>1967</v>
      </c>
      <c r="F1003" s="2" t="str">
        <f t="shared" si="61"/>
        <v>1967Q4</v>
      </c>
      <c r="G1003" s="2">
        <v>1</v>
      </c>
      <c r="H1003" s="2">
        <v>0</v>
      </c>
      <c r="I1003" s="2">
        <v>12</v>
      </c>
      <c r="J1003" s="12">
        <v>83761</v>
      </c>
      <c r="K1003" s="12">
        <f>J1003*[1]OtherData!$C$3</f>
        <v>63407.267221801667</v>
      </c>
      <c r="L1003" s="12" t="str">
        <f>VLOOKUP($C1003,[1]OtherData!$H:$I,2,0)</f>
        <v>Wind</v>
      </c>
      <c r="M1003" s="15">
        <f t="shared" si="62"/>
        <v>-4.086922690492769E-2</v>
      </c>
      <c r="N1003" s="12">
        <v>209248.09660072083</v>
      </c>
      <c r="O1003" s="14">
        <f t="shared" si="63"/>
        <v>-3.7487111022219098E-2</v>
      </c>
      <c r="P1003">
        <v>3</v>
      </c>
      <c r="Q1003">
        <v>1</v>
      </c>
    </row>
    <row r="1004" spans="1:17">
      <c r="A1004" s="2" t="str">
        <f t="shared" si="60"/>
        <v>1_19843</v>
      </c>
      <c r="B1004" s="2">
        <v>1</v>
      </c>
      <c r="C1004" s="11" t="s">
        <v>37</v>
      </c>
      <c r="D1004" s="2">
        <v>3</v>
      </c>
      <c r="E1004" s="2">
        <v>1984</v>
      </c>
      <c r="F1004" s="2" t="str">
        <f t="shared" si="61"/>
        <v>1984Q3</v>
      </c>
      <c r="G1004" s="2">
        <v>1</v>
      </c>
      <c r="H1004" s="2">
        <v>0</v>
      </c>
      <c r="I1004" s="2">
        <v>0</v>
      </c>
      <c r="J1004" s="12">
        <v>83722</v>
      </c>
      <c r="K1004" s="12">
        <f>J1004*[1]OtherData!$C$3</f>
        <v>63377.744133232402</v>
      </c>
      <c r="L1004" s="12" t="str">
        <f>VLOOKUP($C1004,[1]OtherData!$H:$I,2,0)</f>
        <v>Water</v>
      </c>
      <c r="M1004" s="13">
        <f t="shared" si="62"/>
        <v>-4.0869473558921739E-2</v>
      </c>
      <c r="N1004" s="12">
        <v>144878.8957610284</v>
      </c>
      <c r="O1004" s="14">
        <f t="shared" si="63"/>
        <v>-3.7795793689307876E-2</v>
      </c>
      <c r="P1004">
        <v>3</v>
      </c>
      <c r="Q1004">
        <v>1</v>
      </c>
    </row>
    <row r="1005" spans="1:17">
      <c r="A1005" s="2" t="str">
        <f t="shared" si="60"/>
        <v>1_19941</v>
      </c>
      <c r="B1005" s="2">
        <v>1</v>
      </c>
      <c r="C1005" s="11" t="s">
        <v>24</v>
      </c>
      <c r="D1005" s="2">
        <v>1</v>
      </c>
      <c r="E1005" s="2">
        <v>1994</v>
      </c>
      <c r="F1005" s="2" t="str">
        <f t="shared" si="61"/>
        <v>1994Q1</v>
      </c>
      <c r="G1005" s="2">
        <v>1</v>
      </c>
      <c r="H1005" s="2">
        <v>0</v>
      </c>
      <c r="I1005" s="2">
        <v>0</v>
      </c>
      <c r="J1005" s="12">
        <v>83722</v>
      </c>
      <c r="K1005" s="12">
        <f>J1005*[1]OtherData!$C$3</f>
        <v>63377.744133232402</v>
      </c>
      <c r="L1005" s="12" t="str">
        <f>VLOOKUP($C1005,[1]OtherData!$H:$I,2,0)</f>
        <v>Storm</v>
      </c>
      <c r="M1005" s="15">
        <f t="shared" si="62"/>
        <v>-4.0869473558921739E-2</v>
      </c>
      <c r="N1005" s="12">
        <v>100741.24379947927</v>
      </c>
      <c r="O1005" s="14">
        <f t="shared" si="63"/>
        <v>-3.8007455912060319E-2</v>
      </c>
      <c r="P1005">
        <v>3</v>
      </c>
      <c r="Q1005">
        <v>1</v>
      </c>
    </row>
    <row r="1006" spans="1:17">
      <c r="A1006" s="2" t="str">
        <f t="shared" si="60"/>
        <v>2_20192</v>
      </c>
      <c r="B1006" s="2">
        <v>2</v>
      </c>
      <c r="C1006" s="11" t="s">
        <v>24</v>
      </c>
      <c r="D1006" s="2">
        <v>2</v>
      </c>
      <c r="E1006" s="2">
        <v>2019</v>
      </c>
      <c r="F1006" s="2" t="str">
        <f t="shared" si="61"/>
        <v>2019Q2</v>
      </c>
      <c r="G1006" s="2">
        <v>1</v>
      </c>
      <c r="H1006" s="2">
        <v>0</v>
      </c>
      <c r="I1006" s="2">
        <v>0</v>
      </c>
      <c r="J1006" s="12">
        <v>83690</v>
      </c>
      <c r="K1006" s="12">
        <f>J1006*[1]OtherData!$C$3</f>
        <v>63353.520060560186</v>
      </c>
      <c r="L1006" s="12" t="str">
        <f>VLOOKUP($C1006,[1]OtherData!$H:$I,2,0)</f>
        <v>Storm</v>
      </c>
      <c r="M1006" s="13">
        <f t="shared" si="62"/>
        <v>-4.0869675941686091E-2</v>
      </c>
      <c r="N1006" s="12">
        <v>80869.812992940482</v>
      </c>
      <c r="O1006" s="14">
        <f t="shared" si="63"/>
        <v>-3.810274940926419E-2</v>
      </c>
      <c r="P1006">
        <v>3</v>
      </c>
      <c r="Q1006">
        <v>1</v>
      </c>
    </row>
    <row r="1007" spans="1:17">
      <c r="A1007" s="2" t="str">
        <f t="shared" si="60"/>
        <v>5_19803</v>
      </c>
      <c r="B1007" s="2">
        <v>5</v>
      </c>
      <c r="C1007" s="11" t="s">
        <v>25</v>
      </c>
      <c r="D1007" s="2">
        <v>3</v>
      </c>
      <c r="E1007" s="2">
        <v>1980</v>
      </c>
      <c r="F1007" s="2" t="str">
        <f t="shared" si="61"/>
        <v>1980Q3</v>
      </c>
      <c r="G1007" s="2">
        <v>1</v>
      </c>
      <c r="H1007" s="2">
        <v>0</v>
      </c>
      <c r="I1007" s="2">
        <v>0</v>
      </c>
      <c r="J1007" s="12">
        <v>83674</v>
      </c>
      <c r="K1007" s="12">
        <f>J1007*[1]OtherData!$C$3</f>
        <v>63341.408024224074</v>
      </c>
      <c r="L1007" s="12" t="str">
        <f>VLOOKUP($C1007,[1]OtherData!$H:$I,2,0)</f>
        <v>Storm</v>
      </c>
      <c r="M1007" s="15">
        <f t="shared" si="62"/>
        <v>-4.0869777133068268E-2</v>
      </c>
      <c r="N1007" s="12">
        <v>175399.75773375764</v>
      </c>
      <c r="O1007" s="14">
        <f t="shared" si="63"/>
        <v>-3.7649430817737459E-2</v>
      </c>
      <c r="P1007">
        <v>3</v>
      </c>
      <c r="Q1007">
        <v>1</v>
      </c>
    </row>
    <row r="1008" spans="1:17">
      <c r="A1008" s="2" t="str">
        <f t="shared" si="60"/>
        <v>3_19842</v>
      </c>
      <c r="B1008" s="2">
        <v>3</v>
      </c>
      <c r="C1008" s="11" t="s">
        <v>26</v>
      </c>
      <c r="D1008" s="2">
        <v>2</v>
      </c>
      <c r="E1008" s="2">
        <v>1984</v>
      </c>
      <c r="F1008" s="2" t="str">
        <f t="shared" si="61"/>
        <v>1984Q2</v>
      </c>
      <c r="G1008" s="2">
        <v>1</v>
      </c>
      <c r="H1008" s="2">
        <v>0</v>
      </c>
      <c r="I1008" s="2">
        <v>0</v>
      </c>
      <c r="J1008" s="12">
        <v>83563</v>
      </c>
      <c r="K1008" s="12">
        <f>J1008*[1]OtherData!$C$3</f>
        <v>63257.380772142322</v>
      </c>
      <c r="L1008" s="12" t="str">
        <f>VLOOKUP($C1008,[1]OtherData!$H:$I,2,0)</f>
        <v>Wind</v>
      </c>
      <c r="M1008" s="13">
        <f t="shared" si="62"/>
        <v>-4.0870479148282117E-2</v>
      </c>
      <c r="N1008" s="12">
        <v>144603.75010724561</v>
      </c>
      <c r="O1008" s="14">
        <f t="shared" si="63"/>
        <v>-3.7797113150993586E-2</v>
      </c>
      <c r="P1008">
        <v>3</v>
      </c>
      <c r="Q1008">
        <v>1</v>
      </c>
    </row>
    <row r="1009" spans="1:17">
      <c r="A1009" s="2" t="str">
        <f t="shared" si="60"/>
        <v>1_19673</v>
      </c>
      <c r="B1009" s="2">
        <v>1</v>
      </c>
      <c r="C1009" s="11" t="s">
        <v>21</v>
      </c>
      <c r="D1009" s="2">
        <v>3</v>
      </c>
      <c r="E1009" s="2">
        <v>1967</v>
      </c>
      <c r="F1009" s="2" t="str">
        <f t="shared" si="61"/>
        <v>1967Q3</v>
      </c>
      <c r="G1009" s="2">
        <v>1</v>
      </c>
      <c r="H1009" s="2">
        <v>0</v>
      </c>
      <c r="I1009" s="2">
        <v>0</v>
      </c>
      <c r="J1009" s="12">
        <v>83555</v>
      </c>
      <c r="K1009" s="12">
        <f>J1009*[1]OtherData!$C$3</f>
        <v>63251.324753974266</v>
      </c>
      <c r="L1009" s="12" t="str">
        <f>VLOOKUP($C1009,[1]OtherData!$H:$I,2,0)</f>
        <v>Wind</v>
      </c>
      <c r="M1009" s="15">
        <f t="shared" si="62"/>
        <v>-4.0870529743973198E-2</v>
      </c>
      <c r="N1009" s="12">
        <v>208733.47633711665</v>
      </c>
      <c r="O1009" s="14">
        <f t="shared" si="63"/>
        <v>-3.7489578885008056E-2</v>
      </c>
      <c r="P1009">
        <v>3</v>
      </c>
      <c r="Q1009">
        <v>1</v>
      </c>
    </row>
    <row r="1010" spans="1:17">
      <c r="A1010" s="2" t="str">
        <f t="shared" si="60"/>
        <v>5_20123</v>
      </c>
      <c r="B1010" s="2">
        <v>5</v>
      </c>
      <c r="C1010" s="11" t="s">
        <v>39</v>
      </c>
      <c r="D1010" s="2">
        <v>3</v>
      </c>
      <c r="E1010" s="2">
        <v>2012</v>
      </c>
      <c r="F1010" s="2" t="str">
        <f t="shared" si="61"/>
        <v>2012Q3</v>
      </c>
      <c r="G1010" s="2">
        <v>1</v>
      </c>
      <c r="H1010" s="2">
        <v>0</v>
      </c>
      <c r="I1010" s="2">
        <v>0</v>
      </c>
      <c r="J1010" s="12">
        <v>83460</v>
      </c>
      <c r="K1010" s="12">
        <f>J1010*[1]OtherData!$C$3</f>
        <v>63179.409538228618</v>
      </c>
      <c r="L1010" s="12" t="str">
        <f>VLOOKUP($C1010,[1]OtherData!$H:$I,2,0)</f>
        <v>Storm</v>
      </c>
      <c r="M1010" s="13">
        <f t="shared" si="62"/>
        <v>-4.0871130567804871E-2</v>
      </c>
      <c r="N1010" s="12">
        <v>76988.719549535905</v>
      </c>
      <c r="O1010" s="14">
        <f t="shared" si="63"/>
        <v>-3.8121361202788154E-2</v>
      </c>
      <c r="P1010">
        <v>3</v>
      </c>
      <c r="Q1010">
        <v>1</v>
      </c>
    </row>
    <row r="1011" spans="1:17">
      <c r="A1011" s="2" t="str">
        <f t="shared" si="60"/>
        <v>1_19642</v>
      </c>
      <c r="B1011" s="2">
        <v>1</v>
      </c>
      <c r="C1011" s="11" t="s">
        <v>21</v>
      </c>
      <c r="D1011" s="2">
        <v>2</v>
      </c>
      <c r="E1011" s="2">
        <v>1964</v>
      </c>
      <c r="F1011" s="2" t="str">
        <f t="shared" si="61"/>
        <v>1964Q2</v>
      </c>
      <c r="G1011" s="2">
        <v>1</v>
      </c>
      <c r="H1011" s="2">
        <v>0</v>
      </c>
      <c r="I1011" s="2">
        <v>0</v>
      </c>
      <c r="J1011" s="12">
        <v>83444</v>
      </c>
      <c r="K1011" s="12">
        <f>J1011*[1]OtherData!$C$3</f>
        <v>63167.297501892506</v>
      </c>
      <c r="L1011" s="12" t="str">
        <f>VLOOKUP($C1011,[1]OtherData!$H:$I,2,0)</f>
        <v>Wind</v>
      </c>
      <c r="M1011" s="15">
        <f t="shared" si="62"/>
        <v>-4.0871231759187047E-2</v>
      </c>
      <c r="N1011" s="12">
        <v>223016.6119325787</v>
      </c>
      <c r="O1011" s="14">
        <f t="shared" si="63"/>
        <v>-3.7421084071766884E-2</v>
      </c>
      <c r="P1011">
        <v>3</v>
      </c>
      <c r="Q1011">
        <v>1</v>
      </c>
    </row>
    <row r="1012" spans="1:17">
      <c r="A1012" s="2" t="str">
        <f t="shared" si="60"/>
        <v>1_20182</v>
      </c>
      <c r="B1012" s="2">
        <v>1</v>
      </c>
      <c r="C1012" s="11" t="s">
        <v>24</v>
      </c>
      <c r="D1012" s="2">
        <v>2</v>
      </c>
      <c r="E1012" s="2">
        <v>2018</v>
      </c>
      <c r="F1012" s="2" t="str">
        <f t="shared" si="61"/>
        <v>2018Q2</v>
      </c>
      <c r="G1012" s="2">
        <v>1</v>
      </c>
      <c r="H1012" s="2">
        <v>0</v>
      </c>
      <c r="I1012" s="2">
        <v>0</v>
      </c>
      <c r="J1012" s="12">
        <v>83421</v>
      </c>
      <c r="K1012" s="12">
        <f>J1012*[1]OtherData!$C$3</f>
        <v>63149.886449659352</v>
      </c>
      <c r="L1012" s="12" t="str">
        <f>VLOOKUP($C1012,[1]OtherData!$H:$I,2,0)</f>
        <v>Storm</v>
      </c>
      <c r="M1012" s="13">
        <f t="shared" si="62"/>
        <v>-4.0871377221798927E-2</v>
      </c>
      <c r="N1012" s="12">
        <v>80400.696231723152</v>
      </c>
      <c r="O1012" s="14">
        <f t="shared" si="63"/>
        <v>-3.8104999059891197E-2</v>
      </c>
      <c r="P1012">
        <v>3</v>
      </c>
      <c r="Q1012">
        <v>1</v>
      </c>
    </row>
    <row r="1013" spans="1:17">
      <c r="A1013" s="2" t="str">
        <f t="shared" si="60"/>
        <v>1_19872</v>
      </c>
      <c r="B1013" s="2">
        <v>1</v>
      </c>
      <c r="C1013" s="11" t="s">
        <v>24</v>
      </c>
      <c r="D1013" s="2">
        <v>2</v>
      </c>
      <c r="E1013" s="2">
        <v>1987</v>
      </c>
      <c r="F1013" s="2" t="str">
        <f t="shared" si="61"/>
        <v>1987Q2</v>
      </c>
      <c r="G1013" s="2">
        <v>1</v>
      </c>
      <c r="H1013" s="2">
        <v>0</v>
      </c>
      <c r="I1013" s="2">
        <v>0</v>
      </c>
      <c r="J1013" s="12">
        <v>83207</v>
      </c>
      <c r="K1013" s="12">
        <f>J1013*[1]OtherData!$C$3</f>
        <v>62987.887963663896</v>
      </c>
      <c r="L1013" s="12" t="str">
        <f>VLOOKUP($C1013,[1]OtherData!$H:$I,2,0)</f>
        <v>Storm</v>
      </c>
      <c r="M1013" s="15">
        <f t="shared" si="62"/>
        <v>-4.0872730656535523E-2</v>
      </c>
      <c r="N1013" s="12">
        <v>121218.0751314236</v>
      </c>
      <c r="O1013" s="14">
        <f t="shared" si="63"/>
        <v>-3.7909259215090078E-2</v>
      </c>
      <c r="P1013">
        <v>3</v>
      </c>
      <c r="Q1013">
        <v>1</v>
      </c>
    </row>
    <row r="1014" spans="1:17">
      <c r="A1014" s="2" t="str">
        <f t="shared" si="60"/>
        <v>4_19952</v>
      </c>
      <c r="B1014" s="2">
        <v>4</v>
      </c>
      <c r="C1014" s="11" t="s">
        <v>39</v>
      </c>
      <c r="D1014" s="2">
        <v>2</v>
      </c>
      <c r="E1014" s="2">
        <v>1995</v>
      </c>
      <c r="F1014" s="2" t="str">
        <f t="shared" si="61"/>
        <v>1995Q2</v>
      </c>
      <c r="G1014" s="2">
        <v>1</v>
      </c>
      <c r="H1014" s="2">
        <v>0</v>
      </c>
      <c r="I1014" s="2">
        <v>0</v>
      </c>
      <c r="J1014" s="12">
        <v>83191</v>
      </c>
      <c r="K1014" s="12">
        <f>J1014*[1]OtherData!$C$3</f>
        <v>62975.775927327784</v>
      </c>
      <c r="L1014" s="12" t="str">
        <f>VLOOKUP($C1014,[1]OtherData!$H:$I,2,0)</f>
        <v>Storm</v>
      </c>
      <c r="M1014" s="13">
        <f t="shared" si="62"/>
        <v>-4.08728318479177E-2</v>
      </c>
      <c r="N1014" s="12">
        <v>97448.645297067007</v>
      </c>
      <c r="O1014" s="14">
        <f t="shared" si="63"/>
        <v>-3.8023245576591161E-2</v>
      </c>
      <c r="P1014">
        <v>3</v>
      </c>
      <c r="Q1014">
        <v>1</v>
      </c>
    </row>
    <row r="1015" spans="1:17">
      <c r="A1015" s="2" t="str">
        <f t="shared" si="60"/>
        <v>3_20184</v>
      </c>
      <c r="B1015" s="2">
        <v>3</v>
      </c>
      <c r="C1015" s="11" t="s">
        <v>19</v>
      </c>
      <c r="D1015" s="2">
        <v>4</v>
      </c>
      <c r="E1015" s="2">
        <v>2018</v>
      </c>
      <c r="F1015" s="2" t="str">
        <f t="shared" si="61"/>
        <v>2018Q4</v>
      </c>
      <c r="G1015" s="2">
        <v>2</v>
      </c>
      <c r="H1015" s="2">
        <v>0</v>
      </c>
      <c r="I1015" s="2">
        <v>0</v>
      </c>
      <c r="J1015" s="12">
        <v>83159</v>
      </c>
      <c r="K1015" s="12">
        <f>J1015*[1]OtherData!$C$3</f>
        <v>62951.551854655569</v>
      </c>
      <c r="L1015" s="12" t="str">
        <f>VLOOKUP($C1015,[1]OtherData!$H:$I,2,0)</f>
        <v>Water</v>
      </c>
      <c r="M1015" s="15">
        <f t="shared" si="62"/>
        <v>-4.0873034230682052E-2</v>
      </c>
      <c r="N1015" s="12">
        <v>80148.182087650173</v>
      </c>
      <c r="O1015" s="14">
        <f t="shared" si="63"/>
        <v>-3.8106209992114261E-2</v>
      </c>
      <c r="P1015">
        <v>3</v>
      </c>
      <c r="Q1015">
        <v>1</v>
      </c>
    </row>
    <row r="1016" spans="1:17">
      <c r="A1016" s="2" t="str">
        <f t="shared" si="60"/>
        <v>2_19873</v>
      </c>
      <c r="B1016" s="2">
        <v>2</v>
      </c>
      <c r="C1016" s="11" t="s">
        <v>25</v>
      </c>
      <c r="D1016" s="2">
        <v>3</v>
      </c>
      <c r="E1016" s="2">
        <v>1987</v>
      </c>
      <c r="F1016" s="2" t="str">
        <f t="shared" si="61"/>
        <v>1987Q3</v>
      </c>
      <c r="G1016" s="2">
        <v>1</v>
      </c>
      <c r="H1016" s="2">
        <v>0</v>
      </c>
      <c r="I1016" s="2">
        <v>0</v>
      </c>
      <c r="J1016" s="12">
        <v>82913</v>
      </c>
      <c r="K1016" s="12">
        <f>J1016*[1]OtherData!$C$3</f>
        <v>62765.329295987889</v>
      </c>
      <c r="L1016" s="12" t="str">
        <f>VLOOKUP($C1016,[1]OtherData!$H:$I,2,0)</f>
        <v>Storm</v>
      </c>
      <c r="M1016" s="13">
        <f t="shared" si="62"/>
        <v>-4.0874590048183009E-2</v>
      </c>
      <c r="N1016" s="12">
        <v>120789.76844943003</v>
      </c>
      <c r="O1016" s="14">
        <f t="shared" si="63"/>
        <v>-3.7911313160877896E-2</v>
      </c>
      <c r="P1016">
        <v>3</v>
      </c>
      <c r="Q1016">
        <v>1</v>
      </c>
    </row>
    <row r="1017" spans="1:17">
      <c r="A1017" s="2" t="str">
        <f t="shared" si="60"/>
        <v>6_19892</v>
      </c>
      <c r="B1017" s="2">
        <v>6</v>
      </c>
      <c r="C1017" s="11" t="s">
        <v>24</v>
      </c>
      <c r="D1017" s="2">
        <v>2</v>
      </c>
      <c r="E1017" s="2">
        <v>1989</v>
      </c>
      <c r="F1017" s="2" t="str">
        <f t="shared" si="61"/>
        <v>1989Q2</v>
      </c>
      <c r="G1017" s="2">
        <v>1</v>
      </c>
      <c r="H1017" s="2">
        <v>0</v>
      </c>
      <c r="I1017" s="2">
        <v>25</v>
      </c>
      <c r="J1017" s="12">
        <v>82802</v>
      </c>
      <c r="K1017" s="12">
        <f>J1017*[1]OtherData!$C$3</f>
        <v>62681.302043906137</v>
      </c>
      <c r="L1017" s="12" t="str">
        <f>VLOOKUP($C1017,[1]OtherData!$H:$I,2,0)</f>
        <v>Storm</v>
      </c>
      <c r="M1017" s="15">
        <f t="shared" si="62"/>
        <v>-4.0875292063396851E-2</v>
      </c>
      <c r="N1017" s="12">
        <v>110348.27567608166</v>
      </c>
      <c r="O1017" s="14">
        <f t="shared" si="63"/>
        <v>-3.7961385366150298E-2</v>
      </c>
      <c r="P1017">
        <v>3</v>
      </c>
      <c r="Q1017">
        <v>1</v>
      </c>
    </row>
    <row r="1018" spans="1:17">
      <c r="A1018" s="2" t="str">
        <f t="shared" si="60"/>
        <v>5_19833</v>
      </c>
      <c r="B1018" s="2">
        <v>5</v>
      </c>
      <c r="C1018" s="11" t="s">
        <v>50</v>
      </c>
      <c r="D1018" s="2">
        <v>3</v>
      </c>
      <c r="E1018" s="2">
        <v>1983</v>
      </c>
      <c r="F1018" s="2" t="str">
        <f t="shared" si="61"/>
        <v>1983Q3</v>
      </c>
      <c r="G1018" s="2">
        <v>1</v>
      </c>
      <c r="H1018" s="2">
        <v>0</v>
      </c>
      <c r="I1018" s="2">
        <v>0</v>
      </c>
      <c r="J1018" s="12">
        <v>82779</v>
      </c>
      <c r="K1018" s="12">
        <f>J1018*[1]OtherData!$C$3</f>
        <v>62663.890991672975</v>
      </c>
      <c r="L1018" s="12" t="str">
        <f>VLOOKUP($C1018,[1]OtherData!$H:$I,2,0)</f>
        <v>Wind</v>
      </c>
      <c r="M1018" s="13">
        <f t="shared" si="62"/>
        <v>-4.087543752600873E-2</v>
      </c>
      <c r="N1018" s="12">
        <v>151566.3053958558</v>
      </c>
      <c r="O1018" s="14">
        <f t="shared" si="63"/>
        <v>-3.7763724199317866E-2</v>
      </c>
      <c r="P1018">
        <v>3</v>
      </c>
      <c r="Q1018">
        <v>1</v>
      </c>
    </row>
    <row r="1019" spans="1:17">
      <c r="A1019" s="2" t="str">
        <f t="shared" si="60"/>
        <v>3_20122</v>
      </c>
      <c r="B1019" s="2">
        <v>3</v>
      </c>
      <c r="C1019" s="11" t="s">
        <v>24</v>
      </c>
      <c r="D1019" s="2">
        <v>2</v>
      </c>
      <c r="E1019" s="2">
        <v>2012</v>
      </c>
      <c r="F1019" s="2" t="str">
        <f t="shared" si="61"/>
        <v>2012Q2</v>
      </c>
      <c r="G1019" s="2">
        <v>1</v>
      </c>
      <c r="H1019" s="2">
        <v>0</v>
      </c>
      <c r="I1019" s="2">
        <v>0</v>
      </c>
      <c r="J1019" s="12">
        <v>82747</v>
      </c>
      <c r="K1019" s="12">
        <f>J1019*[1]OtherData!$C$3</f>
        <v>62639.66691900076</v>
      </c>
      <c r="L1019" s="12" t="str">
        <f>VLOOKUP($C1019,[1]OtherData!$H:$I,2,0)</f>
        <v>Storm</v>
      </c>
      <c r="M1019" s="15">
        <f t="shared" si="62"/>
        <v>-4.0875639908773076E-2</v>
      </c>
      <c r="N1019" s="12">
        <v>76331.003793019976</v>
      </c>
      <c r="O1019" s="14">
        <f t="shared" si="63"/>
        <v>-3.8124515280378982E-2</v>
      </c>
      <c r="P1019">
        <v>3</v>
      </c>
      <c r="Q1019">
        <v>1</v>
      </c>
    </row>
    <row r="1020" spans="1:17">
      <c r="A1020" s="2" t="str">
        <f t="shared" si="60"/>
        <v>4_20122</v>
      </c>
      <c r="B1020" s="2">
        <v>4</v>
      </c>
      <c r="C1020" s="11" t="s">
        <v>39</v>
      </c>
      <c r="D1020" s="2">
        <v>2</v>
      </c>
      <c r="E1020" s="2">
        <v>2012</v>
      </c>
      <c r="F1020" s="2" t="str">
        <f t="shared" si="61"/>
        <v>2012Q2</v>
      </c>
      <c r="G1020" s="2">
        <v>1</v>
      </c>
      <c r="H1020" s="2">
        <v>0</v>
      </c>
      <c r="I1020" s="2">
        <v>0</v>
      </c>
      <c r="J1020" s="12">
        <v>82739</v>
      </c>
      <c r="K1020" s="12">
        <f>J1020*[1]OtherData!$C$3</f>
        <v>62633.610900832704</v>
      </c>
      <c r="L1020" s="12" t="str">
        <f>VLOOKUP($C1020,[1]OtherData!$H:$I,2,0)</f>
        <v>Storm</v>
      </c>
      <c r="M1020" s="13">
        <f t="shared" si="62"/>
        <v>-4.0875690504464164E-2</v>
      </c>
      <c r="N1020" s="12">
        <v>76323.624093087114</v>
      </c>
      <c r="O1020" s="14">
        <f t="shared" si="63"/>
        <v>-3.8124550669748861E-2</v>
      </c>
      <c r="P1020">
        <v>3</v>
      </c>
      <c r="Q1020">
        <v>1</v>
      </c>
    </row>
    <row r="1021" spans="1:17">
      <c r="A1021" s="2" t="str">
        <f t="shared" si="60"/>
        <v>2_20012</v>
      </c>
      <c r="B1021" s="2">
        <v>2</v>
      </c>
      <c r="C1021" s="11" t="s">
        <v>24</v>
      </c>
      <c r="D1021" s="2">
        <v>2</v>
      </c>
      <c r="E1021" s="2">
        <v>2001</v>
      </c>
      <c r="F1021" s="2" t="str">
        <f t="shared" si="61"/>
        <v>2001Q2</v>
      </c>
      <c r="G1021" s="2">
        <v>1</v>
      </c>
      <c r="H1021" s="2">
        <v>0</v>
      </c>
      <c r="I1021" s="2">
        <v>0</v>
      </c>
      <c r="J1021" s="12">
        <v>82604</v>
      </c>
      <c r="K1021" s="12">
        <f>J1021*[1]OtherData!$C$3</f>
        <v>62531.415594246784</v>
      </c>
      <c r="L1021" s="12" t="str">
        <f>VLOOKUP($C1021,[1]OtherData!$H:$I,2,0)</f>
        <v>Storm</v>
      </c>
      <c r="M1021" s="15">
        <f t="shared" si="62"/>
        <v>-4.0876544306751278E-2</v>
      </c>
      <c r="N1021" s="12">
        <v>77813.447227615703</v>
      </c>
      <c r="O1021" s="14">
        <f t="shared" si="63"/>
        <v>-3.8117406219100758E-2</v>
      </c>
      <c r="P1021">
        <v>3</v>
      </c>
      <c r="Q1021">
        <v>1</v>
      </c>
    </row>
    <row r="1022" spans="1:17">
      <c r="A1022" s="2" t="str">
        <f t="shared" si="60"/>
        <v>2_19882</v>
      </c>
      <c r="B1022" s="2">
        <v>2</v>
      </c>
      <c r="C1022" s="11" t="s">
        <v>44</v>
      </c>
      <c r="D1022" s="2">
        <v>2</v>
      </c>
      <c r="E1022" s="2">
        <v>1988</v>
      </c>
      <c r="F1022" s="2" t="str">
        <f t="shared" si="61"/>
        <v>1988Q2</v>
      </c>
      <c r="G1022" s="2">
        <v>1</v>
      </c>
      <c r="H1022" s="2">
        <v>0</v>
      </c>
      <c r="I1022" s="2">
        <v>0</v>
      </c>
      <c r="J1022" s="12">
        <v>82596</v>
      </c>
      <c r="K1022" s="12">
        <f>J1022*[1]OtherData!$C$3</f>
        <v>62525.359576078728</v>
      </c>
      <c r="L1022" s="12" t="str">
        <f>VLOOKUP($C1022,[1]OtherData!$H:$I,2,0)</f>
        <v>Storm</v>
      </c>
      <c r="M1022" s="13">
        <f t="shared" si="62"/>
        <v>-4.0876594902442366E-2</v>
      </c>
      <c r="N1022" s="12">
        <v>115307.76785615171</v>
      </c>
      <c r="O1022" s="14">
        <f t="shared" si="63"/>
        <v>-3.7937602108729367E-2</v>
      </c>
      <c r="P1022">
        <v>3</v>
      </c>
      <c r="Q1022">
        <v>1</v>
      </c>
    </row>
    <row r="1023" spans="1:17">
      <c r="A1023" s="2" t="str">
        <f t="shared" si="60"/>
        <v>3_20123</v>
      </c>
      <c r="B1023" s="2">
        <v>3</v>
      </c>
      <c r="C1023" s="11" t="s">
        <v>39</v>
      </c>
      <c r="D1023" s="2">
        <v>3</v>
      </c>
      <c r="E1023" s="2">
        <v>2012</v>
      </c>
      <c r="F1023" s="2" t="str">
        <f t="shared" si="61"/>
        <v>2012Q3</v>
      </c>
      <c r="G1023" s="2">
        <v>1</v>
      </c>
      <c r="H1023" s="2">
        <v>0</v>
      </c>
      <c r="I1023" s="2">
        <v>0</v>
      </c>
      <c r="J1023" s="12">
        <v>82493</v>
      </c>
      <c r="K1023" s="12">
        <f>J1023*[1]OtherData!$C$3</f>
        <v>62447.388342165032</v>
      </c>
      <c r="L1023" s="12" t="str">
        <f>VLOOKUP($C1023,[1]OtherData!$H:$I,2,0)</f>
        <v>Storm</v>
      </c>
      <c r="M1023" s="15">
        <f t="shared" si="62"/>
        <v>-4.087724632196512E-2</v>
      </c>
      <c r="N1023" s="12">
        <v>76096.698320151743</v>
      </c>
      <c r="O1023" s="14">
        <f t="shared" si="63"/>
        <v>-3.8125638892872765E-2</v>
      </c>
      <c r="P1023">
        <v>3</v>
      </c>
      <c r="Q1023">
        <v>1</v>
      </c>
    </row>
    <row r="1024" spans="1:17">
      <c r="A1024" s="2" t="str">
        <f t="shared" si="60"/>
        <v>1_19863</v>
      </c>
      <c r="B1024" s="2">
        <v>1</v>
      </c>
      <c r="C1024" s="11" t="s">
        <v>25</v>
      </c>
      <c r="D1024" s="2">
        <v>3</v>
      </c>
      <c r="E1024" s="2">
        <v>1986</v>
      </c>
      <c r="F1024" s="2" t="str">
        <f t="shared" si="61"/>
        <v>1986Q3</v>
      </c>
      <c r="G1024" s="2">
        <v>1</v>
      </c>
      <c r="H1024" s="2">
        <v>0</v>
      </c>
      <c r="I1024" s="2">
        <v>0</v>
      </c>
      <c r="J1024" s="12">
        <v>82422</v>
      </c>
      <c r="K1024" s="12">
        <f>J1024*[1]OtherData!$C$3</f>
        <v>62393.641180923543</v>
      </c>
      <c r="L1024" s="12" t="str">
        <f>VLOOKUP($C1024,[1]OtherData!$H:$I,2,0)</f>
        <v>Storm</v>
      </c>
      <c r="M1024" s="13">
        <f t="shared" si="62"/>
        <v>-4.0877695358723522E-2</v>
      </c>
      <c r="N1024" s="12">
        <v>126278.31462361473</v>
      </c>
      <c r="O1024" s="14">
        <f t="shared" si="63"/>
        <v>-3.7884992823676467E-2</v>
      </c>
      <c r="P1024">
        <v>3</v>
      </c>
      <c r="Q1024">
        <v>1</v>
      </c>
    </row>
    <row r="1025" spans="1:17">
      <c r="A1025" s="2" t="str">
        <f t="shared" si="60"/>
        <v>3_19882</v>
      </c>
      <c r="B1025" s="2">
        <v>3</v>
      </c>
      <c r="C1025" s="11" t="s">
        <v>25</v>
      </c>
      <c r="D1025" s="2">
        <v>2</v>
      </c>
      <c r="E1025" s="2">
        <v>1988</v>
      </c>
      <c r="F1025" s="2" t="str">
        <f t="shared" si="61"/>
        <v>1988Q2</v>
      </c>
      <c r="G1025" s="2">
        <v>1</v>
      </c>
      <c r="H1025" s="2">
        <v>0</v>
      </c>
      <c r="I1025" s="2">
        <v>0</v>
      </c>
      <c r="J1025" s="12">
        <v>82398</v>
      </c>
      <c r="K1025" s="12">
        <f>J1025*[1]OtherData!$C$3</f>
        <v>62375.473126419383</v>
      </c>
      <c r="L1025" s="12" t="str">
        <f>VLOOKUP($C1025,[1]OtherData!$H:$I,2,0)</f>
        <v>Storm</v>
      </c>
      <c r="M1025" s="15">
        <f t="shared" si="62"/>
        <v>-4.0877847145796786E-2</v>
      </c>
      <c r="N1025" s="12">
        <v>115031.35086216267</v>
      </c>
      <c r="O1025" s="14">
        <f t="shared" si="63"/>
        <v>-3.7938927667130279E-2</v>
      </c>
      <c r="P1025">
        <v>3</v>
      </c>
      <c r="Q1025">
        <v>1</v>
      </c>
    </row>
    <row r="1026" spans="1:17">
      <c r="A1026" s="2" t="str">
        <f t="shared" ref="A1026:A1089" si="64">B1026&amp;"_"&amp;E1026&amp;D1026</f>
        <v>4_19943</v>
      </c>
      <c r="B1026" s="2">
        <v>4</v>
      </c>
      <c r="C1026" s="11" t="s">
        <v>21</v>
      </c>
      <c r="D1026" s="2">
        <v>3</v>
      </c>
      <c r="E1026" s="2">
        <v>1994</v>
      </c>
      <c r="F1026" s="2" t="str">
        <f t="shared" ref="F1026:F1089" si="65">E1026&amp;"Q"&amp;D1026</f>
        <v>1994Q3</v>
      </c>
      <c r="G1026" s="2">
        <v>1</v>
      </c>
      <c r="H1026" s="2">
        <v>0</v>
      </c>
      <c r="I1026" s="2">
        <v>0</v>
      </c>
      <c r="J1026" s="12">
        <v>82398</v>
      </c>
      <c r="K1026" s="12">
        <f>J1026*[1]OtherData!$C$3</f>
        <v>62375.473126419383</v>
      </c>
      <c r="L1026" s="12" t="str">
        <f>VLOOKUP($C1026,[1]OtherData!$H:$I,2,0)</f>
        <v>Wind</v>
      </c>
      <c r="M1026" s="13">
        <f t="shared" ref="M1026:M1089" si="66">STANDARDIZE(J1026,AVERAGE($J$2:$J$3367),_xlfn.STDEV.S($J$2:$J$3367))</f>
        <v>-4.0877847145796786E-2</v>
      </c>
      <c r="N1026" s="12">
        <v>99148.097353019431</v>
      </c>
      <c r="O1026" s="14">
        <f t="shared" ref="O1026:O1089" si="67">STANDARDIZE(N1026,AVERAGE($N$2:$N$3367),_xlfn.STDEV.S($N$2:$N$3367))</f>
        <v>-3.8015095849914776E-2</v>
      </c>
      <c r="P1026">
        <v>3</v>
      </c>
      <c r="Q1026">
        <v>1</v>
      </c>
    </row>
    <row r="1027" spans="1:17">
      <c r="A1027" s="2" t="str">
        <f t="shared" si="64"/>
        <v>1_19892</v>
      </c>
      <c r="B1027" s="2">
        <v>1</v>
      </c>
      <c r="C1027" s="11" t="s">
        <v>24</v>
      </c>
      <c r="D1027" s="2">
        <v>2</v>
      </c>
      <c r="E1027" s="2">
        <v>1989</v>
      </c>
      <c r="F1027" s="2" t="str">
        <f t="shared" si="65"/>
        <v>1989Q2</v>
      </c>
      <c r="G1027" s="2">
        <v>1</v>
      </c>
      <c r="H1027" s="2">
        <v>0</v>
      </c>
      <c r="I1027" s="2">
        <v>0</v>
      </c>
      <c r="J1027" s="12">
        <v>82366</v>
      </c>
      <c r="K1027" s="12">
        <f>J1027*[1]OtherData!$C$3</f>
        <v>62351.249053747168</v>
      </c>
      <c r="L1027" s="12" t="str">
        <f>VLOOKUP($C1027,[1]OtherData!$H:$I,2,0)</f>
        <v>Storm</v>
      </c>
      <c r="M1027" s="15">
        <f t="shared" si="66"/>
        <v>-4.0878049528561139E-2</v>
      </c>
      <c r="N1027" s="12">
        <v>109767.22874249585</v>
      </c>
      <c r="O1027" s="14">
        <f t="shared" si="67"/>
        <v>-3.7964171778204867E-2</v>
      </c>
      <c r="P1027">
        <v>3</v>
      </c>
      <c r="Q1027">
        <v>1</v>
      </c>
    </row>
    <row r="1028" spans="1:17">
      <c r="A1028" s="2" t="str">
        <f t="shared" si="64"/>
        <v>1_19822</v>
      </c>
      <c r="B1028" s="2">
        <v>1</v>
      </c>
      <c r="C1028" s="11" t="s">
        <v>27</v>
      </c>
      <c r="D1028" s="2">
        <v>2</v>
      </c>
      <c r="E1028" s="2">
        <v>1982</v>
      </c>
      <c r="F1028" s="2" t="str">
        <f t="shared" si="65"/>
        <v>1982Q2</v>
      </c>
      <c r="G1028" s="2">
        <v>1</v>
      </c>
      <c r="H1028" s="2">
        <v>0</v>
      </c>
      <c r="I1028" s="2">
        <v>0</v>
      </c>
      <c r="J1028" s="12">
        <v>82271</v>
      </c>
      <c r="K1028" s="12">
        <f>J1028*[1]OtherData!$C$3</f>
        <v>62279.333838001519</v>
      </c>
      <c r="L1028" s="12" t="str">
        <f>VLOOKUP($C1028,[1]OtherData!$H:$I,2,0)</f>
        <v>Storm</v>
      </c>
      <c r="M1028" s="13">
        <f t="shared" si="66"/>
        <v>-4.0878650352392812E-2</v>
      </c>
      <c r="N1028" s="12">
        <v>160360.08772702387</v>
      </c>
      <c r="O1028" s="14">
        <f t="shared" si="67"/>
        <v>-3.7721553593680804E-2</v>
      </c>
      <c r="P1028">
        <v>3</v>
      </c>
      <c r="Q1028">
        <v>1</v>
      </c>
    </row>
    <row r="1029" spans="1:17">
      <c r="A1029" s="2" t="str">
        <f t="shared" si="64"/>
        <v>3_19892</v>
      </c>
      <c r="B1029" s="2">
        <v>3</v>
      </c>
      <c r="C1029" s="11" t="s">
        <v>24</v>
      </c>
      <c r="D1029" s="2">
        <v>2</v>
      </c>
      <c r="E1029" s="2">
        <v>1989</v>
      </c>
      <c r="F1029" s="2" t="str">
        <f t="shared" si="65"/>
        <v>1989Q2</v>
      </c>
      <c r="G1029" s="2">
        <v>1</v>
      </c>
      <c r="H1029" s="2">
        <v>0</v>
      </c>
      <c r="I1029" s="2">
        <v>0</v>
      </c>
      <c r="J1029" s="12">
        <v>82208</v>
      </c>
      <c r="K1029" s="12">
        <f>J1029*[1]OtherData!$C$3</f>
        <v>62231.642694928087</v>
      </c>
      <c r="L1029" s="12" t="str">
        <f>VLOOKUP($C1029,[1]OtherData!$H:$I,2,0)</f>
        <v>Storm</v>
      </c>
      <c r="M1029" s="15">
        <f t="shared" si="66"/>
        <v>-4.0879048793460125E-2</v>
      </c>
      <c r="N1029" s="12">
        <v>109556.66586289366</v>
      </c>
      <c r="O1029" s="14">
        <f t="shared" si="67"/>
        <v>-3.7965181533031987E-2</v>
      </c>
      <c r="P1029">
        <v>3</v>
      </c>
      <c r="Q1029">
        <v>1</v>
      </c>
    </row>
    <row r="1030" spans="1:17">
      <c r="A1030" s="2" t="str">
        <f t="shared" si="64"/>
        <v>4_19852</v>
      </c>
      <c r="B1030" s="2">
        <v>4</v>
      </c>
      <c r="C1030" s="11" t="s">
        <v>24</v>
      </c>
      <c r="D1030" s="2">
        <v>2</v>
      </c>
      <c r="E1030" s="2">
        <v>1985</v>
      </c>
      <c r="F1030" s="2" t="str">
        <f t="shared" si="65"/>
        <v>1985Q2</v>
      </c>
      <c r="G1030" s="2">
        <v>1</v>
      </c>
      <c r="H1030" s="2">
        <v>0</v>
      </c>
      <c r="I1030" s="2">
        <v>0</v>
      </c>
      <c r="J1030" s="12">
        <v>82160</v>
      </c>
      <c r="K1030" s="12">
        <f>J1030*[1]OtherData!$C$3</f>
        <v>62195.30658591976</v>
      </c>
      <c r="L1030" s="12" t="str">
        <f>VLOOKUP($C1030,[1]OtherData!$H:$I,2,0)</f>
        <v>Storm</v>
      </c>
      <c r="M1030" s="13">
        <f t="shared" si="66"/>
        <v>-4.0879352367606654E-2</v>
      </c>
      <c r="N1030" s="12">
        <v>132791.21978830776</v>
      </c>
      <c r="O1030" s="14">
        <f t="shared" si="67"/>
        <v>-3.7853760170318836E-2</v>
      </c>
      <c r="P1030">
        <v>3</v>
      </c>
      <c r="Q1030">
        <v>1</v>
      </c>
    </row>
    <row r="1031" spans="1:17">
      <c r="A1031" s="2" t="str">
        <f t="shared" si="64"/>
        <v>4_19723</v>
      </c>
      <c r="B1031" s="2">
        <v>4</v>
      </c>
      <c r="C1031" s="11" t="s">
        <v>33</v>
      </c>
      <c r="D1031" s="2">
        <v>3</v>
      </c>
      <c r="E1031" s="2">
        <v>1972</v>
      </c>
      <c r="F1031" s="2" t="str">
        <f t="shared" si="65"/>
        <v>1972Q3</v>
      </c>
      <c r="G1031" s="2">
        <v>1</v>
      </c>
      <c r="H1031" s="2">
        <v>0</v>
      </c>
      <c r="I1031" s="2">
        <v>0</v>
      </c>
      <c r="J1031" s="12">
        <v>82145</v>
      </c>
      <c r="K1031" s="12">
        <f>J1031*[1]OtherData!$C$3</f>
        <v>62183.951551854661</v>
      </c>
      <c r="L1031" s="12" t="str">
        <f>VLOOKUP($C1031,[1]OtherData!$H:$I,2,0)</f>
        <v>Storm</v>
      </c>
      <c r="M1031" s="15">
        <f t="shared" si="66"/>
        <v>-4.0879447234527445E-2</v>
      </c>
      <c r="N1031" s="12">
        <v>181089.47303600411</v>
      </c>
      <c r="O1031" s="14">
        <f t="shared" si="67"/>
        <v>-3.7622145773468424E-2</v>
      </c>
      <c r="P1031">
        <v>3</v>
      </c>
      <c r="Q1031">
        <v>1</v>
      </c>
    </row>
    <row r="1032" spans="1:17">
      <c r="A1032" s="2" t="str">
        <f t="shared" si="64"/>
        <v>2_20101</v>
      </c>
      <c r="B1032" s="2">
        <v>2</v>
      </c>
      <c r="C1032" s="11" t="s">
        <v>26</v>
      </c>
      <c r="D1032" s="2">
        <v>1</v>
      </c>
      <c r="E1032" s="2">
        <v>2010</v>
      </c>
      <c r="F1032" s="2" t="str">
        <f t="shared" si="65"/>
        <v>2010Q1</v>
      </c>
      <c r="G1032" s="2">
        <v>1</v>
      </c>
      <c r="H1032" s="2">
        <v>0</v>
      </c>
      <c r="I1032" s="2">
        <v>0</v>
      </c>
      <c r="J1032" s="12">
        <v>81986</v>
      </c>
      <c r="K1032" s="12">
        <f>J1032*[1]OtherData!$C$3</f>
        <v>62063.588190764574</v>
      </c>
      <c r="L1032" s="12" t="str">
        <f>VLOOKUP($C1032,[1]OtherData!$H:$I,2,0)</f>
        <v>Wind</v>
      </c>
      <c r="M1032" s="13">
        <f t="shared" si="66"/>
        <v>-4.0880452823887817E-2</v>
      </c>
      <c r="N1032" s="12">
        <v>72797.611922453987</v>
      </c>
      <c r="O1032" s="14">
        <f t="shared" si="67"/>
        <v>-3.8141459670122023E-2</v>
      </c>
      <c r="P1032">
        <v>3</v>
      </c>
      <c r="Q1032">
        <v>1</v>
      </c>
    </row>
    <row r="1033" spans="1:17">
      <c r="A1033" s="2" t="str">
        <f t="shared" si="64"/>
        <v>2_19864</v>
      </c>
      <c r="B1033" s="2">
        <v>2</v>
      </c>
      <c r="C1033" s="11" t="s">
        <v>19</v>
      </c>
      <c r="D1033" s="2">
        <v>4</v>
      </c>
      <c r="E1033" s="2">
        <v>1986</v>
      </c>
      <c r="F1033" s="2" t="str">
        <f t="shared" si="65"/>
        <v>1986Q4</v>
      </c>
      <c r="G1033" s="2">
        <v>1</v>
      </c>
      <c r="H1033" s="2">
        <v>0</v>
      </c>
      <c r="I1033" s="2">
        <v>0</v>
      </c>
      <c r="J1033" s="12">
        <v>81859</v>
      </c>
      <c r="K1033" s="12">
        <f>J1033*[1]OtherData!$C$3</f>
        <v>61967.44890234671</v>
      </c>
      <c r="L1033" s="12" t="str">
        <f>VLOOKUP($C1033,[1]OtherData!$H:$I,2,0)</f>
        <v>Water</v>
      </c>
      <c r="M1033" s="15">
        <f t="shared" si="66"/>
        <v>-4.0881256030483835E-2</v>
      </c>
      <c r="N1033" s="12">
        <v>125415.74527158379</v>
      </c>
      <c r="O1033" s="14">
        <f t="shared" si="67"/>
        <v>-3.7889129277207979E-2</v>
      </c>
      <c r="P1033">
        <v>3</v>
      </c>
      <c r="Q1033">
        <v>1</v>
      </c>
    </row>
    <row r="1034" spans="1:17">
      <c r="A1034" s="2" t="str">
        <f t="shared" si="64"/>
        <v>4_19703</v>
      </c>
      <c r="B1034" s="2">
        <v>4</v>
      </c>
      <c r="C1034" s="11" t="s">
        <v>25</v>
      </c>
      <c r="D1034" s="2">
        <v>3</v>
      </c>
      <c r="E1034" s="2">
        <v>1970</v>
      </c>
      <c r="F1034" s="2" t="str">
        <f t="shared" si="65"/>
        <v>1970Q3</v>
      </c>
      <c r="G1034" s="2">
        <v>1</v>
      </c>
      <c r="H1034" s="2">
        <v>0</v>
      </c>
      <c r="I1034" s="2">
        <v>0</v>
      </c>
      <c r="J1034" s="12">
        <v>81764</v>
      </c>
      <c r="K1034" s="12">
        <f>J1034*[1]OtherData!$C$3</f>
        <v>61895.533686601062</v>
      </c>
      <c r="L1034" s="12" t="str">
        <f>VLOOKUP($C1034,[1]OtherData!$H:$I,2,0)</f>
        <v>Storm</v>
      </c>
      <c r="M1034" s="13">
        <f t="shared" si="66"/>
        <v>-4.0881856854315501E-2</v>
      </c>
      <c r="N1034" s="12">
        <v>186347.04886707728</v>
      </c>
      <c r="O1034" s="14">
        <f t="shared" si="67"/>
        <v>-3.7596933055137505E-2</v>
      </c>
      <c r="P1034">
        <v>3</v>
      </c>
      <c r="Q1034">
        <v>1</v>
      </c>
    </row>
    <row r="1035" spans="1:17">
      <c r="A1035" s="2" t="str">
        <f t="shared" si="64"/>
        <v>3_20201</v>
      </c>
      <c r="B1035" s="2">
        <v>3</v>
      </c>
      <c r="C1035" s="11" t="s">
        <v>25</v>
      </c>
      <c r="D1035" s="2">
        <v>1</v>
      </c>
      <c r="E1035" s="2">
        <v>2020</v>
      </c>
      <c r="F1035" s="2" t="str">
        <f t="shared" si="65"/>
        <v>2020Q1</v>
      </c>
      <c r="G1035" s="2">
        <v>1</v>
      </c>
      <c r="H1035" s="2">
        <v>0</v>
      </c>
      <c r="I1035" s="2">
        <v>0</v>
      </c>
      <c r="J1035" s="12">
        <v>81764</v>
      </c>
      <c r="K1035" s="12">
        <f>J1035*[1]OtherData!$C$3</f>
        <v>61895.533686601062</v>
      </c>
      <c r="L1035" s="12" t="str">
        <f>VLOOKUP($C1035,[1]OtherData!$H:$I,2,0)</f>
        <v>Storm</v>
      </c>
      <c r="M1035" s="15">
        <f t="shared" si="66"/>
        <v>-4.0881856854315501E-2</v>
      </c>
      <c r="N1035" s="12">
        <v>78514.621393590205</v>
      </c>
      <c r="O1035" s="14">
        <f t="shared" si="67"/>
        <v>-3.8114043736596347E-2</v>
      </c>
      <c r="P1035">
        <v>3</v>
      </c>
      <c r="Q1035">
        <v>1</v>
      </c>
    </row>
    <row r="1036" spans="1:17">
      <c r="A1036" s="2" t="str">
        <f t="shared" si="64"/>
        <v>5_19723</v>
      </c>
      <c r="B1036" s="2">
        <v>5</v>
      </c>
      <c r="C1036" s="11" t="s">
        <v>45</v>
      </c>
      <c r="D1036" s="2">
        <v>3</v>
      </c>
      <c r="E1036" s="2">
        <v>1972</v>
      </c>
      <c r="F1036" s="2" t="str">
        <f t="shared" si="65"/>
        <v>1972Q3</v>
      </c>
      <c r="G1036" s="2">
        <v>1</v>
      </c>
      <c r="H1036" s="2">
        <v>0</v>
      </c>
      <c r="I1036" s="2">
        <v>0</v>
      </c>
      <c r="J1036" s="12">
        <v>81724</v>
      </c>
      <c r="K1036" s="12">
        <f>J1036*[1]OtherData!$C$3</f>
        <v>61865.253595760791</v>
      </c>
      <c r="L1036" s="12" t="str">
        <f>VLOOKUP($C1036,[1]OtherData!$H:$I,2,0)</f>
        <v>Storm</v>
      </c>
      <c r="M1036" s="13">
        <f t="shared" si="66"/>
        <v>-4.0882109832770942E-2</v>
      </c>
      <c r="N1036" s="12">
        <v>180161.37433068841</v>
      </c>
      <c r="O1036" s="14">
        <f t="shared" si="67"/>
        <v>-3.7626596473181041E-2</v>
      </c>
      <c r="P1036">
        <v>3</v>
      </c>
      <c r="Q1036">
        <v>1</v>
      </c>
    </row>
    <row r="1037" spans="1:17">
      <c r="A1037" s="2" t="str">
        <f t="shared" si="64"/>
        <v>3_19862</v>
      </c>
      <c r="B1037" s="2">
        <v>3</v>
      </c>
      <c r="C1037" s="11" t="s">
        <v>26</v>
      </c>
      <c r="D1037" s="2">
        <v>2</v>
      </c>
      <c r="E1037" s="2">
        <v>1986</v>
      </c>
      <c r="F1037" s="2" t="str">
        <f t="shared" si="65"/>
        <v>1986Q2</v>
      </c>
      <c r="G1037" s="2">
        <v>1</v>
      </c>
      <c r="H1037" s="2">
        <v>0</v>
      </c>
      <c r="I1037" s="2">
        <v>0</v>
      </c>
      <c r="J1037" s="12">
        <v>81677</v>
      </c>
      <c r="K1037" s="12">
        <f>J1037*[1]OtherData!$C$3</f>
        <v>61829.67448902347</v>
      </c>
      <c r="L1037" s="12" t="str">
        <f>VLOOKUP($C1037,[1]OtherData!$H:$I,2,0)</f>
        <v>Wind</v>
      </c>
      <c r="M1037" s="15">
        <f t="shared" si="66"/>
        <v>-4.0882407082456086E-2</v>
      </c>
      <c r="N1037" s="12">
        <v>125136.90402456844</v>
      </c>
      <c r="O1037" s="14">
        <f t="shared" si="67"/>
        <v>-3.7890466461120473E-2</v>
      </c>
      <c r="P1037">
        <v>3</v>
      </c>
      <c r="Q1037">
        <v>1</v>
      </c>
    </row>
    <row r="1038" spans="1:17">
      <c r="A1038" s="2" t="str">
        <f t="shared" si="64"/>
        <v>6_20203</v>
      </c>
      <c r="B1038" s="2">
        <v>6</v>
      </c>
      <c r="C1038" s="11" t="s">
        <v>19</v>
      </c>
      <c r="D1038" s="2">
        <v>3</v>
      </c>
      <c r="E1038" s="2">
        <v>2020</v>
      </c>
      <c r="F1038" s="2" t="str">
        <f t="shared" si="65"/>
        <v>2020Q3</v>
      </c>
      <c r="G1038" s="2">
        <v>1</v>
      </c>
      <c r="H1038" s="2">
        <v>0</v>
      </c>
      <c r="I1038" s="2">
        <v>0</v>
      </c>
      <c r="J1038" s="12">
        <v>81669</v>
      </c>
      <c r="K1038" s="12">
        <f>J1038*[1]OtherData!$C$3</f>
        <v>61823.618470855414</v>
      </c>
      <c r="L1038" s="12" t="str">
        <f>VLOOKUP($C1038,[1]OtherData!$H:$I,2,0)</f>
        <v>Water</v>
      </c>
      <c r="M1038" s="13">
        <f t="shared" si="66"/>
        <v>-4.0882457678147174E-2</v>
      </c>
      <c r="N1038" s="12">
        <v>78423.396783341304</v>
      </c>
      <c r="O1038" s="14">
        <f t="shared" si="67"/>
        <v>-3.8114481204447867E-2</v>
      </c>
      <c r="P1038">
        <v>3</v>
      </c>
      <c r="Q1038">
        <v>1</v>
      </c>
    </row>
    <row r="1039" spans="1:17">
      <c r="A1039" s="2" t="str">
        <f t="shared" si="64"/>
        <v>3_19861</v>
      </c>
      <c r="B1039" s="2">
        <v>3</v>
      </c>
      <c r="C1039" s="11" t="s">
        <v>39</v>
      </c>
      <c r="D1039" s="2">
        <v>1</v>
      </c>
      <c r="E1039" s="2">
        <v>1986</v>
      </c>
      <c r="F1039" s="2" t="str">
        <f t="shared" si="65"/>
        <v>1986Q1</v>
      </c>
      <c r="G1039" s="2">
        <v>1</v>
      </c>
      <c r="H1039" s="2">
        <v>0</v>
      </c>
      <c r="I1039" s="2">
        <v>0</v>
      </c>
      <c r="J1039" s="12">
        <v>81606</v>
      </c>
      <c r="K1039" s="12">
        <f>J1039*[1]OtherData!$C$3</f>
        <v>61775.927327781988</v>
      </c>
      <c r="L1039" s="12" t="str">
        <f>VLOOKUP($C1039,[1]OtherData!$H:$I,2,0)</f>
        <v>Storm</v>
      </c>
      <c r="M1039" s="15">
        <f t="shared" si="66"/>
        <v>-4.0882856119214488E-2</v>
      </c>
      <c r="N1039" s="12">
        <v>125028.1252963372</v>
      </c>
      <c r="O1039" s="14">
        <f t="shared" si="67"/>
        <v>-3.7890988109789636E-2</v>
      </c>
      <c r="P1039">
        <v>3</v>
      </c>
      <c r="Q1039">
        <v>1</v>
      </c>
    </row>
    <row r="1040" spans="1:17">
      <c r="A1040" s="2" t="str">
        <f t="shared" si="64"/>
        <v>2_19882</v>
      </c>
      <c r="B1040" s="2">
        <v>2</v>
      </c>
      <c r="C1040" s="11" t="s">
        <v>25</v>
      </c>
      <c r="D1040" s="2">
        <v>2</v>
      </c>
      <c r="E1040" s="2">
        <v>1988</v>
      </c>
      <c r="F1040" s="2" t="str">
        <f t="shared" si="65"/>
        <v>1988Q2</v>
      </c>
      <c r="G1040" s="2">
        <v>1</v>
      </c>
      <c r="H1040" s="2">
        <v>0</v>
      </c>
      <c r="I1040" s="2">
        <v>0</v>
      </c>
      <c r="J1040" s="12">
        <v>81582</v>
      </c>
      <c r="K1040" s="12">
        <f>J1040*[1]OtherData!$C$3</f>
        <v>61757.759273277821</v>
      </c>
      <c r="L1040" s="12" t="str">
        <f>VLOOKUP($C1040,[1]OtherData!$H:$I,2,0)</f>
        <v>Storm</v>
      </c>
      <c r="M1040" s="13">
        <f t="shared" si="66"/>
        <v>-4.0883007906287752E-2</v>
      </c>
      <c r="N1040" s="12">
        <v>113892.17779602605</v>
      </c>
      <c r="O1040" s="14">
        <f t="shared" si="67"/>
        <v>-3.7944390574479507E-2</v>
      </c>
      <c r="P1040">
        <v>3</v>
      </c>
      <c r="Q1040">
        <v>1</v>
      </c>
    </row>
    <row r="1041" spans="1:17">
      <c r="A1041" s="2" t="str">
        <f t="shared" si="64"/>
        <v>5_19873</v>
      </c>
      <c r="B1041" s="2">
        <v>5</v>
      </c>
      <c r="C1041" s="11" t="s">
        <v>25</v>
      </c>
      <c r="D1041" s="2">
        <v>3</v>
      </c>
      <c r="E1041" s="2">
        <v>1987</v>
      </c>
      <c r="F1041" s="2" t="str">
        <f t="shared" si="65"/>
        <v>1987Q3</v>
      </c>
      <c r="G1041" s="2">
        <v>1</v>
      </c>
      <c r="H1041" s="2">
        <v>0</v>
      </c>
      <c r="I1041" s="2">
        <v>0</v>
      </c>
      <c r="J1041" s="12">
        <v>81550</v>
      </c>
      <c r="K1041" s="12">
        <f>J1041*[1]OtherData!$C$3</f>
        <v>61733.535200605605</v>
      </c>
      <c r="L1041" s="12" t="str">
        <f>VLOOKUP($C1041,[1]OtherData!$H:$I,2,0)</f>
        <v>Storm</v>
      </c>
      <c r="M1041" s="15">
        <f t="shared" si="66"/>
        <v>-4.0883210289052105E-2</v>
      </c>
      <c r="N1041" s="12">
        <v>118804.11536250068</v>
      </c>
      <c r="O1041" s="14">
        <f t="shared" si="67"/>
        <v>-3.7920835365329572E-2</v>
      </c>
      <c r="P1041">
        <v>3</v>
      </c>
      <c r="Q1041">
        <v>1</v>
      </c>
    </row>
    <row r="1042" spans="1:17">
      <c r="A1042" s="2" t="str">
        <f t="shared" si="64"/>
        <v>2_19864</v>
      </c>
      <c r="B1042" s="2">
        <v>2</v>
      </c>
      <c r="C1042" s="11" t="s">
        <v>19</v>
      </c>
      <c r="D1042" s="2">
        <v>4</v>
      </c>
      <c r="E1042" s="2">
        <v>1986</v>
      </c>
      <c r="F1042" s="2" t="str">
        <f t="shared" si="65"/>
        <v>1986Q4</v>
      </c>
      <c r="G1042" s="2">
        <v>1</v>
      </c>
      <c r="H1042" s="2">
        <v>0</v>
      </c>
      <c r="I1042" s="2">
        <v>0</v>
      </c>
      <c r="J1042" s="12">
        <v>81518</v>
      </c>
      <c r="K1042" s="12">
        <f>J1042*[1]OtherData!$C$3</f>
        <v>61709.31112793339</v>
      </c>
      <c r="L1042" s="12" t="str">
        <f>VLOOKUP($C1042,[1]OtherData!$H:$I,2,0)</f>
        <v>Water</v>
      </c>
      <c r="M1042" s="13">
        <f t="shared" si="66"/>
        <v>-4.0883412671816458E-2</v>
      </c>
      <c r="N1042" s="12">
        <v>124893.30095712098</v>
      </c>
      <c r="O1042" s="14">
        <f t="shared" si="67"/>
        <v>-3.7891634660252818E-2</v>
      </c>
      <c r="P1042">
        <v>3</v>
      </c>
      <c r="Q1042">
        <v>1</v>
      </c>
    </row>
    <row r="1043" spans="1:17">
      <c r="A1043" s="2" t="str">
        <f t="shared" si="64"/>
        <v>2_20203</v>
      </c>
      <c r="B1043" s="2">
        <v>2</v>
      </c>
      <c r="C1043" s="11" t="s">
        <v>25</v>
      </c>
      <c r="D1043" s="2">
        <v>3</v>
      </c>
      <c r="E1043" s="2">
        <v>2020</v>
      </c>
      <c r="F1043" s="2" t="str">
        <f t="shared" si="65"/>
        <v>2020Q3</v>
      </c>
      <c r="G1043" s="2">
        <v>1</v>
      </c>
      <c r="H1043" s="2">
        <v>0</v>
      </c>
      <c r="I1043" s="2">
        <v>0</v>
      </c>
      <c r="J1043" s="12">
        <v>81479</v>
      </c>
      <c r="K1043" s="12">
        <f>J1043*[1]OtherData!$C$3</f>
        <v>61679.788039364124</v>
      </c>
      <c r="L1043" s="12" t="str">
        <f>VLOOKUP($C1043,[1]OtherData!$H:$I,2,0)</f>
        <v>Storm</v>
      </c>
      <c r="M1043" s="15">
        <f t="shared" si="66"/>
        <v>-4.0883659325810513E-2</v>
      </c>
      <c r="N1043" s="12">
        <v>78240.947562843503</v>
      </c>
      <c r="O1043" s="14">
        <f t="shared" si="67"/>
        <v>-3.8115356140150922E-2</v>
      </c>
      <c r="P1043">
        <v>3</v>
      </c>
      <c r="Q1043">
        <v>1</v>
      </c>
    </row>
    <row r="1044" spans="1:17">
      <c r="A1044" s="2" t="str">
        <f t="shared" si="64"/>
        <v>6_19893</v>
      </c>
      <c r="B1044" s="2">
        <v>6</v>
      </c>
      <c r="C1044" s="11" t="s">
        <v>25</v>
      </c>
      <c r="D1044" s="2">
        <v>3</v>
      </c>
      <c r="E1044" s="2">
        <v>1989</v>
      </c>
      <c r="F1044" s="2" t="str">
        <f t="shared" si="65"/>
        <v>1989Q3</v>
      </c>
      <c r="G1044" s="2">
        <v>1</v>
      </c>
      <c r="H1044" s="2">
        <v>0</v>
      </c>
      <c r="I1044" s="2">
        <v>0</v>
      </c>
      <c r="J1044" s="12">
        <v>81431</v>
      </c>
      <c r="K1044" s="12">
        <f>J1044*[1]OtherData!$C$3</f>
        <v>61643.451930355797</v>
      </c>
      <c r="L1044" s="12" t="str">
        <f>VLOOKUP($C1044,[1]OtherData!$H:$I,2,0)</f>
        <v>Storm</v>
      </c>
      <c r="M1044" s="13">
        <f t="shared" si="66"/>
        <v>-4.0883962899957035E-2</v>
      </c>
      <c r="N1044" s="12">
        <v>108521.17625877401</v>
      </c>
      <c r="O1044" s="14">
        <f t="shared" si="67"/>
        <v>-3.7970147226074204E-2</v>
      </c>
      <c r="P1044">
        <v>3</v>
      </c>
      <c r="Q1044">
        <v>1</v>
      </c>
    </row>
    <row r="1045" spans="1:17">
      <c r="A1045" s="2" t="str">
        <f t="shared" si="64"/>
        <v>1_19862</v>
      </c>
      <c r="B1045" s="2">
        <v>1</v>
      </c>
      <c r="C1045" s="11" t="s">
        <v>39</v>
      </c>
      <c r="D1045" s="2">
        <v>2</v>
      </c>
      <c r="E1045" s="2">
        <v>1986</v>
      </c>
      <c r="F1045" s="2" t="str">
        <f t="shared" si="65"/>
        <v>1986Q2</v>
      </c>
      <c r="G1045" s="2">
        <v>1</v>
      </c>
      <c r="H1045" s="2">
        <v>0</v>
      </c>
      <c r="I1045" s="2">
        <v>0</v>
      </c>
      <c r="J1045" s="12">
        <v>81289</v>
      </c>
      <c r="K1045" s="12">
        <f>J1045*[1]OtherData!$C$3</f>
        <v>61535.957607872828</v>
      </c>
      <c r="L1045" s="12" t="str">
        <f>VLOOKUP($C1045,[1]OtherData!$H:$I,2,0)</f>
        <v>Storm</v>
      </c>
      <c r="M1045" s="15">
        <f t="shared" si="66"/>
        <v>-4.0884860973473845E-2</v>
      </c>
      <c r="N1045" s="12">
        <v>124542.45125620608</v>
      </c>
      <c r="O1045" s="14">
        <f t="shared" si="67"/>
        <v>-3.7893317160889971E-2</v>
      </c>
      <c r="P1045">
        <v>3</v>
      </c>
      <c r="Q1045">
        <v>1</v>
      </c>
    </row>
    <row r="1046" spans="1:17">
      <c r="A1046" s="2" t="str">
        <f t="shared" si="64"/>
        <v>2_20002</v>
      </c>
      <c r="B1046" s="2">
        <v>2</v>
      </c>
      <c r="C1046" s="11" t="s">
        <v>24</v>
      </c>
      <c r="D1046" s="2">
        <v>2</v>
      </c>
      <c r="E1046" s="2">
        <v>2000</v>
      </c>
      <c r="F1046" s="2" t="str">
        <f t="shared" si="65"/>
        <v>2000Q2</v>
      </c>
      <c r="G1046" s="2">
        <v>1</v>
      </c>
      <c r="H1046" s="2">
        <v>0</v>
      </c>
      <c r="I1046" s="2">
        <v>0</v>
      </c>
      <c r="J1046" s="12">
        <v>81241</v>
      </c>
      <c r="K1046" s="12">
        <f>J1046*[1]OtherData!$C$3</f>
        <v>61499.621498864501</v>
      </c>
      <c r="L1046" s="12" t="str">
        <f>VLOOKUP($C1046,[1]OtherData!$H:$I,2,0)</f>
        <v>Storm</v>
      </c>
      <c r="M1046" s="13">
        <f t="shared" si="66"/>
        <v>-4.0885164547620374E-2</v>
      </c>
      <c r="N1046" s="12">
        <v>79450.636567523339</v>
      </c>
      <c r="O1046" s="14">
        <f t="shared" si="67"/>
        <v>-3.8109555073438245E-2</v>
      </c>
      <c r="P1046">
        <v>3</v>
      </c>
      <c r="Q1046">
        <v>1</v>
      </c>
    </row>
    <row r="1047" spans="1:17">
      <c r="A1047" s="2" t="str">
        <f t="shared" si="64"/>
        <v>4_19873</v>
      </c>
      <c r="B1047" s="2">
        <v>4</v>
      </c>
      <c r="C1047" s="11" t="s">
        <v>24</v>
      </c>
      <c r="D1047" s="2">
        <v>3</v>
      </c>
      <c r="E1047" s="2">
        <v>1987</v>
      </c>
      <c r="F1047" s="2" t="str">
        <f t="shared" si="65"/>
        <v>1987Q3</v>
      </c>
      <c r="G1047" s="2">
        <v>1</v>
      </c>
      <c r="H1047" s="2">
        <v>0</v>
      </c>
      <c r="I1047" s="2">
        <v>73</v>
      </c>
      <c r="J1047" s="12">
        <v>81201</v>
      </c>
      <c r="K1047" s="12">
        <f>J1047*[1]OtherData!$C$3</f>
        <v>61469.341408024229</v>
      </c>
      <c r="L1047" s="12" t="str">
        <f>VLOOKUP($C1047,[1]OtherData!$H:$I,2,0)</f>
        <v>Storm</v>
      </c>
      <c r="M1047" s="15">
        <f t="shared" si="66"/>
        <v>-4.0885417526075815E-2</v>
      </c>
      <c r="N1047" s="12">
        <v>118295.68328081444</v>
      </c>
      <c r="O1047" s="14">
        <f t="shared" si="67"/>
        <v>-3.7923273552676329E-2</v>
      </c>
      <c r="P1047">
        <v>3</v>
      </c>
      <c r="Q1047">
        <v>1</v>
      </c>
    </row>
    <row r="1048" spans="1:17">
      <c r="A1048" s="2" t="str">
        <f t="shared" si="64"/>
        <v>3_19612</v>
      </c>
      <c r="B1048" s="2">
        <v>3</v>
      </c>
      <c r="C1048" s="11" t="s">
        <v>25</v>
      </c>
      <c r="D1048" s="2">
        <v>2</v>
      </c>
      <c r="E1048" s="2">
        <v>1961</v>
      </c>
      <c r="F1048" s="2" t="str">
        <f t="shared" si="65"/>
        <v>1961Q2</v>
      </c>
      <c r="G1048" s="2">
        <v>1</v>
      </c>
      <c r="H1048" s="2">
        <v>0</v>
      </c>
      <c r="I1048" s="2">
        <v>0</v>
      </c>
      <c r="J1048" s="12">
        <v>81186</v>
      </c>
      <c r="K1048" s="12">
        <f>J1048*[1]OtherData!$C$3</f>
        <v>61457.986373959124</v>
      </c>
      <c r="L1048" s="12" t="str">
        <f>VLOOKUP($C1048,[1]OtherData!$H:$I,2,0)</f>
        <v>Storm</v>
      </c>
      <c r="M1048" s="13">
        <f t="shared" si="66"/>
        <v>-4.0885512392996606E-2</v>
      </c>
      <c r="N1048" s="12">
        <v>226796.21536995636</v>
      </c>
      <c r="O1048" s="14">
        <f t="shared" si="67"/>
        <v>-3.7402958973826131E-2</v>
      </c>
      <c r="P1048">
        <v>3</v>
      </c>
      <c r="Q1048">
        <v>1</v>
      </c>
    </row>
    <row r="1049" spans="1:17">
      <c r="A1049" s="2" t="str">
        <f t="shared" si="64"/>
        <v>4_19662</v>
      </c>
      <c r="B1049" s="2">
        <v>4</v>
      </c>
      <c r="C1049" s="11" t="s">
        <v>24</v>
      </c>
      <c r="D1049" s="2">
        <v>2</v>
      </c>
      <c r="E1049" s="2">
        <v>1966</v>
      </c>
      <c r="F1049" s="2" t="str">
        <f t="shared" si="65"/>
        <v>1966Q2</v>
      </c>
      <c r="G1049" s="2">
        <v>1</v>
      </c>
      <c r="H1049" s="2">
        <v>0</v>
      </c>
      <c r="I1049" s="2">
        <v>0</v>
      </c>
      <c r="J1049" s="12">
        <v>81154</v>
      </c>
      <c r="K1049" s="12">
        <f>J1049*[1]OtherData!$C$3</f>
        <v>61433.762301286908</v>
      </c>
      <c r="L1049" s="12" t="str">
        <f>VLOOKUP($C1049,[1]OtherData!$H:$I,2,0)</f>
        <v>Storm</v>
      </c>
      <c r="M1049" s="15">
        <f t="shared" si="66"/>
        <v>-4.0885714775760959E-2</v>
      </c>
      <c r="N1049" s="12">
        <v>207779.25499370345</v>
      </c>
      <c r="O1049" s="14">
        <f t="shared" si="67"/>
        <v>-3.7494154855898409E-2</v>
      </c>
      <c r="P1049">
        <v>3</v>
      </c>
      <c r="Q1049">
        <v>1</v>
      </c>
    </row>
    <row r="1050" spans="1:17">
      <c r="A1050" s="2" t="str">
        <f t="shared" si="64"/>
        <v>1_19943</v>
      </c>
      <c r="B1050" s="2">
        <v>1</v>
      </c>
      <c r="C1050" s="11" t="s">
        <v>19</v>
      </c>
      <c r="D1050" s="2">
        <v>3</v>
      </c>
      <c r="E1050" s="2">
        <v>1994</v>
      </c>
      <c r="F1050" s="2" t="str">
        <f t="shared" si="65"/>
        <v>1994Q3</v>
      </c>
      <c r="G1050" s="2">
        <v>1</v>
      </c>
      <c r="H1050" s="2">
        <v>0</v>
      </c>
      <c r="I1050" s="2">
        <v>0</v>
      </c>
      <c r="J1050" s="12">
        <v>81122</v>
      </c>
      <c r="K1050" s="12">
        <f>J1050*[1]OtherData!$C$3</f>
        <v>61409.538228614685</v>
      </c>
      <c r="L1050" s="12" t="str">
        <f>VLOOKUP($C1050,[1]OtherData!$H:$I,2,0)</f>
        <v>Water</v>
      </c>
      <c r="M1050" s="13">
        <f t="shared" si="66"/>
        <v>-4.0885917158525305E-2</v>
      </c>
      <c r="N1050" s="12">
        <v>97612.708481657828</v>
      </c>
      <c r="O1050" s="14">
        <f t="shared" si="67"/>
        <v>-3.8022458811170279E-2</v>
      </c>
      <c r="P1050">
        <v>3</v>
      </c>
      <c r="Q1050">
        <v>1</v>
      </c>
    </row>
    <row r="1051" spans="1:17">
      <c r="A1051" s="2" t="str">
        <f t="shared" si="64"/>
        <v>2_19672</v>
      </c>
      <c r="B1051" s="2">
        <v>2</v>
      </c>
      <c r="C1051" s="11" t="s">
        <v>17</v>
      </c>
      <c r="D1051" s="2">
        <v>2</v>
      </c>
      <c r="E1051" s="2">
        <v>1967</v>
      </c>
      <c r="F1051" s="2" t="str">
        <f t="shared" si="65"/>
        <v>1967Q2</v>
      </c>
      <c r="G1051" s="2">
        <v>1</v>
      </c>
      <c r="H1051" s="2">
        <v>0</v>
      </c>
      <c r="I1051" s="2">
        <v>0</v>
      </c>
      <c r="J1051" s="12">
        <v>81059</v>
      </c>
      <c r="K1051" s="12">
        <f>J1051*[1]OtherData!$C$3</f>
        <v>61361.84708554126</v>
      </c>
      <c r="L1051" s="12" t="str">
        <f>VLOOKUP($C1051,[1]OtherData!$H:$I,2,0)</f>
        <v>Wind</v>
      </c>
      <c r="M1051" s="15">
        <f t="shared" si="66"/>
        <v>-4.0886315599592625E-2</v>
      </c>
      <c r="N1051" s="12">
        <v>202498.07741500018</v>
      </c>
      <c r="O1051" s="14">
        <f t="shared" si="67"/>
        <v>-3.7519480756470387E-2</v>
      </c>
      <c r="P1051">
        <v>3</v>
      </c>
      <c r="Q1051">
        <v>1</v>
      </c>
    </row>
    <row r="1052" spans="1:17">
      <c r="A1052" s="2" t="str">
        <f t="shared" si="64"/>
        <v>2_19893</v>
      </c>
      <c r="B1052" s="2">
        <v>2</v>
      </c>
      <c r="C1052" s="11" t="s">
        <v>57</v>
      </c>
      <c r="D1052" s="2">
        <v>3</v>
      </c>
      <c r="E1052" s="2">
        <v>1989</v>
      </c>
      <c r="F1052" s="2" t="str">
        <f t="shared" si="65"/>
        <v>1989Q3</v>
      </c>
      <c r="G1052" s="2">
        <v>1</v>
      </c>
      <c r="H1052" s="2">
        <v>0</v>
      </c>
      <c r="I1052" s="2">
        <v>0</v>
      </c>
      <c r="J1052" s="12">
        <v>80940</v>
      </c>
      <c r="K1052" s="12">
        <f>J1052*[1]OtherData!$C$3</f>
        <v>61271.763815291451</v>
      </c>
      <c r="L1052" s="12" t="str">
        <f>VLOOKUP($C1052,[1]OtherData!$H:$I,2,0)</f>
        <v>Water</v>
      </c>
      <c r="M1052" s="13">
        <f t="shared" si="66"/>
        <v>-4.0887068210497556E-2</v>
      </c>
      <c r="N1052" s="12">
        <v>107866.8321202634</v>
      </c>
      <c r="O1052" s="14">
        <f t="shared" si="67"/>
        <v>-3.7973285135062262E-2</v>
      </c>
      <c r="P1052">
        <v>3</v>
      </c>
      <c r="Q1052">
        <v>1</v>
      </c>
    </row>
    <row r="1053" spans="1:17">
      <c r="A1053" s="2" t="str">
        <f t="shared" si="64"/>
        <v>1_19892</v>
      </c>
      <c r="B1053" s="2">
        <v>1</v>
      </c>
      <c r="C1053" s="11" t="s">
        <v>24</v>
      </c>
      <c r="D1053" s="2">
        <v>2</v>
      </c>
      <c r="E1053" s="2">
        <v>1989</v>
      </c>
      <c r="F1053" s="2" t="str">
        <f t="shared" si="65"/>
        <v>1989Q2</v>
      </c>
      <c r="G1053" s="2">
        <v>1</v>
      </c>
      <c r="H1053" s="2">
        <v>0</v>
      </c>
      <c r="I1053" s="2">
        <v>0</v>
      </c>
      <c r="J1053" s="12">
        <v>80861</v>
      </c>
      <c r="K1053" s="12">
        <f>J1053*[1]OtherData!$C$3</f>
        <v>61211.960635881907</v>
      </c>
      <c r="L1053" s="12" t="str">
        <f>VLOOKUP($C1053,[1]OtherData!$H:$I,2,0)</f>
        <v>Storm</v>
      </c>
      <c r="M1053" s="15">
        <f t="shared" si="66"/>
        <v>-4.0887567842947052E-2</v>
      </c>
      <c r="N1053" s="12">
        <v>107761.55068046229</v>
      </c>
      <c r="O1053" s="14">
        <f t="shared" si="67"/>
        <v>-3.7973790012475819E-2</v>
      </c>
      <c r="P1053">
        <v>3</v>
      </c>
      <c r="Q1053">
        <v>1</v>
      </c>
    </row>
    <row r="1054" spans="1:17">
      <c r="A1054" s="2" t="str">
        <f t="shared" si="64"/>
        <v>1_19862</v>
      </c>
      <c r="B1054" s="2">
        <v>1</v>
      </c>
      <c r="C1054" s="11" t="s">
        <v>19</v>
      </c>
      <c r="D1054" s="2">
        <v>2</v>
      </c>
      <c r="E1054" s="2">
        <v>1986</v>
      </c>
      <c r="F1054" s="2" t="str">
        <f t="shared" si="65"/>
        <v>1986Q2</v>
      </c>
      <c r="G1054" s="2">
        <v>2</v>
      </c>
      <c r="H1054" s="2">
        <v>0</v>
      </c>
      <c r="I1054" s="2">
        <v>0</v>
      </c>
      <c r="J1054" s="12">
        <v>80845</v>
      </c>
      <c r="K1054" s="12">
        <f>J1054*[1]OtherData!$C$3</f>
        <v>61199.848599545803</v>
      </c>
      <c r="L1054" s="12" t="str">
        <f>VLOOKUP($C1054,[1]OtherData!$H:$I,2,0)</f>
        <v>Water</v>
      </c>
      <c r="M1054" s="13">
        <f t="shared" si="66"/>
        <v>-4.0887669034329228E-2</v>
      </c>
      <c r="N1054" s="12">
        <v>123862.20118106977</v>
      </c>
      <c r="O1054" s="14">
        <f t="shared" si="67"/>
        <v>-3.7896579301863312E-2</v>
      </c>
      <c r="P1054">
        <v>3</v>
      </c>
      <c r="Q1054">
        <v>1</v>
      </c>
    </row>
    <row r="1055" spans="1:17">
      <c r="A1055" s="2" t="str">
        <f t="shared" si="64"/>
        <v>1_19973</v>
      </c>
      <c r="B1055" s="2">
        <v>1</v>
      </c>
      <c r="C1055" s="11" t="s">
        <v>24</v>
      </c>
      <c r="D1055" s="2">
        <v>3</v>
      </c>
      <c r="E1055" s="2">
        <v>1997</v>
      </c>
      <c r="F1055" s="2" t="str">
        <f t="shared" si="65"/>
        <v>1997Q3</v>
      </c>
      <c r="G1055" s="2">
        <v>1</v>
      </c>
      <c r="H1055" s="2">
        <v>0</v>
      </c>
      <c r="I1055" s="2">
        <v>0</v>
      </c>
      <c r="J1055" s="12">
        <v>80773</v>
      </c>
      <c r="K1055" s="12">
        <f>J1055*[1]OtherData!$C$3</f>
        <v>61145.344436033309</v>
      </c>
      <c r="L1055" s="12" t="str">
        <f>VLOOKUP($C1055,[1]OtherData!$H:$I,2,0)</f>
        <v>Storm</v>
      </c>
      <c r="M1055" s="15">
        <f t="shared" si="66"/>
        <v>-4.0888124395549015E-2</v>
      </c>
      <c r="N1055" s="12">
        <v>88454.645020380922</v>
      </c>
      <c r="O1055" s="14">
        <f t="shared" si="67"/>
        <v>-3.8066376327897507E-2</v>
      </c>
      <c r="P1055">
        <v>3</v>
      </c>
      <c r="Q1055">
        <v>1</v>
      </c>
    </row>
    <row r="1056" spans="1:17">
      <c r="A1056" s="2" t="str">
        <f t="shared" si="64"/>
        <v>6_20092</v>
      </c>
      <c r="B1056" s="2">
        <v>6</v>
      </c>
      <c r="C1056" s="11" t="s">
        <v>24</v>
      </c>
      <c r="D1056" s="2">
        <v>2</v>
      </c>
      <c r="E1056" s="2">
        <v>2009</v>
      </c>
      <c r="F1056" s="2" t="str">
        <f t="shared" si="65"/>
        <v>2009Q2</v>
      </c>
      <c r="G1056" s="2">
        <v>1</v>
      </c>
      <c r="H1056" s="2">
        <v>0</v>
      </c>
      <c r="I1056" s="2">
        <v>0</v>
      </c>
      <c r="J1056" s="12">
        <v>80742</v>
      </c>
      <c r="K1056" s="12">
        <f>J1056*[1]OtherData!$C$3</f>
        <v>61121.877365632099</v>
      </c>
      <c r="L1056" s="12" t="str">
        <f>VLOOKUP($C1056,[1]OtherData!$H:$I,2,0)</f>
        <v>Storm</v>
      </c>
      <c r="M1056" s="13">
        <f t="shared" si="66"/>
        <v>-4.0888320453851983E-2</v>
      </c>
      <c r="N1056" s="12">
        <v>72044.045332359063</v>
      </c>
      <c r="O1056" s="14">
        <f t="shared" si="67"/>
        <v>-3.8145073400630169E-2</v>
      </c>
      <c r="P1056">
        <v>3</v>
      </c>
      <c r="Q1056">
        <v>1</v>
      </c>
    </row>
    <row r="1057" spans="1:17">
      <c r="A1057" s="2" t="str">
        <f t="shared" si="64"/>
        <v>6_19741</v>
      </c>
      <c r="B1057" s="2">
        <v>6</v>
      </c>
      <c r="C1057" s="11" t="s">
        <v>21</v>
      </c>
      <c r="D1057" s="2">
        <v>1</v>
      </c>
      <c r="E1057" s="2">
        <v>1974</v>
      </c>
      <c r="F1057" s="2" t="str">
        <f t="shared" si="65"/>
        <v>1974Q1</v>
      </c>
      <c r="G1057" s="2">
        <v>1</v>
      </c>
      <c r="H1057" s="2">
        <v>0</v>
      </c>
      <c r="I1057" s="2">
        <v>12</v>
      </c>
      <c r="J1057" s="12">
        <v>80734</v>
      </c>
      <c r="K1057" s="12">
        <f>J1057*[1]OtherData!$C$3</f>
        <v>61115.821347464043</v>
      </c>
      <c r="L1057" s="12" t="str">
        <f>VLOOKUP($C1057,[1]OtherData!$H:$I,2,0)</f>
        <v>Wind</v>
      </c>
      <c r="M1057" s="15">
        <f t="shared" si="66"/>
        <v>-4.0888371049543071E-2</v>
      </c>
      <c r="N1057" s="12">
        <v>173583.57507847657</v>
      </c>
      <c r="O1057" s="14">
        <f t="shared" si="67"/>
        <v>-3.7658140326301166E-2</v>
      </c>
      <c r="P1057">
        <v>3</v>
      </c>
      <c r="Q1057">
        <v>1</v>
      </c>
    </row>
    <row r="1058" spans="1:17">
      <c r="A1058" s="2" t="str">
        <f t="shared" si="64"/>
        <v>3_19652</v>
      </c>
      <c r="B1058" s="2">
        <v>3</v>
      </c>
      <c r="C1058" s="11" t="s">
        <v>25</v>
      </c>
      <c r="D1058" s="2">
        <v>2</v>
      </c>
      <c r="E1058" s="2">
        <v>1965</v>
      </c>
      <c r="F1058" s="2" t="str">
        <f t="shared" si="65"/>
        <v>1965Q2</v>
      </c>
      <c r="G1058" s="2">
        <v>1</v>
      </c>
      <c r="H1058" s="2">
        <v>0</v>
      </c>
      <c r="I1058" s="2">
        <v>0</v>
      </c>
      <c r="J1058" s="12">
        <v>80710</v>
      </c>
      <c r="K1058" s="12">
        <f>J1058*[1]OtherData!$C$3</f>
        <v>61097.653292959883</v>
      </c>
      <c r="L1058" s="12" t="str">
        <f>VLOOKUP($C1058,[1]OtherData!$H:$I,2,0)</f>
        <v>Storm</v>
      </c>
      <c r="M1058" s="13">
        <f t="shared" si="66"/>
        <v>-4.0888522836616335E-2</v>
      </c>
      <c r="N1058" s="12">
        <v>210955.08690402063</v>
      </c>
      <c r="O1058" s="14">
        <f t="shared" si="67"/>
        <v>-3.7478925145858294E-2</v>
      </c>
      <c r="P1058">
        <v>3</v>
      </c>
      <c r="Q1058">
        <v>1</v>
      </c>
    </row>
    <row r="1059" spans="1:17">
      <c r="A1059" s="2" t="str">
        <f t="shared" si="64"/>
        <v>2_20183</v>
      </c>
      <c r="B1059" s="2">
        <v>2</v>
      </c>
      <c r="C1059" s="11" t="s">
        <v>21</v>
      </c>
      <c r="D1059" s="2">
        <v>3</v>
      </c>
      <c r="E1059" s="2">
        <v>2018</v>
      </c>
      <c r="F1059" s="2" t="str">
        <f t="shared" si="65"/>
        <v>2018Q3</v>
      </c>
      <c r="G1059" s="2">
        <v>1</v>
      </c>
      <c r="H1059" s="2">
        <v>0</v>
      </c>
      <c r="I1059" s="2">
        <v>0</v>
      </c>
      <c r="J1059" s="12">
        <v>80599</v>
      </c>
      <c r="K1059" s="12">
        <f>J1059*[1]OtherData!$C$3</f>
        <v>61013.626040878124</v>
      </c>
      <c r="L1059" s="12" t="str">
        <f>VLOOKUP($C1059,[1]OtherData!$H:$I,2,0)</f>
        <v>Wind</v>
      </c>
      <c r="M1059" s="15">
        <f t="shared" si="66"/>
        <v>-4.0889224851830178E-2</v>
      </c>
      <c r="N1059" s="12">
        <v>77680.86831350204</v>
      </c>
      <c r="O1059" s="14">
        <f t="shared" si="67"/>
        <v>-3.8118042001622131E-2</v>
      </c>
      <c r="P1059">
        <v>3</v>
      </c>
      <c r="Q1059">
        <v>1</v>
      </c>
    </row>
    <row r="1060" spans="1:17">
      <c r="A1060" s="2" t="str">
        <f t="shared" si="64"/>
        <v>3_19673</v>
      </c>
      <c r="B1060" s="2">
        <v>3</v>
      </c>
      <c r="C1060" s="11" t="s">
        <v>36</v>
      </c>
      <c r="D1060" s="2">
        <v>3</v>
      </c>
      <c r="E1060" s="2">
        <v>1967</v>
      </c>
      <c r="F1060" s="2" t="str">
        <f t="shared" si="65"/>
        <v>1967Q3</v>
      </c>
      <c r="G1060" s="2">
        <v>1</v>
      </c>
      <c r="H1060" s="2">
        <v>0</v>
      </c>
      <c r="I1060" s="2">
        <v>0</v>
      </c>
      <c r="J1060" s="12">
        <v>80559</v>
      </c>
      <c r="K1060" s="12">
        <f>J1060*[1]OtherData!$C$3</f>
        <v>60983.345950037852</v>
      </c>
      <c r="L1060" s="12" t="str">
        <f>VLOOKUP($C1060,[1]OtherData!$H:$I,2,0)</f>
        <v>Storm</v>
      </c>
      <c r="M1060" s="13">
        <f t="shared" si="66"/>
        <v>-4.0889477830285618E-2</v>
      </c>
      <c r="N1060" s="12">
        <v>201248.99910528131</v>
      </c>
      <c r="O1060" s="14">
        <f t="shared" si="67"/>
        <v>-3.7525470714696016E-2</v>
      </c>
      <c r="P1060">
        <v>3</v>
      </c>
      <c r="Q1060">
        <v>1</v>
      </c>
    </row>
    <row r="1061" spans="1:17">
      <c r="A1061" s="2" t="str">
        <f t="shared" si="64"/>
        <v>4_19792</v>
      </c>
      <c r="B1061" s="2">
        <v>4</v>
      </c>
      <c r="C1061" s="11" t="s">
        <v>21</v>
      </c>
      <c r="D1061" s="2">
        <v>2</v>
      </c>
      <c r="E1061" s="2">
        <v>1979</v>
      </c>
      <c r="F1061" s="2" t="str">
        <f t="shared" si="65"/>
        <v>1979Q2</v>
      </c>
      <c r="G1061" s="2">
        <v>1</v>
      </c>
      <c r="H1061" s="2">
        <v>0</v>
      </c>
      <c r="I1061" s="2">
        <v>0</v>
      </c>
      <c r="J1061" s="12">
        <v>80559</v>
      </c>
      <c r="K1061" s="12">
        <f>J1061*[1]OtherData!$C$3</f>
        <v>60983.345950037852</v>
      </c>
      <c r="L1061" s="12" t="str">
        <f>VLOOKUP($C1061,[1]OtherData!$H:$I,2,0)</f>
        <v>Wind</v>
      </c>
      <c r="M1061" s="15">
        <f t="shared" si="66"/>
        <v>-4.0889477830285618E-2</v>
      </c>
      <c r="N1061" s="12">
        <v>173296.44249930864</v>
      </c>
      <c r="O1061" s="14">
        <f t="shared" si="67"/>
        <v>-3.7659517271318187E-2</v>
      </c>
      <c r="P1061">
        <v>3</v>
      </c>
      <c r="Q1061">
        <v>1</v>
      </c>
    </row>
    <row r="1062" spans="1:17">
      <c r="A1062" s="2" t="str">
        <f t="shared" si="64"/>
        <v>3_19733</v>
      </c>
      <c r="B1062" s="2">
        <v>3</v>
      </c>
      <c r="C1062" s="11" t="s">
        <v>50</v>
      </c>
      <c r="D1062" s="2">
        <v>3</v>
      </c>
      <c r="E1062" s="2">
        <v>1973</v>
      </c>
      <c r="F1062" s="2" t="str">
        <f t="shared" si="65"/>
        <v>1973Q3</v>
      </c>
      <c r="G1062" s="2">
        <v>1</v>
      </c>
      <c r="H1062" s="2">
        <v>0</v>
      </c>
      <c r="I1062" s="2">
        <v>0</v>
      </c>
      <c r="J1062" s="12">
        <v>80551</v>
      </c>
      <c r="K1062" s="12">
        <f>J1062*[1]OtherData!$C$3</f>
        <v>60977.289931869796</v>
      </c>
      <c r="L1062" s="12" t="str">
        <f>VLOOKUP($C1062,[1]OtherData!$H:$I,2,0)</f>
        <v>Wind</v>
      </c>
      <c r="M1062" s="13">
        <f t="shared" si="66"/>
        <v>-4.0889528425976707E-2</v>
      </c>
      <c r="N1062" s="12">
        <v>175591.02468335614</v>
      </c>
      <c r="O1062" s="14">
        <f t="shared" si="67"/>
        <v>-3.7648513596591972E-2</v>
      </c>
      <c r="P1062">
        <v>3</v>
      </c>
      <c r="Q1062">
        <v>1</v>
      </c>
    </row>
    <row r="1063" spans="1:17">
      <c r="A1063" s="2" t="str">
        <f t="shared" si="64"/>
        <v>3_20154</v>
      </c>
      <c r="B1063" s="2">
        <v>3</v>
      </c>
      <c r="C1063" s="11" t="s">
        <v>19</v>
      </c>
      <c r="D1063" s="2">
        <v>4</v>
      </c>
      <c r="E1063" s="2">
        <v>2015</v>
      </c>
      <c r="F1063" s="2" t="str">
        <f t="shared" si="65"/>
        <v>2015Q4</v>
      </c>
      <c r="G1063" s="2">
        <v>1</v>
      </c>
      <c r="H1063" s="2">
        <v>0</v>
      </c>
      <c r="I1063" s="2">
        <v>0</v>
      </c>
      <c r="J1063" s="12">
        <v>80528</v>
      </c>
      <c r="K1063" s="12">
        <f>J1063*[1]OtherData!$C$3</f>
        <v>60959.878879636643</v>
      </c>
      <c r="L1063" s="12" t="str">
        <f>VLOOKUP($C1063,[1]OtherData!$H:$I,2,0)</f>
        <v>Water</v>
      </c>
      <c r="M1063" s="15">
        <f t="shared" si="66"/>
        <v>-4.0889673888588586E-2</v>
      </c>
      <c r="N1063" s="12">
        <v>77377.930358377416</v>
      </c>
      <c r="O1063" s="14">
        <f t="shared" si="67"/>
        <v>-3.8119494741359929E-2</v>
      </c>
      <c r="P1063">
        <v>3</v>
      </c>
      <c r="Q1063">
        <v>1</v>
      </c>
    </row>
    <row r="1064" spans="1:17">
      <c r="A1064" s="2" t="str">
        <f t="shared" si="64"/>
        <v>3_20102</v>
      </c>
      <c r="B1064" s="2">
        <v>3</v>
      </c>
      <c r="C1064" s="11" t="s">
        <v>24</v>
      </c>
      <c r="D1064" s="2">
        <v>2</v>
      </c>
      <c r="E1064" s="2">
        <v>2010</v>
      </c>
      <c r="F1064" s="2" t="str">
        <f t="shared" si="65"/>
        <v>2010Q2</v>
      </c>
      <c r="G1064" s="2">
        <v>1</v>
      </c>
      <c r="H1064" s="2">
        <v>0</v>
      </c>
      <c r="I1064" s="2">
        <v>0</v>
      </c>
      <c r="J1064" s="12">
        <v>80456</v>
      </c>
      <c r="K1064" s="12">
        <f>J1064*[1]OtherData!$C$3</f>
        <v>60905.374716124148</v>
      </c>
      <c r="L1064" s="12" t="str">
        <f>VLOOKUP($C1064,[1]OtherData!$H:$I,2,0)</f>
        <v>Storm</v>
      </c>
      <c r="M1064" s="13">
        <f t="shared" si="66"/>
        <v>-4.0890129249808373E-2</v>
      </c>
      <c r="N1064" s="12">
        <v>71439.083073121728</v>
      </c>
      <c r="O1064" s="14">
        <f t="shared" si="67"/>
        <v>-3.8147974498690014E-2</v>
      </c>
      <c r="P1064">
        <v>3</v>
      </c>
      <c r="Q1064">
        <v>1</v>
      </c>
    </row>
    <row r="1065" spans="1:17">
      <c r="A1065" s="2" t="str">
        <f t="shared" si="64"/>
        <v>5_19863</v>
      </c>
      <c r="B1065" s="2">
        <v>5</v>
      </c>
      <c r="C1065" s="11" t="s">
        <v>25</v>
      </c>
      <c r="D1065" s="2">
        <v>3</v>
      </c>
      <c r="E1065" s="2">
        <v>1986</v>
      </c>
      <c r="F1065" s="2" t="str">
        <f t="shared" si="65"/>
        <v>1986Q3</v>
      </c>
      <c r="G1065" s="2">
        <v>1</v>
      </c>
      <c r="H1065" s="2">
        <v>0</v>
      </c>
      <c r="I1065" s="2">
        <v>0</v>
      </c>
      <c r="J1065" s="12">
        <v>80409</v>
      </c>
      <c r="K1065" s="12">
        <f>J1065*[1]OtherData!$C$3</f>
        <v>60869.795609386834</v>
      </c>
      <c r="L1065" s="12" t="str">
        <f>VLOOKUP($C1065,[1]OtherData!$H:$I,2,0)</f>
        <v>Storm</v>
      </c>
      <c r="M1065" s="15">
        <f t="shared" si="66"/>
        <v>-4.0890426499493517E-2</v>
      </c>
      <c r="N1065" s="12">
        <v>123194.20786404403</v>
      </c>
      <c r="O1065" s="14">
        <f t="shared" si="67"/>
        <v>-3.7899782665521818E-2</v>
      </c>
      <c r="P1065">
        <v>3</v>
      </c>
      <c r="Q1065">
        <v>1</v>
      </c>
    </row>
    <row r="1066" spans="1:17">
      <c r="A1066" s="2" t="str">
        <f t="shared" si="64"/>
        <v>3_19612</v>
      </c>
      <c r="B1066" s="2">
        <v>3</v>
      </c>
      <c r="C1066" s="11" t="s">
        <v>27</v>
      </c>
      <c r="D1066" s="2">
        <v>2</v>
      </c>
      <c r="E1066" s="2">
        <v>1961</v>
      </c>
      <c r="F1066" s="2" t="str">
        <f t="shared" si="65"/>
        <v>1961Q2</v>
      </c>
      <c r="G1066" s="2">
        <v>1</v>
      </c>
      <c r="H1066" s="2">
        <v>24</v>
      </c>
      <c r="I1066" s="2">
        <v>0</v>
      </c>
      <c r="J1066" s="12">
        <v>80274</v>
      </c>
      <c r="K1066" s="12">
        <f>J1066*[1]OtherData!$C$3</f>
        <v>60767.600302800915</v>
      </c>
      <c r="L1066" s="12" t="str">
        <f>VLOOKUP($C1066,[1]OtherData!$H:$I,2,0)</f>
        <v>Storm</v>
      </c>
      <c r="M1066" s="13">
        <f t="shared" si="66"/>
        <v>-4.0891280301780623E-2</v>
      </c>
      <c r="N1066" s="12">
        <v>224248.50827245926</v>
      </c>
      <c r="O1066" s="14">
        <f t="shared" si="67"/>
        <v>-3.7415176509721523E-2</v>
      </c>
      <c r="P1066">
        <v>3</v>
      </c>
      <c r="Q1066">
        <v>1</v>
      </c>
    </row>
    <row r="1067" spans="1:17">
      <c r="A1067" s="2" t="str">
        <f t="shared" si="64"/>
        <v>4_19842</v>
      </c>
      <c r="B1067" s="2">
        <v>4</v>
      </c>
      <c r="C1067" s="11" t="s">
        <v>26</v>
      </c>
      <c r="D1067" s="2">
        <v>2</v>
      </c>
      <c r="E1067" s="2">
        <v>1984</v>
      </c>
      <c r="F1067" s="2" t="str">
        <f t="shared" si="65"/>
        <v>1984Q2</v>
      </c>
      <c r="G1067" s="2">
        <v>1</v>
      </c>
      <c r="H1067" s="2">
        <v>0</v>
      </c>
      <c r="I1067" s="2">
        <v>0</v>
      </c>
      <c r="J1067" s="12">
        <v>80258</v>
      </c>
      <c r="K1067" s="12">
        <f>J1067*[1]OtherData!$C$3</f>
        <v>60755.488266464803</v>
      </c>
      <c r="L1067" s="12" t="str">
        <f>VLOOKUP($C1067,[1]OtherData!$H:$I,2,0)</f>
        <v>Wind</v>
      </c>
      <c r="M1067" s="15">
        <f t="shared" si="66"/>
        <v>-4.08913814931628E-2</v>
      </c>
      <c r="N1067" s="12">
        <v>138884.52755534527</v>
      </c>
      <c r="O1067" s="14">
        <f t="shared" si="67"/>
        <v>-3.7824539697353728E-2</v>
      </c>
      <c r="P1067">
        <v>3</v>
      </c>
      <c r="Q1067">
        <v>1</v>
      </c>
    </row>
    <row r="1068" spans="1:17">
      <c r="A1068" s="2" t="str">
        <f t="shared" si="64"/>
        <v>5_19643</v>
      </c>
      <c r="B1068" s="2">
        <v>5</v>
      </c>
      <c r="C1068" s="11" t="s">
        <v>25</v>
      </c>
      <c r="D1068" s="2">
        <v>3</v>
      </c>
      <c r="E1068" s="2">
        <v>1964</v>
      </c>
      <c r="F1068" s="2" t="str">
        <f t="shared" si="65"/>
        <v>1964Q3</v>
      </c>
      <c r="G1068" s="2">
        <v>1</v>
      </c>
      <c r="H1068" s="2">
        <v>0</v>
      </c>
      <c r="I1068" s="2">
        <v>0</v>
      </c>
      <c r="J1068" s="12">
        <v>80219</v>
      </c>
      <c r="K1068" s="12">
        <f>J1068*[1]OtherData!$C$3</f>
        <v>60725.965177895538</v>
      </c>
      <c r="L1068" s="12" t="str">
        <f>VLOOKUP($C1068,[1]OtherData!$H:$I,2,0)</f>
        <v>Storm</v>
      </c>
      <c r="M1068" s="13">
        <f t="shared" si="66"/>
        <v>-4.0891628147156855E-2</v>
      </c>
      <c r="N1068" s="12">
        <v>214397.31547648163</v>
      </c>
      <c r="O1068" s="14">
        <f t="shared" si="67"/>
        <v>-3.7462417929944231E-2</v>
      </c>
      <c r="P1068">
        <v>3</v>
      </c>
      <c r="Q1068">
        <v>1</v>
      </c>
    </row>
    <row r="1069" spans="1:17">
      <c r="A1069" s="2" t="str">
        <f t="shared" si="64"/>
        <v>5_19903</v>
      </c>
      <c r="B1069" s="2">
        <v>5</v>
      </c>
      <c r="C1069" s="11" t="s">
        <v>36</v>
      </c>
      <c r="D1069" s="2">
        <v>3</v>
      </c>
      <c r="E1069" s="2">
        <v>1990</v>
      </c>
      <c r="F1069" s="2" t="str">
        <f t="shared" si="65"/>
        <v>1990Q3</v>
      </c>
      <c r="G1069" s="2">
        <v>1</v>
      </c>
      <c r="H1069" s="2">
        <v>0</v>
      </c>
      <c r="I1069" s="2">
        <v>0</v>
      </c>
      <c r="J1069" s="12">
        <v>80100</v>
      </c>
      <c r="K1069" s="12">
        <f>J1069*[1]OtherData!$C$3</f>
        <v>60635.881907645722</v>
      </c>
      <c r="L1069" s="12" t="str">
        <f>VLOOKUP($C1069,[1]OtherData!$H:$I,2,0)</f>
        <v>Storm</v>
      </c>
      <c r="M1069" s="15">
        <f t="shared" si="66"/>
        <v>-4.0892380758061786E-2</v>
      </c>
      <c r="N1069" s="12">
        <v>102101.5351660072</v>
      </c>
      <c r="O1069" s="14">
        <f t="shared" si="67"/>
        <v>-3.8000932631336616E-2</v>
      </c>
      <c r="P1069">
        <v>3</v>
      </c>
      <c r="Q1069">
        <v>1</v>
      </c>
    </row>
    <row r="1070" spans="1:17">
      <c r="A1070" s="2" t="str">
        <f t="shared" si="64"/>
        <v>1_20202</v>
      </c>
      <c r="B1070" s="2">
        <v>1</v>
      </c>
      <c r="C1070" s="11" t="s">
        <v>24</v>
      </c>
      <c r="D1070" s="2">
        <v>2</v>
      </c>
      <c r="E1070" s="2">
        <v>2020</v>
      </c>
      <c r="F1070" s="2" t="str">
        <f t="shared" si="65"/>
        <v>2020Q2</v>
      </c>
      <c r="G1070" s="2">
        <v>1</v>
      </c>
      <c r="H1070" s="2">
        <v>0</v>
      </c>
      <c r="I1070" s="2">
        <v>0</v>
      </c>
      <c r="J1070" s="12">
        <v>80092</v>
      </c>
      <c r="K1070" s="12">
        <f>J1070*[1]OtherData!$C$3</f>
        <v>60629.825889477674</v>
      </c>
      <c r="L1070" s="12" t="str">
        <f>VLOOKUP($C1070,[1]OtherData!$H:$I,2,0)</f>
        <v>Storm</v>
      </c>
      <c r="M1070" s="13">
        <f t="shared" si="66"/>
        <v>-4.0892431353752874E-2</v>
      </c>
      <c r="N1070" s="12">
        <v>76909.068253209567</v>
      </c>
      <c r="O1070" s="14">
        <f t="shared" si="67"/>
        <v>-3.8121743170783193E-2</v>
      </c>
      <c r="P1070">
        <v>3</v>
      </c>
      <c r="Q1070">
        <v>1</v>
      </c>
    </row>
    <row r="1071" spans="1:17">
      <c r="A1071" s="2" t="str">
        <f t="shared" si="64"/>
        <v>1_19842</v>
      </c>
      <c r="B1071" s="2">
        <v>1</v>
      </c>
      <c r="C1071" s="11" t="s">
        <v>37</v>
      </c>
      <c r="D1071" s="2">
        <v>2</v>
      </c>
      <c r="E1071" s="2">
        <v>1984</v>
      </c>
      <c r="F1071" s="2" t="str">
        <f t="shared" si="65"/>
        <v>1984Q2</v>
      </c>
      <c r="G1071" s="2">
        <v>1</v>
      </c>
      <c r="H1071" s="2">
        <v>0</v>
      </c>
      <c r="I1071" s="2">
        <v>0</v>
      </c>
      <c r="J1071" s="12">
        <v>79989</v>
      </c>
      <c r="K1071" s="12">
        <f>J1071*[1]OtherData!$C$3</f>
        <v>60551.85465556397</v>
      </c>
      <c r="L1071" s="12" t="str">
        <f>VLOOKUP($C1071,[1]OtherData!$H:$I,2,0)</f>
        <v>Water</v>
      </c>
      <c r="M1071" s="15">
        <f t="shared" si="66"/>
        <v>-4.0893082773275628E-2</v>
      </c>
      <c r="N1071" s="12">
        <v>138419.02956246745</v>
      </c>
      <c r="O1071" s="14">
        <f t="shared" si="67"/>
        <v>-3.782677199416791E-2</v>
      </c>
      <c r="P1071">
        <v>3</v>
      </c>
      <c r="Q1071">
        <v>1</v>
      </c>
    </row>
    <row r="1072" spans="1:17">
      <c r="A1072" s="2" t="str">
        <f t="shared" si="64"/>
        <v>1_19912</v>
      </c>
      <c r="B1072" s="2">
        <v>1</v>
      </c>
      <c r="C1072" s="11" t="s">
        <v>57</v>
      </c>
      <c r="D1072" s="2">
        <v>2</v>
      </c>
      <c r="E1072" s="2">
        <v>1991</v>
      </c>
      <c r="F1072" s="2" t="str">
        <f t="shared" si="65"/>
        <v>1991Q2</v>
      </c>
      <c r="G1072" s="2">
        <v>1</v>
      </c>
      <c r="H1072" s="2">
        <v>0</v>
      </c>
      <c r="I1072" s="2">
        <v>0</v>
      </c>
      <c r="J1072" s="12">
        <v>79981</v>
      </c>
      <c r="K1072" s="12">
        <f>J1072*[1]OtherData!$C$3</f>
        <v>60545.798637395914</v>
      </c>
      <c r="L1072" s="12" t="str">
        <f>VLOOKUP($C1072,[1]OtherData!$H:$I,2,0)</f>
        <v>Water</v>
      </c>
      <c r="M1072" s="13">
        <f t="shared" si="66"/>
        <v>-4.0893133368966716E-2</v>
      </c>
      <c r="N1072" s="12">
        <v>98419.482893583248</v>
      </c>
      <c r="O1072" s="14">
        <f t="shared" si="67"/>
        <v>-3.80185899224166E-2</v>
      </c>
      <c r="P1072">
        <v>3</v>
      </c>
      <c r="Q1072">
        <v>1</v>
      </c>
    </row>
    <row r="1073" spans="1:17">
      <c r="A1073" s="2" t="str">
        <f t="shared" si="64"/>
        <v>1_19983</v>
      </c>
      <c r="B1073" s="2">
        <v>1</v>
      </c>
      <c r="C1073" s="11" t="s">
        <v>25</v>
      </c>
      <c r="D1073" s="2">
        <v>3</v>
      </c>
      <c r="E1073" s="2">
        <v>1998</v>
      </c>
      <c r="F1073" s="2" t="str">
        <f t="shared" si="65"/>
        <v>1998Q3</v>
      </c>
      <c r="G1073" s="2">
        <v>1</v>
      </c>
      <c r="H1073" s="2">
        <v>0</v>
      </c>
      <c r="I1073" s="2">
        <v>0</v>
      </c>
      <c r="J1073" s="12">
        <v>79957</v>
      </c>
      <c r="K1073" s="12">
        <f>J1073*[1]OtherData!$C$3</f>
        <v>60527.630582891754</v>
      </c>
      <c r="L1073" s="12" t="str">
        <f>VLOOKUP($C1073,[1]OtherData!$H:$I,2,0)</f>
        <v>Storm</v>
      </c>
      <c r="M1073" s="15">
        <f t="shared" si="66"/>
        <v>-4.0893285156039981E-2</v>
      </c>
      <c r="N1073" s="12">
        <v>84366.525452707356</v>
      </c>
      <c r="O1073" s="14">
        <f t="shared" si="67"/>
        <v>-3.8085980915729352E-2</v>
      </c>
      <c r="P1073">
        <v>3</v>
      </c>
      <c r="Q1073">
        <v>1</v>
      </c>
    </row>
    <row r="1074" spans="1:17">
      <c r="A1074" s="2" t="str">
        <f t="shared" si="64"/>
        <v>3_20113</v>
      </c>
      <c r="B1074" s="2">
        <v>3</v>
      </c>
      <c r="C1074" s="11" t="s">
        <v>19</v>
      </c>
      <c r="D1074" s="2">
        <v>3</v>
      </c>
      <c r="E1074" s="2">
        <v>2011</v>
      </c>
      <c r="F1074" s="2" t="str">
        <f t="shared" si="65"/>
        <v>2011Q3</v>
      </c>
      <c r="G1074" s="2">
        <v>1</v>
      </c>
      <c r="H1074" s="2">
        <v>0</v>
      </c>
      <c r="I1074" s="2">
        <v>0</v>
      </c>
      <c r="J1074" s="12">
        <v>79933</v>
      </c>
      <c r="K1074" s="12">
        <f>J1074*[1]OtherData!$C$3</f>
        <v>60509.462528387587</v>
      </c>
      <c r="L1074" s="12" t="str">
        <f>VLOOKUP($C1074,[1]OtherData!$H:$I,2,0)</f>
        <v>Water</v>
      </c>
      <c r="M1074" s="13">
        <f t="shared" si="66"/>
        <v>-4.0893436943113246E-2</v>
      </c>
      <c r="N1074" s="12">
        <v>71759.377483550721</v>
      </c>
      <c r="O1074" s="14">
        <f t="shared" si="67"/>
        <v>-3.8146438526026456E-2</v>
      </c>
      <c r="P1074">
        <v>3</v>
      </c>
      <c r="Q1074">
        <v>1</v>
      </c>
    </row>
    <row r="1075" spans="1:17">
      <c r="A1075" s="2" t="str">
        <f t="shared" si="64"/>
        <v>1_19933</v>
      </c>
      <c r="B1075" s="2">
        <v>1</v>
      </c>
      <c r="C1075" s="11" t="s">
        <v>45</v>
      </c>
      <c r="D1075" s="2">
        <v>3</v>
      </c>
      <c r="E1075" s="2">
        <v>1993</v>
      </c>
      <c r="F1075" s="2" t="str">
        <f t="shared" si="65"/>
        <v>1993Q3</v>
      </c>
      <c r="G1075" s="2">
        <v>1</v>
      </c>
      <c r="H1075" s="2">
        <v>0</v>
      </c>
      <c r="I1075" s="2">
        <v>0</v>
      </c>
      <c r="J1075" s="12">
        <v>79862</v>
      </c>
      <c r="K1075" s="12">
        <f>J1075*[1]OtherData!$C$3</f>
        <v>60455.715367146106</v>
      </c>
      <c r="L1075" s="12" t="str">
        <f>VLOOKUP($C1075,[1]OtherData!$H:$I,2,0)</f>
        <v>Storm</v>
      </c>
      <c r="M1075" s="15">
        <f t="shared" si="66"/>
        <v>-4.0893885979871654E-2</v>
      </c>
      <c r="N1075" s="12">
        <v>96235.52033101338</v>
      </c>
      <c r="O1075" s="14">
        <f t="shared" si="67"/>
        <v>-3.8029063120465383E-2</v>
      </c>
      <c r="P1075">
        <v>3</v>
      </c>
      <c r="Q1075">
        <v>1</v>
      </c>
    </row>
    <row r="1076" spans="1:17">
      <c r="A1076" s="2" t="str">
        <f t="shared" si="64"/>
        <v>4_19803</v>
      </c>
      <c r="B1076" s="2">
        <v>4</v>
      </c>
      <c r="C1076" s="11" t="s">
        <v>21</v>
      </c>
      <c r="D1076" s="2">
        <v>3</v>
      </c>
      <c r="E1076" s="2">
        <v>1980</v>
      </c>
      <c r="F1076" s="2" t="str">
        <f t="shared" si="65"/>
        <v>1980Q3</v>
      </c>
      <c r="G1076" s="2">
        <v>1</v>
      </c>
      <c r="H1076" s="2">
        <v>0</v>
      </c>
      <c r="I1076" s="2">
        <v>0</v>
      </c>
      <c r="J1076" s="12">
        <v>79656</v>
      </c>
      <c r="K1076" s="12">
        <f>J1076*[1]OtherData!$C$3</f>
        <v>60299.772899318697</v>
      </c>
      <c r="L1076" s="12" t="str">
        <f>VLOOKUP($C1076,[1]OtherData!$H:$I,2,0)</f>
        <v>Wind</v>
      </c>
      <c r="M1076" s="13">
        <f t="shared" si="66"/>
        <v>-4.0895188818917162E-2</v>
      </c>
      <c r="N1076" s="12">
        <v>166977.11477926475</v>
      </c>
      <c r="O1076" s="14">
        <f t="shared" si="67"/>
        <v>-3.7689821623545415E-2</v>
      </c>
      <c r="P1076">
        <v>3</v>
      </c>
      <c r="Q1076">
        <v>1</v>
      </c>
    </row>
    <row r="1077" spans="1:17">
      <c r="A1077" s="2" t="str">
        <f t="shared" si="64"/>
        <v>5_19912</v>
      </c>
      <c r="B1077" s="2">
        <v>5</v>
      </c>
      <c r="C1077" s="11" t="s">
        <v>24</v>
      </c>
      <c r="D1077" s="2">
        <v>2</v>
      </c>
      <c r="E1077" s="2">
        <v>1991</v>
      </c>
      <c r="F1077" s="2" t="str">
        <f t="shared" si="65"/>
        <v>1991Q2</v>
      </c>
      <c r="G1077" s="2">
        <v>1</v>
      </c>
      <c r="H1077" s="2">
        <v>12</v>
      </c>
      <c r="I1077" s="2">
        <v>12</v>
      </c>
      <c r="J1077" s="12">
        <v>79640</v>
      </c>
      <c r="K1077" s="12">
        <f>J1077*[1]OtherData!$C$3</f>
        <v>60287.660862982593</v>
      </c>
      <c r="L1077" s="12" t="str">
        <f>VLOOKUP($C1077,[1]OtherData!$H:$I,2,0)</f>
        <v>Storm</v>
      </c>
      <c r="M1077" s="15">
        <f t="shared" si="66"/>
        <v>-4.0895290010299339E-2</v>
      </c>
      <c r="N1077" s="12">
        <v>97999.870189732188</v>
      </c>
      <c r="O1077" s="14">
        <f t="shared" si="67"/>
        <v>-3.8020602176210019E-2</v>
      </c>
      <c r="P1077">
        <v>3</v>
      </c>
      <c r="Q1077">
        <v>1</v>
      </c>
    </row>
    <row r="1078" spans="1:17">
      <c r="A1078" s="2" t="str">
        <f t="shared" si="64"/>
        <v>3_19723</v>
      </c>
      <c r="B1078" s="2">
        <v>3</v>
      </c>
      <c r="C1078" s="11" t="s">
        <v>24</v>
      </c>
      <c r="D1078" s="2">
        <v>3</v>
      </c>
      <c r="E1078" s="2">
        <v>1972</v>
      </c>
      <c r="F1078" s="2" t="str">
        <f t="shared" si="65"/>
        <v>1972Q3</v>
      </c>
      <c r="G1078" s="2">
        <v>1</v>
      </c>
      <c r="H1078" s="2">
        <v>0</v>
      </c>
      <c r="I1078" s="2">
        <v>0</v>
      </c>
      <c r="J1078" s="12">
        <v>79640</v>
      </c>
      <c r="K1078" s="12">
        <f>J1078*[1]OtherData!$C$3</f>
        <v>60287.660862982593</v>
      </c>
      <c r="L1078" s="12" t="str">
        <f>VLOOKUP($C1078,[1]OtherData!$H:$I,2,0)</f>
        <v>Storm</v>
      </c>
      <c r="M1078" s="13">
        <f t="shared" si="66"/>
        <v>-4.0895290010299339E-2</v>
      </c>
      <c r="N1078" s="12">
        <v>175567.17551387628</v>
      </c>
      <c r="O1078" s="14">
        <f t="shared" si="67"/>
        <v>-3.7648627965345148E-2</v>
      </c>
      <c r="P1078">
        <v>3</v>
      </c>
      <c r="Q1078">
        <v>1</v>
      </c>
    </row>
    <row r="1079" spans="1:17">
      <c r="A1079" s="2" t="str">
        <f t="shared" si="64"/>
        <v>5_19723</v>
      </c>
      <c r="B1079" s="2">
        <v>5</v>
      </c>
      <c r="C1079" s="11" t="s">
        <v>45</v>
      </c>
      <c r="D1079" s="2">
        <v>3</v>
      </c>
      <c r="E1079" s="2">
        <v>1972</v>
      </c>
      <c r="F1079" s="2" t="str">
        <f t="shared" si="65"/>
        <v>1972Q3</v>
      </c>
      <c r="G1079" s="2">
        <v>1</v>
      </c>
      <c r="H1079" s="2">
        <v>0</v>
      </c>
      <c r="I1079" s="2">
        <v>0</v>
      </c>
      <c r="J1079" s="12">
        <v>79608</v>
      </c>
      <c r="K1079" s="12">
        <f>J1079*[1]OtherData!$C$3</f>
        <v>60263.43679031037</v>
      </c>
      <c r="L1079" s="12" t="str">
        <f>VLOOKUP($C1079,[1]OtherData!$H:$I,2,0)</f>
        <v>Storm</v>
      </c>
      <c r="M1079" s="15">
        <f t="shared" si="66"/>
        <v>-4.0895492393063691E-2</v>
      </c>
      <c r="N1079" s="12">
        <v>175496.63119423235</v>
      </c>
      <c r="O1079" s="14">
        <f t="shared" si="67"/>
        <v>-3.764896626081024E-2</v>
      </c>
      <c r="P1079">
        <v>3</v>
      </c>
      <c r="Q1079">
        <v>1</v>
      </c>
    </row>
    <row r="1080" spans="1:17">
      <c r="A1080" s="2" t="str">
        <f t="shared" si="64"/>
        <v>3_20082</v>
      </c>
      <c r="B1080" s="2">
        <v>3</v>
      </c>
      <c r="C1080" s="11" t="s">
        <v>24</v>
      </c>
      <c r="D1080" s="2">
        <v>2</v>
      </c>
      <c r="E1080" s="2">
        <v>2008</v>
      </c>
      <c r="F1080" s="2" t="str">
        <f t="shared" si="65"/>
        <v>2008Q2</v>
      </c>
      <c r="G1080" s="2">
        <v>1</v>
      </c>
      <c r="H1080" s="2">
        <v>0</v>
      </c>
      <c r="I1080" s="2">
        <v>0</v>
      </c>
      <c r="J1080" s="12">
        <v>79584</v>
      </c>
      <c r="K1080" s="12">
        <f>J1080*[1]OtherData!$C$3</f>
        <v>60245.26873580621</v>
      </c>
      <c r="L1080" s="12" t="str">
        <f>VLOOKUP($C1080,[1]OtherData!$H:$I,2,0)</f>
        <v>Storm</v>
      </c>
      <c r="M1080" s="13">
        <f t="shared" si="66"/>
        <v>-4.0895644180136956E-2</v>
      </c>
      <c r="N1080" s="12">
        <v>69908.309300314213</v>
      </c>
      <c r="O1080" s="14">
        <f t="shared" si="67"/>
        <v>-3.8155315328228606E-2</v>
      </c>
      <c r="P1080">
        <v>3</v>
      </c>
      <c r="Q1080">
        <v>1</v>
      </c>
    </row>
    <row r="1081" spans="1:17">
      <c r="A1081" s="2" t="str">
        <f t="shared" si="64"/>
        <v>5_19891</v>
      </c>
      <c r="B1081" s="2">
        <v>5</v>
      </c>
      <c r="C1081" s="11" t="s">
        <v>24</v>
      </c>
      <c r="D1081" s="2">
        <v>1</v>
      </c>
      <c r="E1081" s="2">
        <v>1989</v>
      </c>
      <c r="F1081" s="2" t="str">
        <f t="shared" si="65"/>
        <v>1989Q1</v>
      </c>
      <c r="G1081" s="2">
        <v>1</v>
      </c>
      <c r="H1081" s="2">
        <v>0</v>
      </c>
      <c r="I1081" s="2">
        <v>0</v>
      </c>
      <c r="J1081" s="12">
        <v>79545</v>
      </c>
      <c r="K1081" s="12">
        <f>J1081*[1]OtherData!$C$3</f>
        <v>60215.745647236945</v>
      </c>
      <c r="L1081" s="12" t="str">
        <f>VLOOKUP($C1081,[1]OtherData!$H:$I,2,0)</f>
        <v>Storm</v>
      </c>
      <c r="M1081" s="15">
        <f t="shared" si="66"/>
        <v>-4.0895890834131012E-2</v>
      </c>
      <c r="N1081" s="12">
        <v>106007.74846807946</v>
      </c>
      <c r="O1081" s="14">
        <f t="shared" si="67"/>
        <v>-3.7982200375466235E-2</v>
      </c>
      <c r="P1081">
        <v>3</v>
      </c>
      <c r="Q1081">
        <v>1</v>
      </c>
    </row>
    <row r="1082" spans="1:17">
      <c r="A1082" s="2" t="str">
        <f t="shared" si="64"/>
        <v>2_19623</v>
      </c>
      <c r="B1082" s="2">
        <v>2</v>
      </c>
      <c r="C1082" s="11" t="s">
        <v>21</v>
      </c>
      <c r="D1082" s="2">
        <v>3</v>
      </c>
      <c r="E1082" s="2">
        <v>1962</v>
      </c>
      <c r="F1082" s="2" t="str">
        <f t="shared" si="65"/>
        <v>1962Q3</v>
      </c>
      <c r="G1082" s="2">
        <v>1</v>
      </c>
      <c r="H1082" s="2">
        <v>0</v>
      </c>
      <c r="I1082" s="2">
        <v>0</v>
      </c>
      <c r="J1082" s="12">
        <v>79537</v>
      </c>
      <c r="K1082" s="12">
        <f>J1082*[1]OtherData!$C$3</f>
        <v>60209.689629068889</v>
      </c>
      <c r="L1082" s="12" t="str">
        <f>VLOOKUP($C1082,[1]OtherData!$H:$I,2,0)</f>
        <v>Wind</v>
      </c>
      <c r="M1082" s="13">
        <f t="shared" si="66"/>
        <v>-4.0895941429822093E-2</v>
      </c>
      <c r="N1082" s="12">
        <v>219227.42767791086</v>
      </c>
      <c r="O1082" s="14">
        <f t="shared" si="67"/>
        <v>-3.7439255114541437E-2</v>
      </c>
      <c r="P1082">
        <v>3</v>
      </c>
      <c r="Q1082">
        <v>1</v>
      </c>
    </row>
    <row r="1083" spans="1:17">
      <c r="A1083" s="2" t="str">
        <f t="shared" si="64"/>
        <v>1_19912</v>
      </c>
      <c r="B1083" s="2">
        <v>1</v>
      </c>
      <c r="C1083" s="11" t="s">
        <v>45</v>
      </c>
      <c r="D1083" s="2">
        <v>2</v>
      </c>
      <c r="E1083" s="2">
        <v>1991</v>
      </c>
      <c r="F1083" s="2" t="str">
        <f t="shared" si="65"/>
        <v>1991Q2</v>
      </c>
      <c r="G1083" s="2">
        <v>1</v>
      </c>
      <c r="H1083" s="2">
        <v>0</v>
      </c>
      <c r="I1083" s="2">
        <v>0</v>
      </c>
      <c r="J1083" s="12">
        <v>79347</v>
      </c>
      <c r="K1083" s="12">
        <f>J1083*[1]OtherData!$C$3</f>
        <v>60065.859197577593</v>
      </c>
      <c r="L1083" s="12" t="str">
        <f>VLOOKUP($C1083,[1]OtherData!$H:$I,2,0)</f>
        <v>Storm</v>
      </c>
      <c r="M1083" s="15">
        <f t="shared" si="66"/>
        <v>-4.0897143077485432E-2</v>
      </c>
      <c r="N1083" s="12">
        <v>97639.32320372526</v>
      </c>
      <c r="O1083" s="14">
        <f t="shared" si="67"/>
        <v>-3.8022331180202609E-2</v>
      </c>
      <c r="P1083">
        <v>3</v>
      </c>
      <c r="Q1083">
        <v>1</v>
      </c>
    </row>
    <row r="1084" spans="1:17">
      <c r="A1084" s="2" t="str">
        <f t="shared" si="64"/>
        <v>4_19711</v>
      </c>
      <c r="B1084" s="2">
        <v>4</v>
      </c>
      <c r="C1084" s="11" t="s">
        <v>21</v>
      </c>
      <c r="D1084" s="2">
        <v>1</v>
      </c>
      <c r="E1084" s="2">
        <v>1971</v>
      </c>
      <c r="F1084" s="2" t="str">
        <f t="shared" si="65"/>
        <v>1971Q1</v>
      </c>
      <c r="G1084" s="2">
        <v>1</v>
      </c>
      <c r="H1084" s="2">
        <v>0</v>
      </c>
      <c r="I1084" s="2">
        <v>0</v>
      </c>
      <c r="J1084" s="12">
        <v>79323</v>
      </c>
      <c r="K1084" s="12">
        <f>J1084*[1]OtherData!$C$3</f>
        <v>60047.691143073433</v>
      </c>
      <c r="L1084" s="12" t="str">
        <f>VLOOKUP($C1084,[1]OtherData!$H:$I,2,0)</f>
        <v>Wind</v>
      </c>
      <c r="M1084" s="13">
        <f t="shared" si="66"/>
        <v>-4.0897294864558696E-2</v>
      </c>
      <c r="N1084" s="12">
        <v>176204.23848183735</v>
      </c>
      <c r="O1084" s="14">
        <f t="shared" si="67"/>
        <v>-3.7645572928254607E-2</v>
      </c>
      <c r="P1084">
        <v>3</v>
      </c>
      <c r="Q1084">
        <v>1</v>
      </c>
    </row>
    <row r="1085" spans="1:17">
      <c r="A1085" s="2" t="str">
        <f t="shared" si="64"/>
        <v>4_19961</v>
      </c>
      <c r="B1085" s="2">
        <v>4</v>
      </c>
      <c r="C1085" s="11" t="s">
        <v>21</v>
      </c>
      <c r="D1085" s="2">
        <v>1</v>
      </c>
      <c r="E1085" s="2">
        <v>1996</v>
      </c>
      <c r="F1085" s="2" t="str">
        <f t="shared" si="65"/>
        <v>1996Q1</v>
      </c>
      <c r="G1085" s="2">
        <v>1</v>
      </c>
      <c r="H1085" s="2">
        <v>0</v>
      </c>
      <c r="I1085" s="2">
        <v>0</v>
      </c>
      <c r="J1085" s="12">
        <v>79299</v>
      </c>
      <c r="K1085" s="12">
        <f>J1085*[1]OtherData!$C$3</f>
        <v>60029.523088569265</v>
      </c>
      <c r="L1085" s="12" t="str">
        <f>VLOOKUP($C1085,[1]OtherData!$H:$I,2,0)</f>
        <v>Wind</v>
      </c>
      <c r="M1085" s="15">
        <f t="shared" si="66"/>
        <v>-4.0897446651631961E-2</v>
      </c>
      <c r="N1085" s="12">
        <v>89703.337677478645</v>
      </c>
      <c r="O1085" s="14">
        <f t="shared" si="67"/>
        <v>-3.8060388219070006E-2</v>
      </c>
      <c r="P1085">
        <v>3</v>
      </c>
      <c r="Q1085">
        <v>1</v>
      </c>
    </row>
    <row r="1086" spans="1:17">
      <c r="A1086" s="2" t="str">
        <f t="shared" si="64"/>
        <v>5_19892</v>
      </c>
      <c r="B1086" s="2">
        <v>5</v>
      </c>
      <c r="C1086" s="11" t="s">
        <v>24</v>
      </c>
      <c r="D1086" s="2">
        <v>2</v>
      </c>
      <c r="E1086" s="2">
        <v>1989</v>
      </c>
      <c r="F1086" s="2" t="str">
        <f t="shared" si="65"/>
        <v>1989Q2</v>
      </c>
      <c r="G1086" s="2">
        <v>1</v>
      </c>
      <c r="H1086" s="2">
        <v>0</v>
      </c>
      <c r="I1086" s="2">
        <v>0</v>
      </c>
      <c r="J1086" s="12">
        <v>79283</v>
      </c>
      <c r="K1086" s="12">
        <f>J1086*[1]OtherData!$C$3</f>
        <v>60017.411052233161</v>
      </c>
      <c r="L1086" s="12" t="str">
        <f>VLOOKUP($C1086,[1]OtherData!$H:$I,2,0)</f>
        <v>Storm</v>
      </c>
      <c r="M1086" s="13">
        <f t="shared" si="66"/>
        <v>-4.0897547843014137E-2</v>
      </c>
      <c r="N1086" s="12">
        <v>105658.5872373467</v>
      </c>
      <c r="O1086" s="14">
        <f t="shared" si="67"/>
        <v>-3.7983874779040312E-2</v>
      </c>
      <c r="P1086">
        <v>3</v>
      </c>
      <c r="Q1086">
        <v>1</v>
      </c>
    </row>
    <row r="1087" spans="1:17">
      <c r="A1087" s="2" t="str">
        <f t="shared" si="64"/>
        <v>3_19952</v>
      </c>
      <c r="B1087" s="2">
        <v>3</v>
      </c>
      <c r="C1087" s="11" t="s">
        <v>27</v>
      </c>
      <c r="D1087" s="2">
        <v>2</v>
      </c>
      <c r="E1087" s="2">
        <v>1995</v>
      </c>
      <c r="F1087" s="2" t="str">
        <f t="shared" si="65"/>
        <v>1995Q2</v>
      </c>
      <c r="G1087" s="2">
        <v>1</v>
      </c>
      <c r="H1087" s="2">
        <v>0</v>
      </c>
      <c r="I1087" s="2">
        <v>0</v>
      </c>
      <c r="J1087" s="12">
        <v>79275</v>
      </c>
      <c r="K1087" s="12">
        <f>J1087*[1]OtherData!$C$3</f>
        <v>60011.355034065105</v>
      </c>
      <c r="L1087" s="12" t="str">
        <f>VLOOKUP($C1087,[1]OtherData!$H:$I,2,0)</f>
        <v>Storm</v>
      </c>
      <c r="M1087" s="15">
        <f t="shared" si="66"/>
        <v>-4.0897598438705225E-2</v>
      </c>
      <c r="N1087" s="12">
        <v>92861.503719452667</v>
      </c>
      <c r="O1087" s="14">
        <f t="shared" si="67"/>
        <v>-3.8045243225746671E-2</v>
      </c>
      <c r="P1087">
        <v>3</v>
      </c>
      <c r="Q1087">
        <v>1</v>
      </c>
    </row>
    <row r="1088" spans="1:17">
      <c r="A1088" s="2" t="str">
        <f t="shared" si="64"/>
        <v>3_20154</v>
      </c>
      <c r="B1088" s="2">
        <v>3</v>
      </c>
      <c r="C1088" s="11" t="s">
        <v>19</v>
      </c>
      <c r="D1088" s="2">
        <v>4</v>
      </c>
      <c r="E1088" s="2">
        <v>2015</v>
      </c>
      <c r="F1088" s="2" t="str">
        <f t="shared" si="65"/>
        <v>2015Q4</v>
      </c>
      <c r="G1088" s="2">
        <v>1</v>
      </c>
      <c r="H1088" s="2">
        <v>0</v>
      </c>
      <c r="I1088" s="2">
        <v>0</v>
      </c>
      <c r="J1088" s="12">
        <v>79228</v>
      </c>
      <c r="K1088" s="12">
        <f>J1088*[1]OtherData!$C$3</f>
        <v>59975.775927327784</v>
      </c>
      <c r="L1088" s="12" t="str">
        <f>VLOOKUP($C1088,[1]OtherData!$H:$I,2,0)</f>
        <v>Water</v>
      </c>
      <c r="M1088" s="13">
        <f t="shared" si="66"/>
        <v>-4.0897895688390369E-2</v>
      </c>
      <c r="N1088" s="12">
        <v>76128.783360241476</v>
      </c>
      <c r="O1088" s="14">
        <f t="shared" si="67"/>
        <v>-3.8125485028981033E-2</v>
      </c>
      <c r="P1088">
        <v>3</v>
      </c>
      <c r="Q1088">
        <v>1</v>
      </c>
    </row>
    <row r="1089" spans="1:17">
      <c r="A1089" s="2" t="str">
        <f t="shared" si="64"/>
        <v>2_19752</v>
      </c>
      <c r="B1089" s="2">
        <v>2</v>
      </c>
      <c r="C1089" s="11" t="s">
        <v>26</v>
      </c>
      <c r="D1089" s="2">
        <v>2</v>
      </c>
      <c r="E1089" s="2">
        <v>1975</v>
      </c>
      <c r="F1089" s="2" t="str">
        <f t="shared" si="65"/>
        <v>1975Q2</v>
      </c>
      <c r="G1089" s="2">
        <v>1</v>
      </c>
      <c r="H1089" s="2">
        <v>0</v>
      </c>
      <c r="I1089" s="2">
        <v>0</v>
      </c>
      <c r="J1089" s="12">
        <v>79180</v>
      </c>
      <c r="K1089" s="12">
        <f>J1089*[1]OtherData!$C$3</f>
        <v>59939.439818319457</v>
      </c>
      <c r="L1089" s="12" t="str">
        <f>VLOOKUP($C1089,[1]OtherData!$H:$I,2,0)</f>
        <v>Wind</v>
      </c>
      <c r="M1089" s="15">
        <f t="shared" si="66"/>
        <v>-4.0898199262536891E-2</v>
      </c>
      <c r="N1089" s="12">
        <v>172782.83533877973</v>
      </c>
      <c r="O1089" s="14">
        <f t="shared" si="67"/>
        <v>-3.766198027576876E-2</v>
      </c>
      <c r="P1089">
        <v>3</v>
      </c>
      <c r="Q1089">
        <v>1</v>
      </c>
    </row>
    <row r="1090" spans="1:17">
      <c r="A1090" s="2" t="str">
        <f t="shared" ref="A1090:A1153" si="68">B1090&amp;"_"&amp;E1090&amp;D1090</f>
        <v>1_19903</v>
      </c>
      <c r="B1090" s="2">
        <v>1</v>
      </c>
      <c r="C1090" s="11" t="s">
        <v>32</v>
      </c>
      <c r="D1090" s="2">
        <v>3</v>
      </c>
      <c r="E1090" s="2">
        <v>1990</v>
      </c>
      <c r="F1090" s="2" t="str">
        <f t="shared" ref="F1090:F1153" si="69">E1090&amp;"Q"&amp;D1090</f>
        <v>1990Q3</v>
      </c>
      <c r="G1090" s="2">
        <v>1</v>
      </c>
      <c r="H1090" s="2">
        <v>0</v>
      </c>
      <c r="I1090" s="2">
        <v>0</v>
      </c>
      <c r="J1090" s="12">
        <v>79172</v>
      </c>
      <c r="K1090" s="12">
        <f>J1090*[1]OtherData!$C$3</f>
        <v>59933.383800151401</v>
      </c>
      <c r="L1090" s="12" t="str">
        <f>VLOOKUP($C1090,[1]OtherData!$H:$I,2,0)</f>
        <v>Storm</v>
      </c>
      <c r="M1090" s="13">
        <f t="shared" ref="M1090:M1153" si="70">STANDARDIZE(J1090,AVERAGE($J$2:$J$3367),_xlfn.STDEV.S($J$2:$J$3367))</f>
        <v>-4.0898249858227979E-2</v>
      </c>
      <c r="N1090" s="12">
        <v>100918.63598206146</v>
      </c>
      <c r="O1090" s="14">
        <f t="shared" ref="O1090:O1153" si="71">STANDARDIZE(N1090,AVERAGE($N$2:$N$3367),_xlfn.STDEV.S($N$2:$N$3367))</f>
        <v>-3.8006605227395511E-2</v>
      </c>
      <c r="P1090">
        <v>3</v>
      </c>
      <c r="Q1090">
        <v>1</v>
      </c>
    </row>
    <row r="1091" spans="1:17">
      <c r="A1091" s="2" t="str">
        <f t="shared" si="68"/>
        <v>1_20073</v>
      </c>
      <c r="B1091" s="2">
        <v>1</v>
      </c>
      <c r="C1091" s="11" t="s">
        <v>25</v>
      </c>
      <c r="D1091" s="2">
        <v>3</v>
      </c>
      <c r="E1091" s="2">
        <v>2007</v>
      </c>
      <c r="F1091" s="2" t="str">
        <f t="shared" si="69"/>
        <v>2007Q3</v>
      </c>
      <c r="G1091" s="2">
        <v>1</v>
      </c>
      <c r="H1091" s="2">
        <v>0</v>
      </c>
      <c r="I1091" s="2">
        <v>0</v>
      </c>
      <c r="J1091" s="12">
        <v>79077</v>
      </c>
      <c r="K1091" s="12">
        <f>J1091*[1]OtherData!$C$3</f>
        <v>59861.468584405753</v>
      </c>
      <c r="L1091" s="12" t="str">
        <f>VLOOKUP($C1091,[1]OtherData!$H:$I,2,0)</f>
        <v>Storm</v>
      </c>
      <c r="M1091" s="15">
        <f t="shared" si="70"/>
        <v>-4.0898850682059652E-2</v>
      </c>
      <c r="N1091" s="12">
        <v>71120.695733193323</v>
      </c>
      <c r="O1091" s="14">
        <f t="shared" si="71"/>
        <v>-3.8149501325992111E-2</v>
      </c>
      <c r="P1091">
        <v>3</v>
      </c>
      <c r="Q1091">
        <v>1</v>
      </c>
    </row>
    <row r="1092" spans="1:17">
      <c r="A1092" s="2" t="str">
        <f t="shared" si="68"/>
        <v>1_19992</v>
      </c>
      <c r="B1092" s="2">
        <v>1</v>
      </c>
      <c r="C1092" s="11" t="s">
        <v>24</v>
      </c>
      <c r="D1092" s="2">
        <v>2</v>
      </c>
      <c r="E1092" s="2">
        <v>1999</v>
      </c>
      <c r="F1092" s="2" t="str">
        <f t="shared" si="69"/>
        <v>1999Q2</v>
      </c>
      <c r="G1092" s="2">
        <v>1</v>
      </c>
      <c r="H1092" s="2">
        <v>0</v>
      </c>
      <c r="I1092" s="2">
        <v>0</v>
      </c>
      <c r="J1092" s="12">
        <v>79022</v>
      </c>
      <c r="K1092" s="12">
        <f>J1092*[1]OtherData!$C$3</f>
        <v>59819.833459500383</v>
      </c>
      <c r="L1092" s="12" t="str">
        <f>VLOOKUP($C1092,[1]OtherData!$H:$I,2,0)</f>
        <v>Storm</v>
      </c>
      <c r="M1092" s="13">
        <f t="shared" si="70"/>
        <v>-4.0899198527435877E-2</v>
      </c>
      <c r="N1092" s="12">
        <v>80193.0641132288</v>
      </c>
      <c r="O1092" s="14">
        <f t="shared" si="71"/>
        <v>-3.8105994760245933E-2</v>
      </c>
      <c r="P1092">
        <v>3</v>
      </c>
      <c r="Q1092">
        <v>1</v>
      </c>
    </row>
    <row r="1093" spans="1:17">
      <c r="A1093" s="2" t="str">
        <f t="shared" si="68"/>
        <v>4_19831</v>
      </c>
      <c r="B1093" s="2">
        <v>4</v>
      </c>
      <c r="C1093" s="11" t="s">
        <v>26</v>
      </c>
      <c r="D1093" s="2">
        <v>1</v>
      </c>
      <c r="E1093" s="2">
        <v>1983</v>
      </c>
      <c r="F1093" s="2" t="str">
        <f t="shared" si="69"/>
        <v>1983Q1</v>
      </c>
      <c r="G1093" s="2">
        <v>1</v>
      </c>
      <c r="H1093" s="2">
        <v>0</v>
      </c>
      <c r="I1093" s="2">
        <v>0</v>
      </c>
      <c r="J1093" s="12">
        <v>78895</v>
      </c>
      <c r="K1093" s="12">
        <f>J1093*[1]OtherData!$C$3</f>
        <v>59723.694171082519</v>
      </c>
      <c r="L1093" s="12" t="str">
        <f>VLOOKUP($C1093,[1]OtherData!$H:$I,2,0)</f>
        <v>Wind</v>
      </c>
      <c r="M1093" s="15">
        <f t="shared" si="70"/>
        <v>-4.0900001734031903E-2</v>
      </c>
      <c r="N1093" s="12">
        <v>144454.79728199233</v>
      </c>
      <c r="O1093" s="14">
        <f t="shared" si="71"/>
        <v>-3.7797827454647659E-2</v>
      </c>
      <c r="P1093">
        <v>3</v>
      </c>
      <c r="Q1093">
        <v>1</v>
      </c>
    </row>
    <row r="1094" spans="1:17">
      <c r="A1094" s="2" t="str">
        <f t="shared" si="68"/>
        <v>1_20024</v>
      </c>
      <c r="B1094" s="2">
        <v>1</v>
      </c>
      <c r="C1094" s="11" t="s">
        <v>24</v>
      </c>
      <c r="D1094" s="2">
        <v>4</v>
      </c>
      <c r="E1094" s="2">
        <v>2002</v>
      </c>
      <c r="F1094" s="2" t="str">
        <f t="shared" si="69"/>
        <v>2002Q4</v>
      </c>
      <c r="G1094" s="2">
        <v>1</v>
      </c>
      <c r="H1094" s="2">
        <v>0</v>
      </c>
      <c r="I1094" s="2">
        <v>0</v>
      </c>
      <c r="J1094" s="12">
        <v>78879</v>
      </c>
      <c r="K1094" s="12">
        <f>J1094*[1]OtherData!$C$3</f>
        <v>59711.582134746408</v>
      </c>
      <c r="L1094" s="12" t="str">
        <f>VLOOKUP($C1094,[1]OtherData!$H:$I,2,0)</f>
        <v>Storm</v>
      </c>
      <c r="M1094" s="13">
        <f t="shared" si="70"/>
        <v>-4.0900102925414072E-2</v>
      </c>
      <c r="N1094" s="12">
        <v>73496.740576627941</v>
      </c>
      <c r="O1094" s="14">
        <f t="shared" si="71"/>
        <v>-3.8138106996874671E-2</v>
      </c>
      <c r="P1094">
        <v>3</v>
      </c>
      <c r="Q1094">
        <v>1</v>
      </c>
    </row>
    <row r="1095" spans="1:17">
      <c r="A1095" s="2" t="str">
        <f t="shared" si="68"/>
        <v>2_19942</v>
      </c>
      <c r="B1095" s="2">
        <v>2</v>
      </c>
      <c r="C1095" s="11" t="s">
        <v>27</v>
      </c>
      <c r="D1095" s="2">
        <v>2</v>
      </c>
      <c r="E1095" s="2">
        <v>1994</v>
      </c>
      <c r="F1095" s="2" t="str">
        <f t="shared" si="69"/>
        <v>1994Q2</v>
      </c>
      <c r="G1095" s="2">
        <v>1</v>
      </c>
      <c r="H1095" s="2">
        <v>0</v>
      </c>
      <c r="I1095" s="2">
        <v>0</v>
      </c>
      <c r="J1095" s="12">
        <v>78839</v>
      </c>
      <c r="K1095" s="12">
        <f>J1095*[1]OtherData!$C$3</f>
        <v>59681.302043906137</v>
      </c>
      <c r="L1095" s="12" t="str">
        <f>VLOOKUP($C1095,[1]OtherData!$H:$I,2,0)</f>
        <v>Storm</v>
      </c>
      <c r="M1095" s="15">
        <f t="shared" si="70"/>
        <v>-4.0900355903869513E-2</v>
      </c>
      <c r="N1095" s="12">
        <v>94865.613816047698</v>
      </c>
      <c r="O1095" s="14">
        <f t="shared" si="71"/>
        <v>-3.8035632510657981E-2</v>
      </c>
      <c r="P1095">
        <v>3</v>
      </c>
      <c r="Q1095">
        <v>1</v>
      </c>
    </row>
    <row r="1096" spans="1:17">
      <c r="A1096" s="2" t="str">
        <f t="shared" si="68"/>
        <v>2_19831</v>
      </c>
      <c r="B1096" s="2">
        <v>2</v>
      </c>
      <c r="C1096" s="11" t="s">
        <v>19</v>
      </c>
      <c r="D1096" s="2">
        <v>1</v>
      </c>
      <c r="E1096" s="2">
        <v>1983</v>
      </c>
      <c r="F1096" s="2" t="str">
        <f t="shared" si="69"/>
        <v>1983Q1</v>
      </c>
      <c r="G1096" s="2">
        <v>14</v>
      </c>
      <c r="H1096" s="2">
        <v>0</v>
      </c>
      <c r="I1096" s="2">
        <v>0</v>
      </c>
      <c r="J1096" s="12">
        <v>78820</v>
      </c>
      <c r="K1096" s="12">
        <f>J1096*[1]OtherData!$C$3</f>
        <v>59666.919000757007</v>
      </c>
      <c r="L1096" s="12" t="str">
        <f>VLOOKUP($C1096,[1]OtherData!$H:$I,2,0)</f>
        <v>Water</v>
      </c>
      <c r="M1096" s="13">
        <f t="shared" si="70"/>
        <v>-4.0900476068635852E-2</v>
      </c>
      <c r="N1096" s="12">
        <v>144317.47413355266</v>
      </c>
      <c r="O1096" s="14">
        <f t="shared" si="71"/>
        <v>-3.7798485988156862E-2</v>
      </c>
      <c r="P1096">
        <v>2</v>
      </c>
      <c r="Q1096">
        <v>2</v>
      </c>
    </row>
    <row r="1097" spans="1:17">
      <c r="A1097" s="2" t="str">
        <f t="shared" si="68"/>
        <v>3_19892</v>
      </c>
      <c r="B1097" s="2">
        <v>3</v>
      </c>
      <c r="C1097" s="11" t="s">
        <v>24</v>
      </c>
      <c r="D1097" s="2">
        <v>2</v>
      </c>
      <c r="E1097" s="2">
        <v>1989</v>
      </c>
      <c r="F1097" s="2" t="str">
        <f t="shared" si="69"/>
        <v>1989Q2</v>
      </c>
      <c r="G1097" s="2">
        <v>1</v>
      </c>
      <c r="H1097" s="2">
        <v>0</v>
      </c>
      <c r="I1097" s="2">
        <v>0</v>
      </c>
      <c r="J1097" s="12">
        <v>78752</v>
      </c>
      <c r="K1097" s="12">
        <f>J1097*[1]OtherData!$C$3</f>
        <v>59615.442846328544</v>
      </c>
      <c r="L1097" s="12" t="str">
        <f>VLOOKUP($C1097,[1]OtherData!$H:$I,2,0)</f>
        <v>Storm</v>
      </c>
      <c r="M1097" s="15">
        <f t="shared" si="70"/>
        <v>-4.0900906132010098E-2</v>
      </c>
      <c r="N1097" s="12">
        <v>104950.93604070896</v>
      </c>
      <c r="O1097" s="14">
        <f t="shared" si="71"/>
        <v>-3.7987268322161823E-2</v>
      </c>
      <c r="P1097">
        <v>3</v>
      </c>
      <c r="Q1097">
        <v>1</v>
      </c>
    </row>
    <row r="1098" spans="1:17">
      <c r="A1098" s="2" t="str">
        <f t="shared" si="68"/>
        <v>3_20122</v>
      </c>
      <c r="B1098" s="2">
        <v>3</v>
      </c>
      <c r="C1098" s="11" t="s">
        <v>24</v>
      </c>
      <c r="D1098" s="2">
        <v>2</v>
      </c>
      <c r="E1098" s="2">
        <v>2012</v>
      </c>
      <c r="F1098" s="2" t="str">
        <f t="shared" si="69"/>
        <v>2012Q2</v>
      </c>
      <c r="G1098" s="2">
        <v>1</v>
      </c>
      <c r="H1098" s="2">
        <v>0</v>
      </c>
      <c r="I1098" s="2">
        <v>0</v>
      </c>
      <c r="J1098" s="12">
        <v>78578</v>
      </c>
      <c r="K1098" s="12">
        <f>J1098*[1]OtherData!$C$3</f>
        <v>59483.724451173359</v>
      </c>
      <c r="L1098" s="12" t="str">
        <f>VLOOKUP($C1098,[1]OtherData!$H:$I,2,0)</f>
        <v>Storm</v>
      </c>
      <c r="M1098" s="13">
        <f t="shared" si="70"/>
        <v>-4.0902006588291261E-2</v>
      </c>
      <c r="N1098" s="12">
        <v>72485.257665509605</v>
      </c>
      <c r="O1098" s="14">
        <f t="shared" si="71"/>
        <v>-3.8142957565759264E-2</v>
      </c>
      <c r="P1098">
        <v>3</v>
      </c>
      <c r="Q1098">
        <v>1</v>
      </c>
    </row>
    <row r="1099" spans="1:17">
      <c r="A1099" s="2" t="str">
        <f t="shared" si="68"/>
        <v>4_19882</v>
      </c>
      <c r="B1099" s="2">
        <v>4</v>
      </c>
      <c r="C1099" s="11" t="s">
        <v>24</v>
      </c>
      <c r="D1099" s="2">
        <v>2</v>
      </c>
      <c r="E1099" s="2">
        <v>1988</v>
      </c>
      <c r="F1099" s="2" t="str">
        <f t="shared" si="69"/>
        <v>1988Q2</v>
      </c>
      <c r="G1099" s="2">
        <v>1</v>
      </c>
      <c r="H1099" s="2">
        <v>0</v>
      </c>
      <c r="I1099" s="2">
        <v>0</v>
      </c>
      <c r="J1099" s="12">
        <v>78388</v>
      </c>
      <c r="K1099" s="12">
        <f>J1099*[1]OtherData!$C$3</f>
        <v>59339.894019682062</v>
      </c>
      <c r="L1099" s="12" t="str">
        <f>VLOOKUP($C1099,[1]OtherData!$H:$I,2,0)</f>
        <v>Storm</v>
      </c>
      <c r="M1099" s="15">
        <f t="shared" si="70"/>
        <v>-4.0903208235954593E-2</v>
      </c>
      <c r="N1099" s="12">
        <v>109433.20871117269</v>
      </c>
      <c r="O1099" s="14">
        <f t="shared" si="71"/>
        <v>-3.79657735721185E-2</v>
      </c>
      <c r="P1099">
        <v>3</v>
      </c>
      <c r="Q1099">
        <v>1</v>
      </c>
    </row>
    <row r="1100" spans="1:17">
      <c r="A1100" s="2" t="str">
        <f t="shared" si="68"/>
        <v>4_20132</v>
      </c>
      <c r="B1100" s="2">
        <v>4</v>
      </c>
      <c r="C1100" s="11" t="s">
        <v>24</v>
      </c>
      <c r="D1100" s="2">
        <v>2</v>
      </c>
      <c r="E1100" s="2">
        <v>2013</v>
      </c>
      <c r="F1100" s="2" t="str">
        <f t="shared" si="69"/>
        <v>2013Q2</v>
      </c>
      <c r="G1100" s="2">
        <v>1</v>
      </c>
      <c r="H1100" s="2">
        <v>0</v>
      </c>
      <c r="I1100" s="2">
        <v>0</v>
      </c>
      <c r="J1100" s="12">
        <v>78316</v>
      </c>
      <c r="K1100" s="12">
        <f>J1100*[1]OtherData!$C$3</f>
        <v>59285.389856169568</v>
      </c>
      <c r="L1100" s="12" t="str">
        <f>VLOOKUP($C1100,[1]OtherData!$H:$I,2,0)</f>
        <v>Storm</v>
      </c>
      <c r="M1100" s="13">
        <f t="shared" si="70"/>
        <v>-4.0903663597174386E-2</v>
      </c>
      <c r="N1100" s="12">
        <v>73670.570433007437</v>
      </c>
      <c r="O1100" s="14">
        <f t="shared" si="71"/>
        <v>-3.8137273395354269E-2</v>
      </c>
      <c r="P1100">
        <v>3</v>
      </c>
      <c r="Q1100">
        <v>1</v>
      </c>
    </row>
    <row r="1101" spans="1:17">
      <c r="A1101" s="2" t="str">
        <f t="shared" si="68"/>
        <v>2_19772</v>
      </c>
      <c r="B1101" s="2">
        <v>2</v>
      </c>
      <c r="C1101" s="11" t="s">
        <v>36</v>
      </c>
      <c r="D1101" s="2">
        <v>2</v>
      </c>
      <c r="E1101" s="2">
        <v>1977</v>
      </c>
      <c r="F1101" s="2" t="str">
        <f t="shared" si="69"/>
        <v>1977Q2</v>
      </c>
      <c r="G1101" s="2">
        <v>1</v>
      </c>
      <c r="H1101" s="2">
        <v>0</v>
      </c>
      <c r="I1101" s="2">
        <v>0</v>
      </c>
      <c r="J1101" s="12">
        <v>78261</v>
      </c>
      <c r="K1101" s="12">
        <f>J1101*[1]OtherData!$C$3</f>
        <v>59243.754731264198</v>
      </c>
      <c r="L1101" s="12" t="str">
        <f>VLOOKUP($C1101,[1]OtherData!$H:$I,2,0)</f>
        <v>Storm</v>
      </c>
      <c r="M1101" s="15">
        <f t="shared" si="70"/>
        <v>-4.0904011442550618E-2</v>
      </c>
      <c r="N1101" s="12">
        <v>172468.45954461201</v>
      </c>
      <c r="O1101" s="14">
        <f t="shared" si="71"/>
        <v>-3.7663487865692916E-2</v>
      </c>
      <c r="P1101">
        <v>3</v>
      </c>
      <c r="Q1101">
        <v>1</v>
      </c>
    </row>
    <row r="1102" spans="1:17">
      <c r="A1102" s="2" t="str">
        <f t="shared" si="68"/>
        <v>2_19684</v>
      </c>
      <c r="B1102" s="2">
        <v>2</v>
      </c>
      <c r="C1102" s="11" t="s">
        <v>21</v>
      </c>
      <c r="D1102" s="2">
        <v>4</v>
      </c>
      <c r="E1102" s="2">
        <v>1968</v>
      </c>
      <c r="F1102" s="2" t="str">
        <f t="shared" si="69"/>
        <v>1968Q4</v>
      </c>
      <c r="G1102" s="2">
        <v>1</v>
      </c>
      <c r="H1102" s="2">
        <v>0</v>
      </c>
      <c r="I1102" s="2">
        <v>0</v>
      </c>
      <c r="J1102" s="12">
        <v>78205</v>
      </c>
      <c r="K1102" s="12">
        <f>J1102*[1]OtherData!$C$3</f>
        <v>59201.362604087815</v>
      </c>
      <c r="L1102" s="12" t="str">
        <f>VLOOKUP($C1102,[1]OtherData!$H:$I,2,0)</f>
        <v>Wind</v>
      </c>
      <c r="M1102" s="13">
        <f t="shared" si="70"/>
        <v>-4.0904365612388228E-2</v>
      </c>
      <c r="N1102" s="12">
        <v>190257.28047006504</v>
      </c>
      <c r="O1102" s="14">
        <f t="shared" si="71"/>
        <v>-3.7578181529494818E-2</v>
      </c>
      <c r="P1102">
        <v>3</v>
      </c>
      <c r="Q1102">
        <v>1</v>
      </c>
    </row>
    <row r="1103" spans="1:17">
      <c r="A1103" s="2" t="str">
        <f t="shared" si="68"/>
        <v>2_19862</v>
      </c>
      <c r="B1103" s="2">
        <v>2</v>
      </c>
      <c r="C1103" s="11" t="s">
        <v>39</v>
      </c>
      <c r="D1103" s="2">
        <v>2</v>
      </c>
      <c r="E1103" s="2">
        <v>1986</v>
      </c>
      <c r="F1103" s="2" t="str">
        <f t="shared" si="69"/>
        <v>1986Q2</v>
      </c>
      <c r="G1103" s="2">
        <v>1</v>
      </c>
      <c r="H1103" s="2">
        <v>0</v>
      </c>
      <c r="I1103" s="2">
        <v>0</v>
      </c>
      <c r="J1103" s="12">
        <v>78134</v>
      </c>
      <c r="K1103" s="12">
        <f>J1103*[1]OtherData!$C$3</f>
        <v>59147.615442846334</v>
      </c>
      <c r="L1103" s="12" t="str">
        <f>VLOOKUP($C1103,[1]OtherData!$H:$I,2,0)</f>
        <v>Storm</v>
      </c>
      <c r="M1103" s="15">
        <f t="shared" si="70"/>
        <v>-4.0904814649146637E-2</v>
      </c>
      <c r="N1103" s="12">
        <v>119708.69227635236</v>
      </c>
      <c r="O1103" s="14">
        <f t="shared" si="71"/>
        <v>-3.7916497464428017E-2</v>
      </c>
      <c r="P1103">
        <v>3</v>
      </c>
      <c r="Q1103">
        <v>1</v>
      </c>
    </row>
    <row r="1104" spans="1:17">
      <c r="A1104" s="2" t="str">
        <f t="shared" si="68"/>
        <v>3_19842</v>
      </c>
      <c r="B1104" s="2">
        <v>3</v>
      </c>
      <c r="C1104" s="11" t="s">
        <v>39</v>
      </c>
      <c r="D1104" s="2">
        <v>2</v>
      </c>
      <c r="E1104" s="2">
        <v>1984</v>
      </c>
      <c r="F1104" s="2" t="str">
        <f t="shared" si="69"/>
        <v>1984Q2</v>
      </c>
      <c r="G1104" s="2">
        <v>1</v>
      </c>
      <c r="H1104" s="2">
        <v>0</v>
      </c>
      <c r="I1104" s="2">
        <v>0</v>
      </c>
      <c r="J1104" s="12">
        <v>78063</v>
      </c>
      <c r="K1104" s="12">
        <f>J1104*[1]OtherData!$C$3</f>
        <v>59093.868281604846</v>
      </c>
      <c r="L1104" s="12" t="str">
        <f>VLOOKUP($C1104,[1]OtherData!$H:$I,2,0)</f>
        <v>Storm</v>
      </c>
      <c r="M1104" s="13">
        <f t="shared" si="70"/>
        <v>-4.0905263685905038E-2</v>
      </c>
      <c r="N1104" s="12">
        <v>135086.13315249467</v>
      </c>
      <c r="O1104" s="14">
        <f t="shared" si="71"/>
        <v>-3.7842754907417418E-2</v>
      </c>
      <c r="P1104">
        <v>3</v>
      </c>
      <c r="Q1104">
        <v>1</v>
      </c>
    </row>
    <row r="1105" spans="1:17">
      <c r="A1105" s="2" t="str">
        <f t="shared" si="68"/>
        <v>2_20193</v>
      </c>
      <c r="B1105" s="2">
        <v>2</v>
      </c>
      <c r="C1105" s="11" t="s">
        <v>25</v>
      </c>
      <c r="D1105" s="2">
        <v>3</v>
      </c>
      <c r="E1105" s="2">
        <v>2019</v>
      </c>
      <c r="F1105" s="2" t="str">
        <f t="shared" si="69"/>
        <v>2019Q3</v>
      </c>
      <c r="G1105" s="2">
        <v>1</v>
      </c>
      <c r="H1105" s="2">
        <v>0</v>
      </c>
      <c r="I1105" s="2">
        <v>0</v>
      </c>
      <c r="J1105" s="12">
        <v>77991</v>
      </c>
      <c r="K1105" s="12">
        <f>J1105*[1]OtherData!$C$3</f>
        <v>59039.364118092359</v>
      </c>
      <c r="L1105" s="12" t="str">
        <f>VLOOKUP($C1105,[1]OtherData!$H:$I,2,0)</f>
        <v>Storm</v>
      </c>
      <c r="M1105" s="15">
        <f t="shared" si="70"/>
        <v>-4.0905719047124832E-2</v>
      </c>
      <c r="N1105" s="12">
        <v>75362.857989394441</v>
      </c>
      <c r="O1105" s="14">
        <f t="shared" si="71"/>
        <v>-3.8129158026053857E-2</v>
      </c>
      <c r="P1105">
        <v>3</v>
      </c>
      <c r="Q1105">
        <v>1</v>
      </c>
    </row>
    <row r="1106" spans="1:17">
      <c r="A1106" s="2" t="str">
        <f t="shared" si="68"/>
        <v>2_19871</v>
      </c>
      <c r="B1106" s="2">
        <v>2</v>
      </c>
      <c r="C1106" s="11" t="s">
        <v>26</v>
      </c>
      <c r="D1106" s="2">
        <v>1</v>
      </c>
      <c r="E1106" s="2">
        <v>1987</v>
      </c>
      <c r="F1106" s="2" t="str">
        <f t="shared" si="69"/>
        <v>1987Q1</v>
      </c>
      <c r="G1106" s="2">
        <v>1</v>
      </c>
      <c r="H1106" s="2">
        <v>0</v>
      </c>
      <c r="I1106" s="2">
        <v>0</v>
      </c>
      <c r="J1106" s="12">
        <v>77857</v>
      </c>
      <c r="K1106" s="12">
        <f>J1106*[1]OtherData!$C$3</f>
        <v>58937.925813777445</v>
      </c>
      <c r="L1106" s="12" t="str">
        <f>VLOOKUP($C1106,[1]OtherData!$H:$I,2,0)</f>
        <v>Wind</v>
      </c>
      <c r="M1106" s="13">
        <f t="shared" si="70"/>
        <v>-4.0906566524950554E-2</v>
      </c>
      <c r="N1106" s="12">
        <v>113424.05897949988</v>
      </c>
      <c r="O1106" s="14">
        <f t="shared" si="71"/>
        <v>-3.794663543946019E-2</v>
      </c>
      <c r="P1106">
        <v>3</v>
      </c>
      <c r="Q1106">
        <v>1</v>
      </c>
    </row>
    <row r="1107" spans="1:17">
      <c r="A1107" s="2" t="str">
        <f t="shared" si="68"/>
        <v>3_20083</v>
      </c>
      <c r="B1107" s="2">
        <v>3</v>
      </c>
      <c r="C1107" s="11" t="s">
        <v>19</v>
      </c>
      <c r="D1107" s="2">
        <v>3</v>
      </c>
      <c r="E1107" s="2">
        <v>2008</v>
      </c>
      <c r="F1107" s="2" t="str">
        <f t="shared" si="69"/>
        <v>2008Q3</v>
      </c>
      <c r="G1107" s="2">
        <v>1</v>
      </c>
      <c r="H1107" s="2">
        <v>0</v>
      </c>
      <c r="I1107" s="2">
        <v>0</v>
      </c>
      <c r="J1107" s="12">
        <v>77857</v>
      </c>
      <c r="K1107" s="12">
        <f>J1107*[1]OtherData!$C$3</f>
        <v>58937.925813777445</v>
      </c>
      <c r="L1107" s="12" t="str">
        <f>VLOOKUP($C1107,[1]OtherData!$H:$I,2,0)</f>
        <v>Water</v>
      </c>
      <c r="M1107" s="15">
        <f t="shared" si="70"/>
        <v>-4.0906566524950554E-2</v>
      </c>
      <c r="N1107" s="12">
        <v>68391.275095428267</v>
      </c>
      <c r="O1107" s="14">
        <f t="shared" si="71"/>
        <v>-3.8162590269634131E-2</v>
      </c>
      <c r="P1107">
        <v>3</v>
      </c>
      <c r="Q1107">
        <v>1</v>
      </c>
    </row>
    <row r="1108" spans="1:17">
      <c r="A1108" s="2" t="str">
        <f t="shared" si="68"/>
        <v>5_20073</v>
      </c>
      <c r="B1108" s="2">
        <v>5</v>
      </c>
      <c r="C1108" s="11" t="s">
        <v>24</v>
      </c>
      <c r="D1108" s="2">
        <v>3</v>
      </c>
      <c r="E1108" s="2">
        <v>2007</v>
      </c>
      <c r="F1108" s="2" t="str">
        <f t="shared" si="69"/>
        <v>2007Q3</v>
      </c>
      <c r="G1108" s="2">
        <v>1</v>
      </c>
      <c r="H1108" s="2">
        <v>0</v>
      </c>
      <c r="I1108" s="2">
        <v>0</v>
      </c>
      <c r="J1108" s="12">
        <v>77738</v>
      </c>
      <c r="K1108" s="12">
        <f>J1108*[1]OtherData!$C$3</f>
        <v>58847.842543527637</v>
      </c>
      <c r="L1108" s="12" t="str">
        <f>VLOOKUP($C1108,[1]OtherData!$H:$I,2,0)</f>
        <v>Storm</v>
      </c>
      <c r="M1108" s="13">
        <f t="shared" si="70"/>
        <v>-4.0907319135855484E-2</v>
      </c>
      <c r="N1108" s="12">
        <v>69916.418742579801</v>
      </c>
      <c r="O1108" s="14">
        <f t="shared" si="71"/>
        <v>-3.8155276439377502E-2</v>
      </c>
      <c r="P1108">
        <v>3</v>
      </c>
      <c r="Q1108">
        <v>1</v>
      </c>
    </row>
    <row r="1109" spans="1:17">
      <c r="A1109" s="2" t="str">
        <f t="shared" si="68"/>
        <v>1_19833</v>
      </c>
      <c r="B1109" s="2">
        <v>1</v>
      </c>
      <c r="C1109" s="11" t="s">
        <v>24</v>
      </c>
      <c r="D1109" s="2">
        <v>3</v>
      </c>
      <c r="E1109" s="2">
        <v>1983</v>
      </c>
      <c r="F1109" s="2" t="str">
        <f t="shared" si="69"/>
        <v>1983Q3</v>
      </c>
      <c r="G1109" s="2">
        <v>1</v>
      </c>
      <c r="H1109" s="2">
        <v>0</v>
      </c>
      <c r="I1109" s="2">
        <v>0</v>
      </c>
      <c r="J1109" s="12">
        <v>77658</v>
      </c>
      <c r="K1109" s="12">
        <f>J1109*[1]OtherData!$C$3</f>
        <v>58787.282361847087</v>
      </c>
      <c r="L1109" s="12" t="str">
        <f>VLOOKUP($C1109,[1]OtherData!$H:$I,2,0)</f>
        <v>Storm</v>
      </c>
      <c r="M1109" s="15">
        <f t="shared" si="70"/>
        <v>-4.0907825092766366E-2</v>
      </c>
      <c r="N1109" s="12">
        <v>142189.88082039371</v>
      </c>
      <c r="O1109" s="14">
        <f t="shared" si="71"/>
        <v>-3.7808688867326072E-2</v>
      </c>
      <c r="P1109">
        <v>3</v>
      </c>
      <c r="Q1109">
        <v>1</v>
      </c>
    </row>
    <row r="1110" spans="1:17">
      <c r="A1110" s="2" t="str">
        <f t="shared" si="68"/>
        <v>2_19883</v>
      </c>
      <c r="B1110" s="2">
        <v>2</v>
      </c>
      <c r="C1110" s="11" t="s">
        <v>19</v>
      </c>
      <c r="D1110" s="2">
        <v>3</v>
      </c>
      <c r="E1110" s="2">
        <v>1988</v>
      </c>
      <c r="F1110" s="2" t="str">
        <f t="shared" si="69"/>
        <v>1988Q3</v>
      </c>
      <c r="G1110" s="2">
        <v>1</v>
      </c>
      <c r="H1110" s="2">
        <v>0</v>
      </c>
      <c r="I1110" s="2">
        <v>0</v>
      </c>
      <c r="J1110" s="12">
        <v>77595</v>
      </c>
      <c r="K1110" s="12">
        <f>J1110*[1]OtherData!$C$3</f>
        <v>58739.591218773661</v>
      </c>
      <c r="L1110" s="12" t="str">
        <f>VLOOKUP($C1110,[1]OtherData!$H:$I,2,0)</f>
        <v>Water</v>
      </c>
      <c r="M1110" s="13">
        <f t="shared" si="70"/>
        <v>-4.0908223533833679E-2</v>
      </c>
      <c r="N1110" s="12">
        <v>108326.14468979237</v>
      </c>
      <c r="O1110" s="14">
        <f t="shared" si="71"/>
        <v>-3.797108250046155E-2</v>
      </c>
      <c r="P1110">
        <v>3</v>
      </c>
      <c r="Q1110">
        <v>1</v>
      </c>
    </row>
    <row r="1111" spans="1:17">
      <c r="A1111" s="2" t="str">
        <f t="shared" si="68"/>
        <v>4_20112</v>
      </c>
      <c r="B1111" s="2">
        <v>4</v>
      </c>
      <c r="C1111" s="11" t="s">
        <v>24</v>
      </c>
      <c r="D1111" s="2">
        <v>2</v>
      </c>
      <c r="E1111" s="2">
        <v>2011</v>
      </c>
      <c r="F1111" s="2" t="str">
        <f t="shared" si="69"/>
        <v>2011Q2</v>
      </c>
      <c r="G1111" s="2">
        <v>1</v>
      </c>
      <c r="H1111" s="2">
        <v>0</v>
      </c>
      <c r="I1111" s="2">
        <v>0</v>
      </c>
      <c r="J1111" s="12">
        <v>77579</v>
      </c>
      <c r="K1111" s="12">
        <f>J1111*[1]OtherData!$C$3</f>
        <v>58727.47918243755</v>
      </c>
      <c r="L1111" s="12" t="str">
        <f>VLOOKUP($C1111,[1]OtherData!$H:$I,2,0)</f>
        <v>Storm</v>
      </c>
      <c r="M1111" s="15">
        <f t="shared" si="70"/>
        <v>-4.0908324725215855E-2</v>
      </c>
      <c r="N1111" s="12">
        <v>69646.087921088692</v>
      </c>
      <c r="O1111" s="14">
        <f t="shared" si="71"/>
        <v>-3.8156572811522654E-2</v>
      </c>
      <c r="P1111">
        <v>3</v>
      </c>
      <c r="Q1111">
        <v>1</v>
      </c>
    </row>
    <row r="1112" spans="1:17">
      <c r="A1112" s="2" t="str">
        <f t="shared" si="68"/>
        <v>2_19802</v>
      </c>
      <c r="B1112" s="2">
        <v>2</v>
      </c>
      <c r="C1112" s="11" t="s">
        <v>26</v>
      </c>
      <c r="D1112" s="2">
        <v>2</v>
      </c>
      <c r="E1112" s="2">
        <v>1980</v>
      </c>
      <c r="F1112" s="2" t="str">
        <f t="shared" si="69"/>
        <v>1980Q2</v>
      </c>
      <c r="G1112" s="2">
        <v>1</v>
      </c>
      <c r="H1112" s="2">
        <v>0</v>
      </c>
      <c r="I1112" s="2">
        <v>0</v>
      </c>
      <c r="J1112" s="12">
        <v>77532</v>
      </c>
      <c r="K1112" s="12">
        <f>J1112*[1]OtherData!$C$3</f>
        <v>58691.900075700229</v>
      </c>
      <c r="L1112" s="12" t="str">
        <f>VLOOKUP($C1112,[1]OtherData!$H:$I,2,0)</f>
        <v>Wind</v>
      </c>
      <c r="M1112" s="13">
        <f t="shared" si="70"/>
        <v>-4.0908621974900999E-2</v>
      </c>
      <c r="N1112" s="12">
        <v>162524.72711491858</v>
      </c>
      <c r="O1112" s="14">
        <f t="shared" si="71"/>
        <v>-3.7711173059965547E-2</v>
      </c>
      <c r="P1112">
        <v>3</v>
      </c>
      <c r="Q1112">
        <v>1</v>
      </c>
    </row>
    <row r="1113" spans="1:17">
      <c r="A1113" s="2" t="str">
        <f t="shared" si="68"/>
        <v>1_19642</v>
      </c>
      <c r="B1113" s="2">
        <v>1</v>
      </c>
      <c r="C1113" s="11" t="s">
        <v>25</v>
      </c>
      <c r="D1113" s="2">
        <v>2</v>
      </c>
      <c r="E1113" s="2">
        <v>1964</v>
      </c>
      <c r="F1113" s="2" t="str">
        <f t="shared" si="69"/>
        <v>1964Q2</v>
      </c>
      <c r="G1113" s="2">
        <v>1</v>
      </c>
      <c r="H1113" s="2">
        <v>0</v>
      </c>
      <c r="I1113" s="2">
        <v>0</v>
      </c>
      <c r="J1113" s="12">
        <v>77484</v>
      </c>
      <c r="K1113" s="12">
        <f>J1113*[1]OtherData!$C$3</f>
        <v>58655.563966691901</v>
      </c>
      <c r="L1113" s="12" t="str">
        <f>VLOOKUP($C1113,[1]OtherData!$H:$I,2,0)</f>
        <v>Storm</v>
      </c>
      <c r="M1113" s="15">
        <f t="shared" si="70"/>
        <v>-4.0908925549047528E-2</v>
      </c>
      <c r="N1113" s="12">
        <v>207087.61755169849</v>
      </c>
      <c r="O1113" s="14">
        <f t="shared" si="71"/>
        <v>-3.7497471605018665E-2</v>
      </c>
      <c r="P1113">
        <v>3</v>
      </c>
      <c r="Q1113">
        <v>1</v>
      </c>
    </row>
    <row r="1114" spans="1:17">
      <c r="A1114" s="2" t="str">
        <f t="shared" si="68"/>
        <v>2_19822</v>
      </c>
      <c r="B1114" s="2">
        <v>2</v>
      </c>
      <c r="C1114" s="11" t="s">
        <v>50</v>
      </c>
      <c r="D1114" s="2">
        <v>2</v>
      </c>
      <c r="E1114" s="2">
        <v>1982</v>
      </c>
      <c r="F1114" s="2" t="str">
        <f t="shared" si="69"/>
        <v>1982Q2</v>
      </c>
      <c r="G1114" s="2">
        <v>1</v>
      </c>
      <c r="H1114" s="2">
        <v>0</v>
      </c>
      <c r="I1114" s="2">
        <v>0</v>
      </c>
      <c r="J1114" s="12">
        <v>77460</v>
      </c>
      <c r="K1114" s="12">
        <f>J1114*[1]OtherData!$C$3</f>
        <v>58637.395912187741</v>
      </c>
      <c r="L1114" s="12" t="str">
        <f>VLOOKUP($C1114,[1]OtherData!$H:$I,2,0)</f>
        <v>Wind</v>
      </c>
      <c r="M1114" s="13">
        <f t="shared" si="70"/>
        <v>-4.0909077336120793E-2</v>
      </c>
      <c r="N1114" s="12">
        <v>150982.63537984548</v>
      </c>
      <c r="O1114" s="14">
        <f t="shared" si="71"/>
        <v>-3.776652319037091E-2</v>
      </c>
      <c r="P1114">
        <v>3</v>
      </c>
      <c r="Q1114">
        <v>1</v>
      </c>
    </row>
    <row r="1115" spans="1:17">
      <c r="A1115" s="2" t="str">
        <f t="shared" si="68"/>
        <v>4_19882</v>
      </c>
      <c r="B1115" s="2">
        <v>4</v>
      </c>
      <c r="C1115" s="11" t="s">
        <v>24</v>
      </c>
      <c r="D1115" s="2">
        <v>2</v>
      </c>
      <c r="E1115" s="2">
        <v>1988</v>
      </c>
      <c r="F1115" s="2" t="str">
        <f t="shared" si="69"/>
        <v>1988Q2</v>
      </c>
      <c r="G1115" s="2">
        <v>1</v>
      </c>
      <c r="H1115" s="2">
        <v>0</v>
      </c>
      <c r="I1115" s="2">
        <v>0</v>
      </c>
      <c r="J1115" s="12">
        <v>77437</v>
      </c>
      <c r="K1115" s="12">
        <f>J1115*[1]OtherData!$C$3</f>
        <v>58619.98485995458</v>
      </c>
      <c r="L1115" s="12" t="str">
        <f>VLOOKUP($C1115,[1]OtherData!$H:$I,2,0)</f>
        <v>Storm</v>
      </c>
      <c r="M1115" s="15">
        <f t="shared" si="70"/>
        <v>-4.0909222798732665E-2</v>
      </c>
      <c r="N1115" s="12">
        <v>108105.56951277083</v>
      </c>
      <c r="O1115" s="14">
        <f t="shared" si="71"/>
        <v>-3.7972140269286525E-2</v>
      </c>
      <c r="P1115">
        <v>3</v>
      </c>
      <c r="Q1115">
        <v>1</v>
      </c>
    </row>
    <row r="1116" spans="1:17">
      <c r="A1116" s="2" t="str">
        <f t="shared" si="68"/>
        <v>3_20123</v>
      </c>
      <c r="B1116" s="2">
        <v>3</v>
      </c>
      <c r="C1116" s="11" t="s">
        <v>24</v>
      </c>
      <c r="D1116" s="2">
        <v>3</v>
      </c>
      <c r="E1116" s="2">
        <v>2012</v>
      </c>
      <c r="F1116" s="2" t="str">
        <f t="shared" si="69"/>
        <v>2012Q3</v>
      </c>
      <c r="G1116" s="2">
        <v>1</v>
      </c>
      <c r="H1116" s="2">
        <v>0</v>
      </c>
      <c r="I1116" s="2">
        <v>0</v>
      </c>
      <c r="J1116" s="12">
        <v>77349</v>
      </c>
      <c r="K1116" s="12">
        <f>J1116*[1]OtherData!$C$3</f>
        <v>58553.368660105982</v>
      </c>
      <c r="L1116" s="12" t="str">
        <f>VLOOKUP($C1116,[1]OtherData!$H:$I,2,0)</f>
        <v>Storm</v>
      </c>
      <c r="M1116" s="13">
        <f t="shared" si="70"/>
        <v>-4.0909779351334635E-2</v>
      </c>
      <c r="N1116" s="12">
        <v>71351.551263324378</v>
      </c>
      <c r="O1116" s="14">
        <f t="shared" si="71"/>
        <v>-3.8148394257707538E-2</v>
      </c>
      <c r="P1116">
        <v>3</v>
      </c>
      <c r="Q1116">
        <v>1</v>
      </c>
    </row>
    <row r="1117" spans="1:17">
      <c r="A1117" s="2" t="str">
        <f t="shared" si="68"/>
        <v>1_19872</v>
      </c>
      <c r="B1117" s="2">
        <v>1</v>
      </c>
      <c r="C1117" s="11" t="s">
        <v>39</v>
      </c>
      <c r="D1117" s="2">
        <v>2</v>
      </c>
      <c r="E1117" s="2">
        <v>1987</v>
      </c>
      <c r="F1117" s="2" t="str">
        <f t="shared" si="69"/>
        <v>1987Q2</v>
      </c>
      <c r="G1117" s="2">
        <v>1</v>
      </c>
      <c r="H1117" s="2">
        <v>0</v>
      </c>
      <c r="I1117" s="2">
        <v>0</v>
      </c>
      <c r="J1117" s="12">
        <v>77341</v>
      </c>
      <c r="K1117" s="12">
        <f>J1117*[1]OtherData!$C$3</f>
        <v>58547.312641937926</v>
      </c>
      <c r="L1117" s="12" t="str">
        <f>VLOOKUP($C1117,[1]OtherData!$H:$I,2,0)</f>
        <v>Storm</v>
      </c>
      <c r="M1117" s="15">
        <f t="shared" si="70"/>
        <v>-4.0909829947025723E-2</v>
      </c>
      <c r="N1117" s="12">
        <v>112672.33704783772</v>
      </c>
      <c r="O1117" s="14">
        <f t="shared" si="71"/>
        <v>-3.7950240323904108E-2</v>
      </c>
      <c r="P1117">
        <v>3</v>
      </c>
      <c r="Q1117">
        <v>1</v>
      </c>
    </row>
    <row r="1118" spans="1:17">
      <c r="A1118" s="2" t="str">
        <f t="shared" si="68"/>
        <v>2_19892</v>
      </c>
      <c r="B1118" s="2">
        <v>2</v>
      </c>
      <c r="C1118" s="11" t="s">
        <v>26</v>
      </c>
      <c r="D1118" s="2">
        <v>2</v>
      </c>
      <c r="E1118" s="2">
        <v>1989</v>
      </c>
      <c r="F1118" s="2" t="str">
        <f t="shared" si="69"/>
        <v>1989Q2</v>
      </c>
      <c r="G1118" s="2">
        <v>1</v>
      </c>
      <c r="H1118" s="2">
        <v>0</v>
      </c>
      <c r="I1118" s="2">
        <v>0</v>
      </c>
      <c r="J1118" s="12">
        <v>77286</v>
      </c>
      <c r="K1118" s="12">
        <f>J1118*[1]OtherData!$C$3</f>
        <v>58505.677517032556</v>
      </c>
      <c r="L1118" s="12" t="str">
        <f>VLOOKUP($C1118,[1]OtherData!$H:$I,2,0)</f>
        <v>Wind</v>
      </c>
      <c r="M1118" s="13">
        <f t="shared" si="70"/>
        <v>-4.0910177792401956E-2</v>
      </c>
      <c r="N1118" s="12">
        <v>102997.23236034934</v>
      </c>
      <c r="O1118" s="14">
        <f t="shared" si="71"/>
        <v>-3.7996637313152663E-2</v>
      </c>
      <c r="P1118">
        <v>3</v>
      </c>
      <c r="Q1118">
        <v>1</v>
      </c>
    </row>
    <row r="1119" spans="1:17">
      <c r="A1119" s="2" t="str">
        <f t="shared" si="68"/>
        <v>3_19671</v>
      </c>
      <c r="B1119" s="2">
        <v>3</v>
      </c>
      <c r="C1119" s="11" t="s">
        <v>46</v>
      </c>
      <c r="D1119" s="2">
        <v>1</v>
      </c>
      <c r="E1119" s="2">
        <v>1967</v>
      </c>
      <c r="F1119" s="2" t="str">
        <f t="shared" si="69"/>
        <v>1967Q1</v>
      </c>
      <c r="G1119" s="2">
        <v>1</v>
      </c>
      <c r="H1119" s="2">
        <v>0</v>
      </c>
      <c r="I1119" s="2">
        <v>0</v>
      </c>
      <c r="J1119" s="12">
        <v>77278</v>
      </c>
      <c r="K1119" s="12">
        <f>J1119*[1]OtherData!$C$3</f>
        <v>58499.621498864501</v>
      </c>
      <c r="L1119" s="12" t="str">
        <f>VLOOKUP($C1119,[1]OtherData!$H:$I,2,0)</f>
        <v>Storm</v>
      </c>
      <c r="M1119" s="15">
        <f t="shared" si="70"/>
        <v>-4.0910228388093037E-2</v>
      </c>
      <c r="N1119" s="12">
        <v>193052.54723690625</v>
      </c>
      <c r="O1119" s="14">
        <f t="shared" si="71"/>
        <v>-3.7564776820572576E-2</v>
      </c>
      <c r="P1119">
        <v>3</v>
      </c>
      <c r="Q1119">
        <v>1</v>
      </c>
    </row>
    <row r="1120" spans="1:17">
      <c r="A1120" s="2" t="str">
        <f t="shared" si="68"/>
        <v>1_20043</v>
      </c>
      <c r="B1120" s="2">
        <v>1</v>
      </c>
      <c r="C1120" s="11" t="s">
        <v>26</v>
      </c>
      <c r="D1120" s="2">
        <v>3</v>
      </c>
      <c r="E1120" s="2">
        <v>2004</v>
      </c>
      <c r="F1120" s="2" t="str">
        <f t="shared" si="69"/>
        <v>2004Q3</v>
      </c>
      <c r="G1120" s="2">
        <v>2</v>
      </c>
      <c r="H1120" s="2">
        <v>0</v>
      </c>
      <c r="I1120" s="2">
        <v>0</v>
      </c>
      <c r="J1120" s="12">
        <v>77262</v>
      </c>
      <c r="K1120" s="12">
        <f>J1120*[1]OtherData!$C$3</f>
        <v>58487.509462528389</v>
      </c>
      <c r="L1120" s="12" t="str">
        <f>VLOOKUP($C1120,[1]OtherData!$H:$I,2,0)</f>
        <v>Wind</v>
      </c>
      <c r="M1120" s="13">
        <f t="shared" si="70"/>
        <v>-4.0910329579475213E-2</v>
      </c>
      <c r="N1120" s="12">
        <v>72100.763599050086</v>
      </c>
      <c r="O1120" s="14">
        <f t="shared" si="71"/>
        <v>-3.8144801408037339E-2</v>
      </c>
      <c r="P1120">
        <v>3</v>
      </c>
      <c r="Q1120">
        <v>1</v>
      </c>
    </row>
    <row r="1121" spans="1:17">
      <c r="A1121" s="2" t="str">
        <f t="shared" si="68"/>
        <v>4_19782</v>
      </c>
      <c r="B1121" s="2">
        <v>4</v>
      </c>
      <c r="C1121" s="11" t="s">
        <v>24</v>
      </c>
      <c r="D1121" s="2">
        <v>2</v>
      </c>
      <c r="E1121" s="2">
        <v>1978</v>
      </c>
      <c r="F1121" s="2" t="str">
        <f t="shared" si="69"/>
        <v>1978Q2</v>
      </c>
      <c r="G1121" s="2">
        <v>1</v>
      </c>
      <c r="H1121" s="2">
        <v>0</v>
      </c>
      <c r="I1121" s="2">
        <v>0</v>
      </c>
      <c r="J1121" s="12">
        <v>77191</v>
      </c>
      <c r="K1121" s="12">
        <f>J1121*[1]OtherData!$C$3</f>
        <v>58433.762301286908</v>
      </c>
      <c r="L1121" s="12" t="str">
        <f>VLOOKUP($C1121,[1]OtherData!$H:$I,2,0)</f>
        <v>Storm</v>
      </c>
      <c r="M1121" s="15">
        <f t="shared" si="70"/>
        <v>-4.0910778616233621E-2</v>
      </c>
      <c r="N1121" s="12">
        <v>170126.35685949973</v>
      </c>
      <c r="O1121" s="14">
        <f t="shared" si="71"/>
        <v>-3.7674719425103399E-2</v>
      </c>
      <c r="P1121">
        <v>3</v>
      </c>
      <c r="Q1121">
        <v>1</v>
      </c>
    </row>
    <row r="1122" spans="1:17">
      <c r="A1122" s="2" t="str">
        <f t="shared" si="68"/>
        <v>4_19912</v>
      </c>
      <c r="B1122" s="2">
        <v>4</v>
      </c>
      <c r="C1122" s="11" t="s">
        <v>27</v>
      </c>
      <c r="D1122" s="2">
        <v>2</v>
      </c>
      <c r="E1122" s="2">
        <v>1991</v>
      </c>
      <c r="F1122" s="2" t="str">
        <f t="shared" si="69"/>
        <v>1991Q2</v>
      </c>
      <c r="G1122" s="2">
        <v>1</v>
      </c>
      <c r="H1122" s="2">
        <v>0</v>
      </c>
      <c r="I1122" s="2">
        <v>0</v>
      </c>
      <c r="J1122" s="12">
        <v>77064</v>
      </c>
      <c r="K1122" s="12">
        <f>J1122*[1]OtherData!$C$3</f>
        <v>58337.623012869044</v>
      </c>
      <c r="L1122" s="12" t="str">
        <f>VLOOKUP($C1122,[1]OtherData!$H:$I,2,0)</f>
        <v>Storm</v>
      </c>
      <c r="M1122" s="13">
        <f t="shared" si="70"/>
        <v>-4.091158182282964E-2</v>
      </c>
      <c r="N1122" s="12">
        <v>94830.009998763446</v>
      </c>
      <c r="O1122" s="14">
        <f t="shared" si="71"/>
        <v>-3.8035803248854735E-2</v>
      </c>
      <c r="P1122">
        <v>3</v>
      </c>
      <c r="Q1122">
        <v>1</v>
      </c>
    </row>
    <row r="1123" spans="1:17">
      <c r="A1123" s="2" t="str">
        <f t="shared" si="68"/>
        <v>5_20163</v>
      </c>
      <c r="B1123" s="2">
        <v>5</v>
      </c>
      <c r="C1123" s="11" t="s">
        <v>19</v>
      </c>
      <c r="D1123" s="2">
        <v>3</v>
      </c>
      <c r="E1123" s="2">
        <v>2016</v>
      </c>
      <c r="F1123" s="2" t="str">
        <f t="shared" si="69"/>
        <v>2016Q3</v>
      </c>
      <c r="G1123" s="2">
        <v>1</v>
      </c>
      <c r="H1123" s="2">
        <v>0</v>
      </c>
      <c r="I1123" s="2">
        <v>0</v>
      </c>
      <c r="J1123" s="12">
        <v>77040</v>
      </c>
      <c r="K1123" s="12">
        <f>J1123*[1]OtherData!$C$3</f>
        <v>58319.454958364877</v>
      </c>
      <c r="L1123" s="12" t="str">
        <f>VLOOKUP($C1123,[1]OtherData!$H:$I,2,0)</f>
        <v>Water</v>
      </c>
      <c r="M1123" s="15">
        <f t="shared" si="70"/>
        <v>-4.0911733609902905E-2</v>
      </c>
      <c r="N1123" s="12">
        <v>73834.67111172498</v>
      </c>
      <c r="O1123" s="14">
        <f t="shared" si="71"/>
        <v>-3.8136486450130208E-2</v>
      </c>
      <c r="P1123">
        <v>3</v>
      </c>
      <c r="Q1123">
        <v>1</v>
      </c>
    </row>
    <row r="1124" spans="1:17">
      <c r="A1124" s="2" t="str">
        <f t="shared" si="68"/>
        <v>1_19852</v>
      </c>
      <c r="B1124" s="2">
        <v>1</v>
      </c>
      <c r="C1124" s="11" t="s">
        <v>58</v>
      </c>
      <c r="D1124" s="2">
        <v>2</v>
      </c>
      <c r="E1124" s="2">
        <v>1985</v>
      </c>
      <c r="F1124" s="2" t="str">
        <f t="shared" si="69"/>
        <v>1985Q2</v>
      </c>
      <c r="G1124" s="2">
        <v>1</v>
      </c>
      <c r="H1124" s="2">
        <v>0</v>
      </c>
      <c r="I1124" s="2">
        <v>0</v>
      </c>
      <c r="J1124" s="12">
        <v>76977</v>
      </c>
      <c r="K1124" s="12">
        <f>J1124*[1]OtherData!$C$3</f>
        <v>58271.763815291451</v>
      </c>
      <c r="L1124" s="12" t="str">
        <f>VLOOKUP($C1124,[1]OtherData!$H:$I,2,0)</f>
        <v>Water</v>
      </c>
      <c r="M1124" s="13">
        <f t="shared" si="70"/>
        <v>-4.0912132050970225E-2</v>
      </c>
      <c r="N1124" s="12">
        <v>124414.18848155509</v>
      </c>
      <c r="O1124" s="14">
        <f t="shared" si="71"/>
        <v>-3.789393224535352E-2</v>
      </c>
      <c r="P1124">
        <v>3</v>
      </c>
      <c r="Q1124">
        <v>1</v>
      </c>
    </row>
    <row r="1125" spans="1:17">
      <c r="A1125" s="2" t="str">
        <f t="shared" si="68"/>
        <v>1_20043</v>
      </c>
      <c r="B1125" s="2">
        <v>1</v>
      </c>
      <c r="C1125" s="11" t="s">
        <v>26</v>
      </c>
      <c r="D1125" s="2">
        <v>3</v>
      </c>
      <c r="E1125" s="2">
        <v>2004</v>
      </c>
      <c r="F1125" s="2" t="str">
        <f t="shared" si="69"/>
        <v>2004Q3</v>
      </c>
      <c r="G1125" s="2">
        <v>1</v>
      </c>
      <c r="H1125" s="2">
        <v>0</v>
      </c>
      <c r="I1125" s="2">
        <v>0</v>
      </c>
      <c r="J1125" s="12">
        <v>76921</v>
      </c>
      <c r="K1125" s="12">
        <f>J1125*[1]OtherData!$C$3</f>
        <v>58229.371688115069</v>
      </c>
      <c r="L1125" s="12" t="str">
        <f>VLOOKUP($C1125,[1]OtherData!$H:$I,2,0)</f>
        <v>Wind</v>
      </c>
      <c r="M1125" s="15">
        <f t="shared" si="70"/>
        <v>-4.0912486220807835E-2</v>
      </c>
      <c r="N1125" s="12">
        <v>71782.542994001342</v>
      </c>
      <c r="O1125" s="14">
        <f t="shared" si="71"/>
        <v>-3.8146327435761899E-2</v>
      </c>
      <c r="P1125">
        <v>3</v>
      </c>
      <c r="Q1125">
        <v>1</v>
      </c>
    </row>
    <row r="1126" spans="1:17">
      <c r="A1126" s="2" t="str">
        <f t="shared" si="68"/>
        <v>2_19952</v>
      </c>
      <c r="B1126" s="2">
        <v>2</v>
      </c>
      <c r="C1126" s="11" t="s">
        <v>27</v>
      </c>
      <c r="D1126" s="2">
        <v>2</v>
      </c>
      <c r="E1126" s="2">
        <v>1995</v>
      </c>
      <c r="F1126" s="2" t="str">
        <f t="shared" si="69"/>
        <v>1995Q2</v>
      </c>
      <c r="G1126" s="2">
        <v>1</v>
      </c>
      <c r="H1126" s="2">
        <v>0</v>
      </c>
      <c r="I1126" s="2">
        <v>0</v>
      </c>
      <c r="J1126" s="12">
        <v>76890</v>
      </c>
      <c r="K1126" s="12">
        <f>J1126*[1]OtherData!$C$3</f>
        <v>58205.904617713859</v>
      </c>
      <c r="L1126" s="12" t="str">
        <f>VLOOKUP($C1126,[1]OtherData!$H:$I,2,0)</f>
        <v>Storm</v>
      </c>
      <c r="M1126" s="13">
        <f t="shared" si="70"/>
        <v>-4.0912682279110803E-2</v>
      </c>
      <c r="N1126" s="12">
        <v>90067.751762708504</v>
      </c>
      <c r="O1126" s="14">
        <f t="shared" si="71"/>
        <v>-3.8058640670393218E-2</v>
      </c>
      <c r="P1126">
        <v>3</v>
      </c>
      <c r="Q1126">
        <v>1</v>
      </c>
    </row>
    <row r="1127" spans="1:17">
      <c r="A1127" s="2" t="str">
        <f t="shared" si="68"/>
        <v>5_20064</v>
      </c>
      <c r="B1127" s="2">
        <v>5</v>
      </c>
      <c r="C1127" s="11" t="s">
        <v>24</v>
      </c>
      <c r="D1127" s="2">
        <v>4</v>
      </c>
      <c r="E1127" s="2">
        <v>2006</v>
      </c>
      <c r="F1127" s="2" t="str">
        <f t="shared" si="69"/>
        <v>2006Q4</v>
      </c>
      <c r="G1127" s="2">
        <v>1</v>
      </c>
      <c r="H1127" s="2">
        <v>0</v>
      </c>
      <c r="I1127" s="2">
        <v>0</v>
      </c>
      <c r="J1127" s="12">
        <v>76882</v>
      </c>
      <c r="K1127" s="12">
        <f>J1127*[1]OtherData!$C$3</f>
        <v>58199.848599545803</v>
      </c>
      <c r="L1127" s="12" t="str">
        <f>VLOOKUP($C1127,[1]OtherData!$H:$I,2,0)</f>
        <v>Storm</v>
      </c>
      <c r="M1127" s="15">
        <f t="shared" si="70"/>
        <v>-4.0912732874801891E-2</v>
      </c>
      <c r="N1127" s="12">
        <v>71023.552664197457</v>
      </c>
      <c r="O1127" s="14">
        <f t="shared" si="71"/>
        <v>-3.8149967175827679E-2</v>
      </c>
      <c r="P1127">
        <v>3</v>
      </c>
      <c r="Q1127">
        <v>1</v>
      </c>
    </row>
    <row r="1128" spans="1:17">
      <c r="A1128" s="2" t="str">
        <f t="shared" si="68"/>
        <v>1_20043</v>
      </c>
      <c r="B1128" s="2">
        <v>1</v>
      </c>
      <c r="C1128" s="11" t="s">
        <v>24</v>
      </c>
      <c r="D1128" s="2">
        <v>3</v>
      </c>
      <c r="E1128" s="2">
        <v>2004</v>
      </c>
      <c r="F1128" s="2" t="str">
        <f t="shared" si="69"/>
        <v>2004Q3</v>
      </c>
      <c r="G1128" s="2">
        <v>1</v>
      </c>
      <c r="H1128" s="2">
        <v>0</v>
      </c>
      <c r="I1128" s="2">
        <v>0</v>
      </c>
      <c r="J1128" s="12">
        <v>76715</v>
      </c>
      <c r="K1128" s="12">
        <f>J1128*[1]OtherData!$C$3</f>
        <v>58073.42922028766</v>
      </c>
      <c r="L1128" s="12" t="str">
        <f>VLOOKUP($C1128,[1]OtherData!$H:$I,2,0)</f>
        <v>Storm</v>
      </c>
      <c r="M1128" s="13">
        <f t="shared" si="70"/>
        <v>-4.091378905985335E-2</v>
      </c>
      <c r="N1128" s="12">
        <v>71590.304153414705</v>
      </c>
      <c r="O1128" s="14">
        <f t="shared" si="71"/>
        <v>-3.8147249317613104E-2</v>
      </c>
      <c r="P1128">
        <v>3</v>
      </c>
      <c r="Q1128">
        <v>1</v>
      </c>
    </row>
    <row r="1129" spans="1:17">
      <c r="A1129" s="2" t="str">
        <f t="shared" si="68"/>
        <v>3_19872</v>
      </c>
      <c r="B1129" s="2">
        <v>3</v>
      </c>
      <c r="C1129" s="11" t="s">
        <v>24</v>
      </c>
      <c r="D1129" s="2">
        <v>2</v>
      </c>
      <c r="E1129" s="2">
        <v>1987</v>
      </c>
      <c r="F1129" s="2" t="str">
        <f t="shared" si="69"/>
        <v>1987Q2</v>
      </c>
      <c r="G1129" s="2">
        <v>1</v>
      </c>
      <c r="H1129" s="2">
        <v>0</v>
      </c>
      <c r="I1129" s="2">
        <v>0</v>
      </c>
      <c r="J1129" s="12">
        <v>76699</v>
      </c>
      <c r="K1129" s="12">
        <f>J1129*[1]OtherData!$C$3</f>
        <v>58061.317183951556</v>
      </c>
      <c r="L1129" s="12" t="str">
        <f>VLOOKUP($C1129,[1]OtherData!$H:$I,2,0)</f>
        <v>Storm</v>
      </c>
      <c r="M1129" s="15">
        <f t="shared" si="70"/>
        <v>-4.0913890251235527E-2</v>
      </c>
      <c r="N1129" s="12">
        <v>111737.05510960687</v>
      </c>
      <c r="O1129" s="14">
        <f t="shared" si="71"/>
        <v>-3.7954725470828524E-2</v>
      </c>
      <c r="P1129">
        <v>3</v>
      </c>
      <c r="Q1129">
        <v>1</v>
      </c>
    </row>
    <row r="1130" spans="1:17">
      <c r="A1130" s="2" t="str">
        <f t="shared" si="68"/>
        <v>2_20104</v>
      </c>
      <c r="B1130" s="2">
        <v>2</v>
      </c>
      <c r="C1130" s="11" t="s">
        <v>39</v>
      </c>
      <c r="D1130" s="2">
        <v>4</v>
      </c>
      <c r="E1130" s="2">
        <v>2010</v>
      </c>
      <c r="F1130" s="2" t="str">
        <f t="shared" si="69"/>
        <v>2010Q4</v>
      </c>
      <c r="G1130" s="2">
        <v>1</v>
      </c>
      <c r="H1130" s="2">
        <v>0</v>
      </c>
      <c r="I1130" s="2">
        <v>0</v>
      </c>
      <c r="J1130" s="12">
        <v>76652</v>
      </c>
      <c r="K1130" s="12">
        <f>J1130*[1]OtherData!$C$3</f>
        <v>58025.738077214235</v>
      </c>
      <c r="L1130" s="12" t="str">
        <f>VLOOKUP($C1130,[1]OtherData!$H:$I,2,0)</f>
        <v>Storm</v>
      </c>
      <c r="M1130" s="13">
        <f t="shared" si="70"/>
        <v>-4.0914187500920671E-2</v>
      </c>
      <c r="N1130" s="12">
        <v>68061.407424193676</v>
      </c>
      <c r="O1130" s="14">
        <f t="shared" si="71"/>
        <v>-3.8164172150894342E-2</v>
      </c>
      <c r="P1130">
        <v>3</v>
      </c>
      <c r="Q1130">
        <v>1</v>
      </c>
    </row>
    <row r="1131" spans="1:17">
      <c r="A1131" s="2" t="str">
        <f t="shared" si="68"/>
        <v>2_19873</v>
      </c>
      <c r="B1131" s="2">
        <v>2</v>
      </c>
      <c r="C1131" s="11" t="s">
        <v>24</v>
      </c>
      <c r="D1131" s="2">
        <v>3</v>
      </c>
      <c r="E1131" s="2">
        <v>1987</v>
      </c>
      <c r="F1131" s="2" t="str">
        <f t="shared" si="69"/>
        <v>1987Q3</v>
      </c>
      <c r="G1131" s="2">
        <v>1</v>
      </c>
      <c r="H1131" s="2">
        <v>0</v>
      </c>
      <c r="I1131" s="2">
        <v>0</v>
      </c>
      <c r="J1131" s="12">
        <v>76533</v>
      </c>
      <c r="K1131" s="12">
        <f>J1131*[1]OtherData!$C$3</f>
        <v>57935.654806964427</v>
      </c>
      <c r="L1131" s="12" t="str">
        <f>VLOOKUP($C1131,[1]OtherData!$H:$I,2,0)</f>
        <v>Storm</v>
      </c>
      <c r="M1131" s="15">
        <f t="shared" si="70"/>
        <v>-4.0914940111825601E-2</v>
      </c>
      <c r="N1131" s="12">
        <v>111495.22208507989</v>
      </c>
      <c r="O1131" s="14">
        <f t="shared" si="71"/>
        <v>-3.7955885181715519E-2</v>
      </c>
      <c r="P1131">
        <v>3</v>
      </c>
      <c r="Q1131">
        <v>1</v>
      </c>
    </row>
    <row r="1132" spans="1:17">
      <c r="A1132" s="2" t="str">
        <f t="shared" si="68"/>
        <v>3_20122</v>
      </c>
      <c r="B1132" s="2">
        <v>3</v>
      </c>
      <c r="C1132" s="11" t="s">
        <v>24</v>
      </c>
      <c r="D1132" s="2">
        <v>2</v>
      </c>
      <c r="E1132" s="2">
        <v>2012</v>
      </c>
      <c r="F1132" s="2" t="str">
        <f t="shared" si="69"/>
        <v>2012Q2</v>
      </c>
      <c r="G1132" s="2">
        <v>1</v>
      </c>
      <c r="H1132" s="2">
        <v>0</v>
      </c>
      <c r="I1132" s="2">
        <v>0</v>
      </c>
      <c r="J1132" s="12">
        <v>76525</v>
      </c>
      <c r="K1132" s="12">
        <f>J1132*[1]OtherData!$C$3</f>
        <v>57929.598788796371</v>
      </c>
      <c r="L1132" s="12" t="str">
        <f>VLOOKUP($C1132,[1]OtherData!$H:$I,2,0)</f>
        <v>Storm</v>
      </c>
      <c r="M1132" s="13">
        <f t="shared" si="70"/>
        <v>-4.0914990707516689E-2</v>
      </c>
      <c r="N1132" s="12">
        <v>70591.442170240043</v>
      </c>
      <c r="O1132" s="14">
        <f t="shared" si="71"/>
        <v>-3.8152039362805486E-2</v>
      </c>
      <c r="P1132">
        <v>3</v>
      </c>
      <c r="Q1132">
        <v>1</v>
      </c>
    </row>
    <row r="1133" spans="1:17">
      <c r="A1133" s="2" t="str">
        <f t="shared" si="68"/>
        <v>1_19932</v>
      </c>
      <c r="B1133" s="2">
        <v>1</v>
      </c>
      <c r="C1133" s="11" t="s">
        <v>27</v>
      </c>
      <c r="D1133" s="2">
        <v>2</v>
      </c>
      <c r="E1133" s="2">
        <v>1993</v>
      </c>
      <c r="F1133" s="2" t="str">
        <f t="shared" si="69"/>
        <v>1993Q2</v>
      </c>
      <c r="G1133" s="2">
        <v>1</v>
      </c>
      <c r="H1133" s="2">
        <v>0</v>
      </c>
      <c r="I1133" s="2">
        <v>0</v>
      </c>
      <c r="J1133" s="12">
        <v>76359</v>
      </c>
      <c r="K1133" s="12">
        <f>J1133*[1]OtherData!$C$3</f>
        <v>57803.936411809234</v>
      </c>
      <c r="L1133" s="12" t="str">
        <f>VLOOKUP($C1133,[1]OtherData!$H:$I,2,0)</f>
        <v>Storm</v>
      </c>
      <c r="M1133" s="15">
        <f t="shared" si="70"/>
        <v>-4.0916040568106764E-2</v>
      </c>
      <c r="N1133" s="12">
        <v>92014.325924167322</v>
      </c>
      <c r="O1133" s="14">
        <f t="shared" si="71"/>
        <v>-3.804930586902848E-2</v>
      </c>
      <c r="P1133">
        <v>3</v>
      </c>
      <c r="Q1133">
        <v>1</v>
      </c>
    </row>
    <row r="1134" spans="1:17">
      <c r="A1134" s="2" t="str">
        <f t="shared" si="68"/>
        <v>1_19683</v>
      </c>
      <c r="B1134" s="2">
        <v>1</v>
      </c>
      <c r="C1134" s="11" t="s">
        <v>24</v>
      </c>
      <c r="D1134" s="2">
        <v>3</v>
      </c>
      <c r="E1134" s="2">
        <v>1968</v>
      </c>
      <c r="F1134" s="2" t="str">
        <f t="shared" si="69"/>
        <v>1968Q3</v>
      </c>
      <c r="G1134" s="2">
        <v>1</v>
      </c>
      <c r="H1134" s="2">
        <v>0</v>
      </c>
      <c r="I1134" s="2">
        <v>0</v>
      </c>
      <c r="J1134" s="12">
        <v>76192</v>
      </c>
      <c r="K1134" s="12">
        <f>J1134*[1]OtherData!$C$3</f>
        <v>57677.517032551099</v>
      </c>
      <c r="L1134" s="12" t="str">
        <f>VLOOKUP($C1134,[1]OtherData!$H:$I,2,0)</f>
        <v>Storm</v>
      </c>
      <c r="M1134" s="13">
        <f t="shared" si="70"/>
        <v>-4.0917096753158223E-2</v>
      </c>
      <c r="N1134" s="12">
        <v>185360.05004251897</v>
      </c>
      <c r="O1134" s="14">
        <f t="shared" si="71"/>
        <v>-3.7601666210522439E-2</v>
      </c>
      <c r="P1134">
        <v>3</v>
      </c>
      <c r="Q1134">
        <v>1</v>
      </c>
    </row>
    <row r="1135" spans="1:17">
      <c r="A1135" s="2" t="str">
        <f t="shared" si="68"/>
        <v>5_19842</v>
      </c>
      <c r="B1135" s="2">
        <v>5</v>
      </c>
      <c r="C1135" s="11" t="s">
        <v>25</v>
      </c>
      <c r="D1135" s="2">
        <v>2</v>
      </c>
      <c r="E1135" s="2">
        <v>1984</v>
      </c>
      <c r="F1135" s="2" t="str">
        <f t="shared" si="69"/>
        <v>1984Q2</v>
      </c>
      <c r="G1135" s="2">
        <v>1</v>
      </c>
      <c r="H1135" s="2">
        <v>0</v>
      </c>
      <c r="I1135" s="2">
        <v>0</v>
      </c>
      <c r="J1135" s="12">
        <v>76168</v>
      </c>
      <c r="K1135" s="12">
        <f>J1135*[1]OtherData!$C$3</f>
        <v>57659.348978046939</v>
      </c>
      <c r="L1135" s="12" t="str">
        <f>VLOOKUP($C1135,[1]OtherData!$H:$I,2,0)</f>
        <v>Storm</v>
      </c>
      <c r="M1135" s="15">
        <f t="shared" si="70"/>
        <v>-4.0917248540231488E-2</v>
      </c>
      <c r="N1135" s="12">
        <v>131806.88149263049</v>
      </c>
      <c r="O1135" s="14">
        <f t="shared" si="71"/>
        <v>-3.7858480567130724E-2</v>
      </c>
      <c r="P1135">
        <v>3</v>
      </c>
      <c r="Q1135">
        <v>1</v>
      </c>
    </row>
    <row r="1136" spans="1:17">
      <c r="A1136" s="2" t="str">
        <f t="shared" si="68"/>
        <v>5_20152</v>
      </c>
      <c r="B1136" s="2">
        <v>5</v>
      </c>
      <c r="C1136" s="11" t="s">
        <v>24</v>
      </c>
      <c r="D1136" s="2">
        <v>2</v>
      </c>
      <c r="E1136" s="2">
        <v>2015</v>
      </c>
      <c r="F1136" s="2" t="str">
        <f t="shared" si="69"/>
        <v>2015Q2</v>
      </c>
      <c r="G1136" s="2">
        <v>1</v>
      </c>
      <c r="H1136" s="2">
        <v>0</v>
      </c>
      <c r="I1136" s="2">
        <v>0</v>
      </c>
      <c r="J1136" s="12">
        <v>76137</v>
      </c>
      <c r="K1136" s="12">
        <f>J1136*[1]OtherData!$C$3</f>
        <v>57635.881907645722</v>
      </c>
      <c r="L1136" s="12" t="str">
        <f>VLOOKUP($C1136,[1]OtherData!$H:$I,2,0)</f>
        <v>Storm</v>
      </c>
      <c r="M1136" s="13">
        <f t="shared" si="70"/>
        <v>-4.0917444598534448E-2</v>
      </c>
      <c r="N1136" s="12">
        <v>73158.696151596727</v>
      </c>
      <c r="O1136" s="14">
        <f t="shared" si="71"/>
        <v>-3.8139728089778606E-2</v>
      </c>
      <c r="P1136">
        <v>3</v>
      </c>
      <c r="Q1136">
        <v>1</v>
      </c>
    </row>
    <row r="1137" spans="1:17">
      <c r="A1137" s="2" t="str">
        <f t="shared" si="68"/>
        <v>2_20063</v>
      </c>
      <c r="B1137" s="2">
        <v>2</v>
      </c>
      <c r="C1137" s="11" t="s">
        <v>25</v>
      </c>
      <c r="D1137" s="2">
        <v>3</v>
      </c>
      <c r="E1137" s="2">
        <v>2006</v>
      </c>
      <c r="F1137" s="2" t="str">
        <f t="shared" si="69"/>
        <v>2006Q3</v>
      </c>
      <c r="G1137" s="2">
        <v>1</v>
      </c>
      <c r="H1137" s="2">
        <v>0</v>
      </c>
      <c r="I1137" s="2">
        <v>0</v>
      </c>
      <c r="J1137" s="12">
        <v>76113</v>
      </c>
      <c r="K1137" s="12">
        <f>J1137*[1]OtherData!$C$3</f>
        <v>57617.713853141562</v>
      </c>
      <c r="L1137" s="12" t="str">
        <f>VLOOKUP($C1137,[1]OtherData!$H:$I,2,0)</f>
        <v>Storm</v>
      </c>
      <c r="M1137" s="15">
        <f t="shared" si="70"/>
        <v>-4.0917596385607713E-2</v>
      </c>
      <c r="N1137" s="12">
        <v>70313.150853646643</v>
      </c>
      <c r="O1137" s="14">
        <f t="shared" si="71"/>
        <v>-3.8153373909525237E-2</v>
      </c>
      <c r="P1137">
        <v>3</v>
      </c>
      <c r="Q1137">
        <v>1</v>
      </c>
    </row>
    <row r="1138" spans="1:17">
      <c r="A1138" s="2" t="str">
        <f t="shared" si="68"/>
        <v>1_19942</v>
      </c>
      <c r="B1138" s="2">
        <v>1</v>
      </c>
      <c r="C1138" s="11" t="s">
        <v>27</v>
      </c>
      <c r="D1138" s="2">
        <v>2</v>
      </c>
      <c r="E1138" s="2">
        <v>1994</v>
      </c>
      <c r="F1138" s="2" t="str">
        <f t="shared" si="69"/>
        <v>1994Q2</v>
      </c>
      <c r="G1138" s="2">
        <v>1</v>
      </c>
      <c r="H1138" s="2">
        <v>0</v>
      </c>
      <c r="I1138" s="2">
        <v>0</v>
      </c>
      <c r="J1138" s="12">
        <v>76097</v>
      </c>
      <c r="K1138" s="12">
        <f>J1138*[1]OtherData!$C$3</f>
        <v>57605.601816805451</v>
      </c>
      <c r="L1138" s="12" t="str">
        <f>VLOOKUP($C1138,[1]OtherData!$H:$I,2,0)</f>
        <v>Storm</v>
      </c>
      <c r="M1138" s="13">
        <f t="shared" si="70"/>
        <v>-4.0917697576989889E-2</v>
      </c>
      <c r="N1138" s="12">
        <v>91566.212338560639</v>
      </c>
      <c r="O1138" s="14">
        <f t="shared" si="71"/>
        <v>-3.8051454798873181E-2</v>
      </c>
      <c r="P1138">
        <v>3</v>
      </c>
      <c r="Q1138">
        <v>1</v>
      </c>
    </row>
    <row r="1139" spans="1:17">
      <c r="A1139" s="2" t="str">
        <f t="shared" si="68"/>
        <v>5_19843</v>
      </c>
      <c r="B1139" s="2">
        <v>5</v>
      </c>
      <c r="C1139" s="11" t="s">
        <v>25</v>
      </c>
      <c r="D1139" s="2">
        <v>3</v>
      </c>
      <c r="E1139" s="2">
        <v>1984</v>
      </c>
      <c r="F1139" s="2" t="str">
        <f t="shared" si="69"/>
        <v>1984Q3</v>
      </c>
      <c r="G1139" s="2">
        <v>1</v>
      </c>
      <c r="H1139" s="2">
        <v>0</v>
      </c>
      <c r="I1139" s="2">
        <v>0</v>
      </c>
      <c r="J1139" s="12">
        <v>76026</v>
      </c>
      <c r="K1139" s="12">
        <f>J1139*[1]OtherData!$C$3</f>
        <v>57551.85465556397</v>
      </c>
      <c r="L1139" s="12" t="str">
        <f>VLOOKUP($C1139,[1]OtherData!$H:$I,2,0)</f>
        <v>Storm</v>
      </c>
      <c r="M1139" s="15">
        <f t="shared" si="70"/>
        <v>-4.0918146613748298E-2</v>
      </c>
      <c r="N1139" s="12">
        <v>131561.15392761692</v>
      </c>
      <c r="O1139" s="14">
        <f t="shared" si="71"/>
        <v>-3.7859658954296577E-2</v>
      </c>
      <c r="P1139">
        <v>3</v>
      </c>
      <c r="Q1139">
        <v>1</v>
      </c>
    </row>
    <row r="1140" spans="1:17">
      <c r="A1140" s="2" t="str">
        <f t="shared" si="68"/>
        <v>3_19643</v>
      </c>
      <c r="B1140" s="2">
        <v>3</v>
      </c>
      <c r="C1140" s="11" t="s">
        <v>21</v>
      </c>
      <c r="D1140" s="2">
        <v>3</v>
      </c>
      <c r="E1140" s="2">
        <v>1964</v>
      </c>
      <c r="F1140" s="2" t="str">
        <f t="shared" si="69"/>
        <v>1964Q3</v>
      </c>
      <c r="G1140" s="2">
        <v>1</v>
      </c>
      <c r="H1140" s="2">
        <v>0</v>
      </c>
      <c r="I1140" s="2">
        <v>0</v>
      </c>
      <c r="J1140" s="12">
        <v>75970</v>
      </c>
      <c r="K1140" s="12">
        <f>J1140*[1]OtherData!$C$3</f>
        <v>57509.462528387587</v>
      </c>
      <c r="L1140" s="12" t="str">
        <f>VLOOKUP($C1140,[1]OtherData!$H:$I,2,0)</f>
        <v>Wind</v>
      </c>
      <c r="M1140" s="13">
        <f t="shared" si="70"/>
        <v>-4.0918500783585908E-2</v>
      </c>
      <c r="N1140" s="12">
        <v>203041.22535494471</v>
      </c>
      <c r="O1140" s="14">
        <f t="shared" si="71"/>
        <v>-3.7516876089136654E-2</v>
      </c>
      <c r="P1140">
        <v>3</v>
      </c>
      <c r="Q1140">
        <v>1</v>
      </c>
    </row>
    <row r="1141" spans="1:17">
      <c r="A1141" s="2" t="str">
        <f t="shared" si="68"/>
        <v>4_19721</v>
      </c>
      <c r="B1141" s="2">
        <v>4</v>
      </c>
      <c r="C1141" s="11" t="s">
        <v>21</v>
      </c>
      <c r="D1141" s="2">
        <v>1</v>
      </c>
      <c r="E1141" s="2">
        <v>1972</v>
      </c>
      <c r="F1141" s="2" t="str">
        <f t="shared" si="69"/>
        <v>1972Q1</v>
      </c>
      <c r="G1141" s="2">
        <v>1</v>
      </c>
      <c r="H1141" s="2">
        <v>0</v>
      </c>
      <c r="I1141" s="2">
        <v>0</v>
      </c>
      <c r="J1141" s="12">
        <v>75891</v>
      </c>
      <c r="K1141" s="12">
        <f>J1141*[1]OtherData!$C$3</f>
        <v>57449.65934897805</v>
      </c>
      <c r="L1141" s="12" t="str">
        <f>VLOOKUP($C1141,[1]OtherData!$H:$I,2,0)</f>
        <v>Wind</v>
      </c>
      <c r="M1141" s="15">
        <f t="shared" si="70"/>
        <v>-4.0919000416035405E-2</v>
      </c>
      <c r="N1141" s="12">
        <v>167302.46756558996</v>
      </c>
      <c r="O1141" s="14">
        <f t="shared" si="71"/>
        <v>-3.7688261393427326E-2</v>
      </c>
      <c r="P1141">
        <v>3</v>
      </c>
      <c r="Q1141">
        <v>1</v>
      </c>
    </row>
    <row r="1142" spans="1:17">
      <c r="A1142" s="2" t="str">
        <f t="shared" si="68"/>
        <v>2_19752</v>
      </c>
      <c r="B1142" s="2">
        <v>2</v>
      </c>
      <c r="C1142" s="11" t="s">
        <v>59</v>
      </c>
      <c r="D1142" s="2">
        <v>2</v>
      </c>
      <c r="E1142" s="2">
        <v>1975</v>
      </c>
      <c r="F1142" s="2" t="str">
        <f t="shared" si="69"/>
        <v>1975Q2</v>
      </c>
      <c r="G1142" s="2">
        <v>1</v>
      </c>
      <c r="H1142" s="2">
        <v>0</v>
      </c>
      <c r="I1142" s="2">
        <v>0</v>
      </c>
      <c r="J1142" s="12">
        <v>75875</v>
      </c>
      <c r="K1142" s="12">
        <f>J1142*[1]OtherData!$C$3</f>
        <v>57437.547312641938</v>
      </c>
      <c r="L1142" s="12" t="str">
        <f>VLOOKUP($C1142,[1]OtherData!$H:$I,2,0)</f>
        <v>Storm</v>
      </c>
      <c r="M1142" s="13">
        <f t="shared" si="70"/>
        <v>-4.0919101607417581E-2</v>
      </c>
      <c r="N1142" s="12">
        <v>165570.82131005195</v>
      </c>
      <c r="O1142" s="14">
        <f t="shared" si="71"/>
        <v>-3.7696565507470074E-2</v>
      </c>
      <c r="P1142">
        <v>3</v>
      </c>
      <c r="Q1142">
        <v>1</v>
      </c>
    </row>
    <row r="1143" spans="1:17">
      <c r="A1143" s="2" t="str">
        <f t="shared" si="68"/>
        <v>3_20112</v>
      </c>
      <c r="B1143" s="2">
        <v>3</v>
      </c>
      <c r="C1143" s="11" t="s">
        <v>24</v>
      </c>
      <c r="D1143" s="2">
        <v>2</v>
      </c>
      <c r="E1143" s="2">
        <v>2011</v>
      </c>
      <c r="F1143" s="2" t="str">
        <f t="shared" si="69"/>
        <v>2011Q2</v>
      </c>
      <c r="G1143" s="2">
        <v>1</v>
      </c>
      <c r="H1143" s="2">
        <v>0</v>
      </c>
      <c r="I1143" s="2">
        <v>0</v>
      </c>
      <c r="J1143" s="12">
        <v>75835</v>
      </c>
      <c r="K1143" s="12">
        <f>J1143*[1]OtherData!$C$3</f>
        <v>57407.267221801667</v>
      </c>
      <c r="L1143" s="12" t="str">
        <f>VLOOKUP($C1143,[1]OtherData!$H:$I,2,0)</f>
        <v>Storm</v>
      </c>
      <c r="M1143" s="15">
        <f t="shared" si="70"/>
        <v>-4.0919354585873022E-2</v>
      </c>
      <c r="N1143" s="12">
        <v>68080.422246945178</v>
      </c>
      <c r="O1143" s="14">
        <f t="shared" si="71"/>
        <v>-3.8164080965263254E-2</v>
      </c>
      <c r="P1143">
        <v>3</v>
      </c>
      <c r="Q1143">
        <v>1</v>
      </c>
    </row>
    <row r="1144" spans="1:17">
      <c r="A1144" s="2" t="str">
        <f t="shared" si="68"/>
        <v>2_19902</v>
      </c>
      <c r="B1144" s="2">
        <v>2</v>
      </c>
      <c r="C1144" s="11" t="s">
        <v>24</v>
      </c>
      <c r="D1144" s="2">
        <v>2</v>
      </c>
      <c r="E1144" s="2">
        <v>1990</v>
      </c>
      <c r="F1144" s="2" t="str">
        <f t="shared" si="69"/>
        <v>1990Q2</v>
      </c>
      <c r="G1144" s="2">
        <v>1</v>
      </c>
      <c r="H1144" s="2">
        <v>0</v>
      </c>
      <c r="I1144" s="2">
        <v>0</v>
      </c>
      <c r="J1144" s="12">
        <v>75812</v>
      </c>
      <c r="K1144" s="12">
        <f>J1144*[1]OtherData!$C$3</f>
        <v>57389.856169568513</v>
      </c>
      <c r="L1144" s="12" t="str">
        <f>VLOOKUP($C1144,[1]OtherData!$H:$I,2,0)</f>
        <v>Storm</v>
      </c>
      <c r="M1144" s="13">
        <f t="shared" si="70"/>
        <v>-4.0919500048484894E-2</v>
      </c>
      <c r="N1144" s="12">
        <v>96635.725143637188</v>
      </c>
      <c r="O1144" s="14">
        <f t="shared" si="71"/>
        <v>-3.8027143937263926E-2</v>
      </c>
      <c r="P1144">
        <v>3</v>
      </c>
      <c r="Q1144">
        <v>1</v>
      </c>
    </row>
    <row r="1145" spans="1:17">
      <c r="A1145" s="2" t="str">
        <f t="shared" si="68"/>
        <v>2_19643</v>
      </c>
      <c r="B1145" s="2">
        <v>2</v>
      </c>
      <c r="C1145" s="11" t="s">
        <v>21</v>
      </c>
      <c r="D1145" s="2">
        <v>3</v>
      </c>
      <c r="E1145" s="2">
        <v>1964</v>
      </c>
      <c r="F1145" s="2" t="str">
        <f t="shared" si="69"/>
        <v>1964Q3</v>
      </c>
      <c r="G1145" s="2">
        <v>1</v>
      </c>
      <c r="H1145" s="2">
        <v>0</v>
      </c>
      <c r="I1145" s="2">
        <v>0</v>
      </c>
      <c r="J1145" s="12">
        <v>75772</v>
      </c>
      <c r="K1145" s="12">
        <f>J1145*[1]OtherData!$C$3</f>
        <v>57359.576078728242</v>
      </c>
      <c r="L1145" s="12" t="str">
        <f>VLOOKUP($C1145,[1]OtherData!$H:$I,2,0)</f>
        <v>Wind</v>
      </c>
      <c r="M1145" s="15">
        <f t="shared" si="70"/>
        <v>-4.0919753026940335E-2</v>
      </c>
      <c r="N1145" s="12">
        <v>202512.04064229128</v>
      </c>
      <c r="O1145" s="14">
        <f t="shared" si="71"/>
        <v>-3.7519413795778236E-2</v>
      </c>
      <c r="P1145">
        <v>3</v>
      </c>
      <c r="Q1145">
        <v>1</v>
      </c>
    </row>
    <row r="1146" spans="1:17">
      <c r="A1146" s="2" t="str">
        <f t="shared" si="68"/>
        <v>1_19912</v>
      </c>
      <c r="B1146" s="2">
        <v>1</v>
      </c>
      <c r="C1146" s="11" t="s">
        <v>45</v>
      </c>
      <c r="D1146" s="2">
        <v>2</v>
      </c>
      <c r="E1146" s="2">
        <v>1991</v>
      </c>
      <c r="F1146" s="2" t="str">
        <f t="shared" si="69"/>
        <v>1991Q2</v>
      </c>
      <c r="G1146" s="2">
        <v>1</v>
      </c>
      <c r="H1146" s="2">
        <v>0</v>
      </c>
      <c r="I1146" s="2">
        <v>0</v>
      </c>
      <c r="J1146" s="12">
        <v>75732</v>
      </c>
      <c r="K1146" s="12">
        <f>J1146*[1]OtherData!$C$3</f>
        <v>57329.295987887963</v>
      </c>
      <c r="L1146" s="12" t="str">
        <f>VLOOKUP($C1146,[1]OtherData!$H:$I,2,0)</f>
        <v>Storm</v>
      </c>
      <c r="M1146" s="13">
        <f t="shared" si="70"/>
        <v>-4.0920006005395776E-2</v>
      </c>
      <c r="N1146" s="12">
        <v>93190.936328588621</v>
      </c>
      <c r="O1146" s="14">
        <f t="shared" si="71"/>
        <v>-3.8043663430827865E-2</v>
      </c>
      <c r="P1146">
        <v>3</v>
      </c>
      <c r="Q1146">
        <v>1</v>
      </c>
    </row>
    <row r="1147" spans="1:17">
      <c r="A1147" s="2" t="str">
        <f t="shared" si="68"/>
        <v>2_19913</v>
      </c>
      <c r="B1147" s="2">
        <v>2</v>
      </c>
      <c r="C1147" s="11" t="s">
        <v>19</v>
      </c>
      <c r="D1147" s="2">
        <v>3</v>
      </c>
      <c r="E1147" s="2">
        <v>1991</v>
      </c>
      <c r="F1147" s="2" t="str">
        <f t="shared" si="69"/>
        <v>1991Q3</v>
      </c>
      <c r="G1147" s="2">
        <v>1</v>
      </c>
      <c r="H1147" s="2">
        <v>0</v>
      </c>
      <c r="I1147" s="2">
        <v>0</v>
      </c>
      <c r="J1147" s="12">
        <v>75725</v>
      </c>
      <c r="K1147" s="12">
        <f>J1147*[1]OtherData!$C$3</f>
        <v>57323.99697199092</v>
      </c>
      <c r="L1147" s="12" t="str">
        <f>VLOOKUP($C1147,[1]OtherData!$H:$I,2,0)</f>
        <v>Water</v>
      </c>
      <c r="M1147" s="15">
        <f t="shared" si="70"/>
        <v>-4.0920050276625479E-2</v>
      </c>
      <c r="N1147" s="12">
        <v>93182.322578069681</v>
      </c>
      <c r="O1147" s="14">
        <f t="shared" si="71"/>
        <v>-3.8043704738090482E-2</v>
      </c>
      <c r="P1147">
        <v>3</v>
      </c>
      <c r="Q1147">
        <v>1</v>
      </c>
    </row>
    <row r="1148" spans="1:17">
      <c r="A1148" s="2" t="str">
        <f t="shared" si="68"/>
        <v>6_20114</v>
      </c>
      <c r="B1148" s="2">
        <v>6</v>
      </c>
      <c r="C1148" s="11" t="s">
        <v>24</v>
      </c>
      <c r="D1148" s="2">
        <v>4</v>
      </c>
      <c r="E1148" s="2">
        <v>2011</v>
      </c>
      <c r="F1148" s="2" t="str">
        <f t="shared" si="69"/>
        <v>2011Q4</v>
      </c>
      <c r="G1148" s="2">
        <v>1</v>
      </c>
      <c r="H1148" s="2">
        <v>0</v>
      </c>
      <c r="I1148" s="2">
        <v>0</v>
      </c>
      <c r="J1148" s="12">
        <v>75669</v>
      </c>
      <c r="K1148" s="12">
        <f>J1148*[1]OtherData!$C$3</f>
        <v>57281.604844814538</v>
      </c>
      <c r="L1148" s="12" t="str">
        <f>VLOOKUP($C1148,[1]OtherData!$H:$I,2,0)</f>
        <v>Storm</v>
      </c>
      <c r="M1148" s="13">
        <f t="shared" si="70"/>
        <v>-4.0920404446463089E-2</v>
      </c>
      <c r="N1148" s="12">
        <v>67931.396729796208</v>
      </c>
      <c r="O1148" s="14">
        <f t="shared" si="71"/>
        <v>-3.8164795617511502E-2</v>
      </c>
      <c r="P1148">
        <v>3</v>
      </c>
      <c r="Q1148">
        <v>1</v>
      </c>
    </row>
    <row r="1149" spans="1:17">
      <c r="A1149" s="2" t="str">
        <f t="shared" si="68"/>
        <v>3_20114</v>
      </c>
      <c r="B1149" s="2">
        <v>3</v>
      </c>
      <c r="C1149" s="11" t="s">
        <v>24</v>
      </c>
      <c r="D1149" s="2">
        <v>4</v>
      </c>
      <c r="E1149" s="2">
        <v>2011</v>
      </c>
      <c r="F1149" s="2" t="str">
        <f t="shared" si="69"/>
        <v>2011Q4</v>
      </c>
      <c r="G1149" s="2">
        <v>1</v>
      </c>
      <c r="H1149" s="2">
        <v>0</v>
      </c>
      <c r="I1149" s="2">
        <v>0</v>
      </c>
      <c r="J1149" s="12">
        <v>75653</v>
      </c>
      <c r="K1149" s="12">
        <f>J1149*[1]OtherData!$C$3</f>
        <v>57269.492808478426</v>
      </c>
      <c r="L1149" s="12" t="str">
        <f>VLOOKUP($C1149,[1]OtherData!$H:$I,2,0)</f>
        <v>Storm</v>
      </c>
      <c r="M1149" s="15">
        <f t="shared" si="70"/>
        <v>-4.0920505637845266E-2</v>
      </c>
      <c r="N1149" s="12">
        <v>67917.03282452884</v>
      </c>
      <c r="O1149" s="14">
        <f t="shared" si="71"/>
        <v>-3.8164864499655907E-2</v>
      </c>
      <c r="P1149">
        <v>3</v>
      </c>
      <c r="Q1149">
        <v>1</v>
      </c>
    </row>
    <row r="1150" spans="1:17">
      <c r="A1150" s="2" t="str">
        <f t="shared" si="68"/>
        <v>1_19892</v>
      </c>
      <c r="B1150" s="2">
        <v>1</v>
      </c>
      <c r="C1150" s="11" t="s">
        <v>24</v>
      </c>
      <c r="D1150" s="2">
        <v>2</v>
      </c>
      <c r="E1150" s="2">
        <v>1989</v>
      </c>
      <c r="F1150" s="2" t="str">
        <f t="shared" si="69"/>
        <v>1989Q2</v>
      </c>
      <c r="G1150" s="2">
        <v>1</v>
      </c>
      <c r="H1150" s="2">
        <v>0</v>
      </c>
      <c r="I1150" s="2">
        <v>0</v>
      </c>
      <c r="J1150" s="12">
        <v>75606</v>
      </c>
      <c r="K1150" s="12">
        <f>J1150*[1]OtherData!$C$3</f>
        <v>57233.913701741105</v>
      </c>
      <c r="L1150" s="12" t="str">
        <f>VLOOKUP($C1150,[1]OtherData!$H:$I,2,0)</f>
        <v>Storm</v>
      </c>
      <c r="M1150" s="13">
        <f t="shared" si="70"/>
        <v>-4.0920802887530409E-2</v>
      </c>
      <c r="N1150" s="12">
        <v>100758.33591900957</v>
      </c>
      <c r="O1150" s="14">
        <f t="shared" si="71"/>
        <v>-3.800737394675744E-2</v>
      </c>
      <c r="P1150">
        <v>3</v>
      </c>
      <c r="Q1150">
        <v>1</v>
      </c>
    </row>
    <row r="1151" spans="1:17">
      <c r="A1151" s="2" t="str">
        <f t="shared" si="68"/>
        <v>2_19974</v>
      </c>
      <c r="B1151" s="2">
        <v>2</v>
      </c>
      <c r="C1151" s="11" t="s">
        <v>24</v>
      </c>
      <c r="D1151" s="2">
        <v>4</v>
      </c>
      <c r="E1151" s="2">
        <v>1997</v>
      </c>
      <c r="F1151" s="2" t="str">
        <f t="shared" si="69"/>
        <v>1997Q4</v>
      </c>
      <c r="G1151" s="2">
        <v>1</v>
      </c>
      <c r="H1151" s="2">
        <v>0</v>
      </c>
      <c r="I1151" s="2">
        <v>0</v>
      </c>
      <c r="J1151" s="12">
        <v>75582</v>
      </c>
      <c r="K1151" s="12">
        <f>J1151*[1]OtherData!$C$3</f>
        <v>57215.745647236945</v>
      </c>
      <c r="L1151" s="12" t="str">
        <f>VLOOKUP($C1151,[1]OtherData!$H:$I,2,0)</f>
        <v>Storm</v>
      </c>
      <c r="M1151" s="15">
        <f t="shared" si="70"/>
        <v>-4.0920954674603674E-2</v>
      </c>
      <c r="N1151" s="12">
        <v>82769.972390903291</v>
      </c>
      <c r="O1151" s="14">
        <f t="shared" si="71"/>
        <v>-3.8093637190016391E-2</v>
      </c>
      <c r="P1151">
        <v>3</v>
      </c>
      <c r="Q1151">
        <v>1</v>
      </c>
    </row>
    <row r="1152" spans="1:17">
      <c r="A1152" s="2" t="str">
        <f t="shared" si="68"/>
        <v>1_19931</v>
      </c>
      <c r="B1152" s="2">
        <v>1</v>
      </c>
      <c r="C1152" s="11" t="s">
        <v>27</v>
      </c>
      <c r="D1152" s="2">
        <v>1</v>
      </c>
      <c r="E1152" s="2">
        <v>1993</v>
      </c>
      <c r="F1152" s="2" t="str">
        <f t="shared" si="69"/>
        <v>1993Q1</v>
      </c>
      <c r="G1152" s="2">
        <v>1</v>
      </c>
      <c r="H1152" s="2">
        <v>0</v>
      </c>
      <c r="I1152" s="2">
        <v>0</v>
      </c>
      <c r="J1152" s="12">
        <v>75582</v>
      </c>
      <c r="K1152" s="12">
        <f>J1152*[1]OtherData!$C$3</f>
        <v>57215.745647236945</v>
      </c>
      <c r="L1152" s="12" t="str">
        <f>VLOOKUP($C1152,[1]OtherData!$H:$I,2,0)</f>
        <v>Storm</v>
      </c>
      <c r="M1152" s="13">
        <f t="shared" si="70"/>
        <v>-4.0920954674603674E-2</v>
      </c>
      <c r="N1152" s="12">
        <v>91078.023310944554</v>
      </c>
      <c r="O1152" s="14">
        <f t="shared" si="71"/>
        <v>-3.8053795910602428E-2</v>
      </c>
      <c r="P1152">
        <v>3</v>
      </c>
      <c r="Q1152">
        <v>1</v>
      </c>
    </row>
    <row r="1153" spans="1:17">
      <c r="A1153" s="2" t="str">
        <f t="shared" si="68"/>
        <v>2_19923</v>
      </c>
      <c r="B1153" s="2">
        <v>2</v>
      </c>
      <c r="C1153" s="11" t="s">
        <v>36</v>
      </c>
      <c r="D1153" s="2">
        <v>3</v>
      </c>
      <c r="E1153" s="2">
        <v>1992</v>
      </c>
      <c r="F1153" s="2" t="str">
        <f t="shared" si="69"/>
        <v>1992Q3</v>
      </c>
      <c r="G1153" s="2">
        <v>1</v>
      </c>
      <c r="H1153" s="2">
        <v>0</v>
      </c>
      <c r="I1153" s="2">
        <v>0</v>
      </c>
      <c r="J1153" s="12">
        <v>75415</v>
      </c>
      <c r="K1153" s="12">
        <f>J1153*[1]OtherData!$C$3</f>
        <v>57089.326267978809</v>
      </c>
      <c r="L1153" s="12" t="str">
        <f>VLOOKUP($C1153,[1]OtherData!$H:$I,2,0)</f>
        <v>Storm</v>
      </c>
      <c r="M1153" s="15">
        <f t="shared" si="70"/>
        <v>-4.0922010859655134E-2</v>
      </c>
      <c r="N1153" s="12">
        <v>90998.813585712385</v>
      </c>
      <c r="O1153" s="14">
        <f t="shared" si="71"/>
        <v>-3.8054175761042155E-2</v>
      </c>
      <c r="P1153">
        <v>3</v>
      </c>
      <c r="Q1153">
        <v>1</v>
      </c>
    </row>
    <row r="1154" spans="1:17">
      <c r="A1154" s="2" t="str">
        <f t="shared" ref="A1154:A1217" si="72">B1154&amp;"_"&amp;E1154&amp;D1154</f>
        <v>3_20112</v>
      </c>
      <c r="B1154" s="2">
        <v>3</v>
      </c>
      <c r="C1154" s="11" t="s">
        <v>24</v>
      </c>
      <c r="D1154" s="2">
        <v>2</v>
      </c>
      <c r="E1154" s="2">
        <v>2011</v>
      </c>
      <c r="F1154" s="2" t="str">
        <f t="shared" ref="F1154:F1217" si="73">E1154&amp;"Q"&amp;D1154</f>
        <v>2011Q2</v>
      </c>
      <c r="G1154" s="2">
        <v>1</v>
      </c>
      <c r="H1154" s="2">
        <v>0</v>
      </c>
      <c r="I1154" s="2">
        <v>0</v>
      </c>
      <c r="J1154" s="12">
        <v>75384</v>
      </c>
      <c r="K1154" s="12">
        <f>J1154*[1]OtherData!$C$3</f>
        <v>57065.859197577593</v>
      </c>
      <c r="L1154" s="12" t="str">
        <f>VLOOKUP($C1154,[1]OtherData!$H:$I,2,0)</f>
        <v>Storm</v>
      </c>
      <c r="M1154" s="13">
        <f t="shared" ref="M1154:M1217" si="74">STANDARDIZE(J1154,AVERAGE($J$2:$J$3367),_xlfn.STDEV.S($J$2:$J$3367))</f>
        <v>-4.0922206917958101E-2</v>
      </c>
      <c r="N1154" s="12">
        <v>67675.53966722115</v>
      </c>
      <c r="O1154" s="14">
        <f t="shared" ref="O1154:O1217" si="75">STANDARDIZE(N1154,AVERAGE($N$2:$N$3367),_xlfn.STDEV.S($N$2:$N$3367))</f>
        <v>-3.8166022580708787E-2</v>
      </c>
      <c r="P1154">
        <v>3</v>
      </c>
      <c r="Q1154">
        <v>1</v>
      </c>
    </row>
    <row r="1155" spans="1:17">
      <c r="A1155" s="2" t="str">
        <f t="shared" si="72"/>
        <v>6_20102</v>
      </c>
      <c r="B1155" s="2">
        <v>6</v>
      </c>
      <c r="C1155" s="11" t="s">
        <v>24</v>
      </c>
      <c r="D1155" s="2">
        <v>2</v>
      </c>
      <c r="E1155" s="2">
        <v>2010</v>
      </c>
      <c r="F1155" s="2" t="str">
        <f t="shared" si="73"/>
        <v>2010Q2</v>
      </c>
      <c r="G1155" s="2">
        <v>1</v>
      </c>
      <c r="H1155" s="2">
        <v>0</v>
      </c>
      <c r="I1155" s="2">
        <v>0</v>
      </c>
      <c r="J1155" s="12">
        <v>75257</v>
      </c>
      <c r="K1155" s="12">
        <f>J1155*[1]OtherData!$C$3</f>
        <v>56969.719909159729</v>
      </c>
      <c r="L1155" s="12" t="str">
        <f>VLOOKUP($C1155,[1]OtherData!$H:$I,2,0)</f>
        <v>Storm</v>
      </c>
      <c r="M1155" s="15">
        <f t="shared" si="74"/>
        <v>-4.092301012455412E-2</v>
      </c>
      <c r="N1155" s="12">
        <v>66822.748767449564</v>
      </c>
      <c r="O1155" s="14">
        <f t="shared" si="75"/>
        <v>-3.8170112141647505E-2</v>
      </c>
      <c r="P1155">
        <v>3</v>
      </c>
      <c r="Q1155">
        <v>1</v>
      </c>
    </row>
    <row r="1156" spans="1:17">
      <c r="A1156" s="2" t="str">
        <f t="shared" si="72"/>
        <v>2_19892</v>
      </c>
      <c r="B1156" s="2">
        <v>2</v>
      </c>
      <c r="C1156" s="11" t="s">
        <v>24</v>
      </c>
      <c r="D1156" s="2">
        <v>2</v>
      </c>
      <c r="E1156" s="2">
        <v>1989</v>
      </c>
      <c r="F1156" s="2" t="str">
        <f t="shared" si="73"/>
        <v>1989Q2</v>
      </c>
      <c r="G1156" s="2">
        <v>1</v>
      </c>
      <c r="H1156" s="2">
        <v>0</v>
      </c>
      <c r="I1156" s="2">
        <v>45</v>
      </c>
      <c r="J1156" s="12">
        <v>75233</v>
      </c>
      <c r="K1156" s="12">
        <f>J1156*[1]OtherData!$C$3</f>
        <v>56951.551854655569</v>
      </c>
      <c r="L1156" s="12" t="str">
        <f>VLOOKUP($C1156,[1]OtherData!$H:$I,2,0)</f>
        <v>Storm</v>
      </c>
      <c r="M1156" s="13">
        <f t="shared" si="74"/>
        <v>-4.0923161911627384E-2</v>
      </c>
      <c r="N1156" s="12">
        <v>100261.247601974</v>
      </c>
      <c r="O1156" s="14">
        <f t="shared" si="75"/>
        <v>-3.8009757735051837E-2</v>
      </c>
      <c r="P1156">
        <v>3</v>
      </c>
      <c r="Q1156">
        <v>1</v>
      </c>
    </row>
    <row r="1157" spans="1:17">
      <c r="A1157" s="2" t="str">
        <f t="shared" si="72"/>
        <v>1_20052</v>
      </c>
      <c r="B1157" s="2">
        <v>1</v>
      </c>
      <c r="C1157" s="11" t="s">
        <v>26</v>
      </c>
      <c r="D1157" s="2">
        <v>2</v>
      </c>
      <c r="E1157" s="2">
        <v>2005</v>
      </c>
      <c r="F1157" s="2" t="str">
        <f t="shared" si="73"/>
        <v>2005Q2</v>
      </c>
      <c r="G1157" s="2">
        <v>1</v>
      </c>
      <c r="H1157" s="2">
        <v>0</v>
      </c>
      <c r="I1157" s="2">
        <v>0</v>
      </c>
      <c r="J1157" s="12">
        <v>75201</v>
      </c>
      <c r="K1157" s="12">
        <f>J1157*[1]OtherData!$C$3</f>
        <v>56927.327781983346</v>
      </c>
      <c r="L1157" s="12" t="str">
        <f>VLOOKUP($C1157,[1]OtherData!$H:$I,2,0)</f>
        <v>Wind</v>
      </c>
      <c r="M1157" s="15">
        <f t="shared" si="74"/>
        <v>-4.0923364294391737E-2</v>
      </c>
      <c r="N1157" s="12">
        <v>70342.322915915109</v>
      </c>
      <c r="O1157" s="14">
        <f t="shared" si="75"/>
        <v>-3.8153234014826093E-2</v>
      </c>
      <c r="P1157">
        <v>3</v>
      </c>
      <c r="Q1157">
        <v>1</v>
      </c>
    </row>
    <row r="1158" spans="1:17">
      <c r="A1158" s="2" t="str">
        <f t="shared" si="72"/>
        <v>1_19823</v>
      </c>
      <c r="B1158" s="2">
        <v>1</v>
      </c>
      <c r="C1158" s="11" t="s">
        <v>33</v>
      </c>
      <c r="D1158" s="2">
        <v>3</v>
      </c>
      <c r="E1158" s="2">
        <v>1982</v>
      </c>
      <c r="F1158" s="2" t="str">
        <f t="shared" si="73"/>
        <v>1982Q3</v>
      </c>
      <c r="G1158" s="2">
        <v>1</v>
      </c>
      <c r="H1158" s="2">
        <v>11</v>
      </c>
      <c r="I1158" s="2">
        <v>0</v>
      </c>
      <c r="J1158" s="12">
        <v>75098</v>
      </c>
      <c r="K1158" s="12">
        <f>J1158*[1]OtherData!$C$3</f>
        <v>56849.356548069649</v>
      </c>
      <c r="L1158" s="12" t="str">
        <f>VLOOKUP($C1158,[1]OtherData!$H:$I,2,0)</f>
        <v>Storm</v>
      </c>
      <c r="M1158" s="13">
        <f t="shared" si="74"/>
        <v>-4.0924015713914491E-2</v>
      </c>
      <c r="N1158" s="12">
        <v>146378.69806036196</v>
      </c>
      <c r="O1158" s="14">
        <f t="shared" si="75"/>
        <v>-3.7788601383549461E-2</v>
      </c>
      <c r="P1158">
        <v>3</v>
      </c>
      <c r="Q1158">
        <v>1</v>
      </c>
    </row>
    <row r="1159" spans="1:17">
      <c r="A1159" s="2" t="str">
        <f t="shared" si="72"/>
        <v>3_19943</v>
      </c>
      <c r="B1159" s="2">
        <v>3</v>
      </c>
      <c r="C1159" s="11" t="s">
        <v>25</v>
      </c>
      <c r="D1159" s="2">
        <v>3</v>
      </c>
      <c r="E1159" s="2">
        <v>1994</v>
      </c>
      <c r="F1159" s="2" t="str">
        <f t="shared" si="73"/>
        <v>1994Q3</v>
      </c>
      <c r="G1159" s="2">
        <v>1</v>
      </c>
      <c r="H1159" s="2">
        <v>0</v>
      </c>
      <c r="I1159" s="2">
        <v>0</v>
      </c>
      <c r="J1159" s="12">
        <v>75035</v>
      </c>
      <c r="K1159" s="12">
        <f>J1159*[1]OtherData!$C$3</f>
        <v>56801.665404996216</v>
      </c>
      <c r="L1159" s="12" t="str">
        <f>VLOOKUP($C1159,[1]OtherData!$H:$I,2,0)</f>
        <v>Storm</v>
      </c>
      <c r="M1159" s="15">
        <f t="shared" si="74"/>
        <v>-4.0924414154981811E-2</v>
      </c>
      <c r="N1159" s="12">
        <v>90288.325989512043</v>
      </c>
      <c r="O1159" s="14">
        <f t="shared" si="75"/>
        <v>-3.8057582906125022E-2</v>
      </c>
      <c r="P1159">
        <v>3</v>
      </c>
      <c r="Q1159">
        <v>1</v>
      </c>
    </row>
    <row r="1160" spans="1:17">
      <c r="A1160" s="2" t="str">
        <f t="shared" si="72"/>
        <v>4_19943</v>
      </c>
      <c r="B1160" s="2">
        <v>4</v>
      </c>
      <c r="C1160" s="11" t="s">
        <v>25</v>
      </c>
      <c r="D1160" s="2">
        <v>3</v>
      </c>
      <c r="E1160" s="2">
        <v>1994</v>
      </c>
      <c r="F1160" s="2" t="str">
        <f t="shared" si="73"/>
        <v>1994Q3</v>
      </c>
      <c r="G1160" s="2">
        <v>1</v>
      </c>
      <c r="H1160" s="2">
        <v>0</v>
      </c>
      <c r="I1160" s="2">
        <v>0</v>
      </c>
      <c r="J1160" s="12">
        <v>74987</v>
      </c>
      <c r="K1160" s="12">
        <f>J1160*[1]OtherData!$C$3</f>
        <v>56765.329295987889</v>
      </c>
      <c r="L1160" s="12" t="str">
        <f>VLOOKUP($C1160,[1]OtherData!$H:$I,2,0)</f>
        <v>Storm</v>
      </c>
      <c r="M1160" s="13">
        <f t="shared" si="74"/>
        <v>-4.0924717729128333E-2</v>
      </c>
      <c r="N1160" s="12">
        <v>90230.568414413792</v>
      </c>
      <c r="O1160" s="14">
        <f t="shared" si="75"/>
        <v>-3.805785988272397E-2</v>
      </c>
      <c r="P1160">
        <v>3</v>
      </c>
      <c r="Q1160">
        <v>1</v>
      </c>
    </row>
    <row r="1161" spans="1:17">
      <c r="A1161" s="2" t="str">
        <f t="shared" si="72"/>
        <v>3_20102</v>
      </c>
      <c r="B1161" s="2">
        <v>3</v>
      </c>
      <c r="C1161" s="11" t="s">
        <v>19</v>
      </c>
      <c r="D1161" s="2">
        <v>2</v>
      </c>
      <c r="E1161" s="2">
        <v>2010</v>
      </c>
      <c r="F1161" s="2" t="str">
        <f t="shared" si="73"/>
        <v>2010Q2</v>
      </c>
      <c r="G1161" s="2">
        <v>1</v>
      </c>
      <c r="H1161" s="2">
        <v>0</v>
      </c>
      <c r="I1161" s="2">
        <v>0</v>
      </c>
      <c r="J1161" s="12">
        <v>74972</v>
      </c>
      <c r="K1161" s="12">
        <f>J1161*[1]OtherData!$C$3</f>
        <v>56753.974261922791</v>
      </c>
      <c r="L1161" s="12" t="str">
        <f>VLOOKUP($C1161,[1]OtherData!$H:$I,2,0)</f>
        <v>Water</v>
      </c>
      <c r="M1161" s="15">
        <f t="shared" si="74"/>
        <v>-4.0924812596049125E-2</v>
      </c>
      <c r="N1161" s="12">
        <v>66569.689471985708</v>
      </c>
      <c r="O1161" s="14">
        <f t="shared" si="75"/>
        <v>-3.8171325688145463E-2</v>
      </c>
      <c r="P1161">
        <v>3</v>
      </c>
      <c r="Q1161">
        <v>1</v>
      </c>
    </row>
    <row r="1162" spans="1:17">
      <c r="A1162" s="2" t="str">
        <f t="shared" si="72"/>
        <v>2_19652</v>
      </c>
      <c r="B1162" s="2">
        <v>2</v>
      </c>
      <c r="C1162" s="11" t="s">
        <v>21</v>
      </c>
      <c r="D1162" s="2">
        <v>2</v>
      </c>
      <c r="E1162" s="2">
        <v>1965</v>
      </c>
      <c r="F1162" s="2" t="str">
        <f t="shared" si="73"/>
        <v>1965Q2</v>
      </c>
      <c r="G1162" s="2">
        <v>1</v>
      </c>
      <c r="H1162" s="2">
        <v>0</v>
      </c>
      <c r="I1162" s="2">
        <v>0</v>
      </c>
      <c r="J1162" s="12">
        <v>74932</v>
      </c>
      <c r="K1162" s="12">
        <f>J1162*[1]OtherData!$C$3</f>
        <v>56723.694171082512</v>
      </c>
      <c r="L1162" s="12" t="str">
        <f>VLOOKUP($C1162,[1]OtherData!$H:$I,2,0)</f>
        <v>Wind</v>
      </c>
      <c r="M1162" s="13">
        <f t="shared" si="74"/>
        <v>-4.0925065574504566E-2</v>
      </c>
      <c r="N1162" s="12">
        <v>195852.88776969488</v>
      </c>
      <c r="O1162" s="14">
        <f t="shared" si="75"/>
        <v>-3.7551347780392777E-2</v>
      </c>
      <c r="P1162">
        <v>3</v>
      </c>
      <c r="Q1162">
        <v>1</v>
      </c>
    </row>
    <row r="1163" spans="1:17">
      <c r="A1163" s="2" t="str">
        <f t="shared" si="72"/>
        <v>3_20171</v>
      </c>
      <c r="B1163" s="2">
        <v>3</v>
      </c>
      <c r="C1163" s="11" t="s">
        <v>19</v>
      </c>
      <c r="D1163" s="2">
        <v>1</v>
      </c>
      <c r="E1163" s="2">
        <v>2017</v>
      </c>
      <c r="F1163" s="2" t="str">
        <f t="shared" si="73"/>
        <v>2017Q1</v>
      </c>
      <c r="G1163" s="2">
        <v>1</v>
      </c>
      <c r="H1163" s="2">
        <v>0</v>
      </c>
      <c r="I1163" s="2">
        <v>0</v>
      </c>
      <c r="J1163" s="12">
        <v>74829</v>
      </c>
      <c r="K1163" s="12">
        <f>J1163*[1]OtherData!$C$3</f>
        <v>56645.722937168815</v>
      </c>
      <c r="L1163" s="12" t="str">
        <f>VLOOKUP($C1163,[1]OtherData!$H:$I,2,0)</f>
        <v>Water</v>
      </c>
      <c r="M1163" s="15">
        <f t="shared" si="74"/>
        <v>-4.092571699402732E-2</v>
      </c>
      <c r="N1163" s="12">
        <v>71793.985354224351</v>
      </c>
      <c r="O1163" s="14">
        <f t="shared" si="75"/>
        <v>-3.8146272563894218E-2</v>
      </c>
      <c r="P1163">
        <v>3</v>
      </c>
      <c r="Q1163">
        <v>1</v>
      </c>
    </row>
    <row r="1164" spans="1:17">
      <c r="A1164" s="2" t="str">
        <f t="shared" si="72"/>
        <v>4_19892</v>
      </c>
      <c r="B1164" s="2">
        <v>4</v>
      </c>
      <c r="C1164" s="11" t="s">
        <v>25</v>
      </c>
      <c r="D1164" s="2">
        <v>2</v>
      </c>
      <c r="E1164" s="2">
        <v>1989</v>
      </c>
      <c r="F1164" s="2" t="str">
        <f t="shared" si="73"/>
        <v>1989Q2</v>
      </c>
      <c r="G1164" s="2">
        <v>1</v>
      </c>
      <c r="H1164" s="2">
        <v>0</v>
      </c>
      <c r="I1164" s="2">
        <v>0</v>
      </c>
      <c r="J1164" s="12">
        <v>74773</v>
      </c>
      <c r="K1164" s="12">
        <f>J1164*[1]OtherData!$C$3</f>
        <v>56603.330809992432</v>
      </c>
      <c r="L1164" s="12" t="str">
        <f>VLOOKUP($C1164,[1]OtherData!$H:$I,2,0)</f>
        <v>Storm</v>
      </c>
      <c r="M1164" s="13">
        <f t="shared" si="74"/>
        <v>-4.0926071163864937E-2</v>
      </c>
      <c r="N1164" s="12">
        <v>99648.216433511916</v>
      </c>
      <c r="O1164" s="14">
        <f t="shared" si="75"/>
        <v>-3.801269752758648E-2</v>
      </c>
      <c r="P1164">
        <v>3</v>
      </c>
      <c r="Q1164">
        <v>1</v>
      </c>
    </row>
    <row r="1165" spans="1:17">
      <c r="A1165" s="2" t="str">
        <f t="shared" si="72"/>
        <v>5_19853</v>
      </c>
      <c r="B1165" s="2">
        <v>5</v>
      </c>
      <c r="C1165" s="11" t="s">
        <v>25</v>
      </c>
      <c r="D1165" s="2">
        <v>3</v>
      </c>
      <c r="E1165" s="2">
        <v>1985</v>
      </c>
      <c r="F1165" s="2" t="str">
        <f t="shared" si="73"/>
        <v>1985Q3</v>
      </c>
      <c r="G1165" s="2">
        <v>1</v>
      </c>
      <c r="H1165" s="2">
        <v>0</v>
      </c>
      <c r="I1165" s="2">
        <v>0</v>
      </c>
      <c r="J1165" s="12">
        <v>74773</v>
      </c>
      <c r="K1165" s="12">
        <f>J1165*[1]OtherData!$C$3</f>
        <v>56603.330809992432</v>
      </c>
      <c r="L1165" s="12" t="str">
        <f>VLOOKUP($C1165,[1]OtherData!$H:$I,2,0)</f>
        <v>Storm</v>
      </c>
      <c r="M1165" s="15">
        <f t="shared" si="74"/>
        <v>-4.0926071163864937E-2</v>
      </c>
      <c r="N1165" s="12">
        <v>120851.97026814916</v>
      </c>
      <c r="O1165" s="14">
        <f t="shared" si="75"/>
        <v>-3.7911014871897304E-2</v>
      </c>
      <c r="P1165">
        <v>3</v>
      </c>
      <c r="Q1165">
        <v>1</v>
      </c>
    </row>
    <row r="1166" spans="1:17">
      <c r="A1166" s="2" t="str">
        <f t="shared" si="72"/>
        <v>2_19903</v>
      </c>
      <c r="B1166" s="2">
        <v>2</v>
      </c>
      <c r="C1166" s="11" t="s">
        <v>24</v>
      </c>
      <c r="D1166" s="2">
        <v>3</v>
      </c>
      <c r="E1166" s="2">
        <v>1990</v>
      </c>
      <c r="F1166" s="2" t="str">
        <f t="shared" si="73"/>
        <v>1990Q3</v>
      </c>
      <c r="G1166" s="2">
        <v>1</v>
      </c>
      <c r="H1166" s="2">
        <v>0</v>
      </c>
      <c r="I1166" s="2">
        <v>0</v>
      </c>
      <c r="J1166" s="12">
        <v>74773</v>
      </c>
      <c r="K1166" s="12">
        <f>J1166*[1]OtherData!$C$3</f>
        <v>56603.330809992432</v>
      </c>
      <c r="L1166" s="12" t="str">
        <f>VLOOKUP($C1166,[1]OtherData!$H:$I,2,0)</f>
        <v>Storm</v>
      </c>
      <c r="M1166" s="13">
        <f t="shared" si="74"/>
        <v>-4.0926071163864937E-2</v>
      </c>
      <c r="N1166" s="12">
        <v>95311.336940922061</v>
      </c>
      <c r="O1166" s="14">
        <f t="shared" si="75"/>
        <v>-3.8033495044273835E-2</v>
      </c>
      <c r="P1166">
        <v>3</v>
      </c>
      <c r="Q1166">
        <v>1</v>
      </c>
    </row>
    <row r="1167" spans="1:17">
      <c r="A1167" s="2" t="str">
        <f t="shared" si="72"/>
        <v>3_20154</v>
      </c>
      <c r="B1167" s="2">
        <v>3</v>
      </c>
      <c r="C1167" s="11" t="s">
        <v>19</v>
      </c>
      <c r="D1167" s="2">
        <v>4</v>
      </c>
      <c r="E1167" s="2">
        <v>2015</v>
      </c>
      <c r="F1167" s="2" t="str">
        <f t="shared" si="73"/>
        <v>2015Q4</v>
      </c>
      <c r="G1167" s="2">
        <v>1</v>
      </c>
      <c r="H1167" s="2">
        <v>0</v>
      </c>
      <c r="I1167" s="2">
        <v>0</v>
      </c>
      <c r="J1167" s="12">
        <v>74662</v>
      </c>
      <c r="K1167" s="12">
        <f>J1167*[1]OtherData!$C$3</f>
        <v>56519.303557910673</v>
      </c>
      <c r="L1167" s="12" t="str">
        <f>VLOOKUP($C1167,[1]OtherData!$H:$I,2,0)</f>
        <v>Water</v>
      </c>
      <c r="M1167" s="15">
        <f t="shared" si="74"/>
        <v>-4.0926773179078779E-2</v>
      </c>
      <c r="N1167" s="12">
        <v>71741.394749865576</v>
      </c>
      <c r="O1167" s="14">
        <f t="shared" si="75"/>
        <v>-3.8146524762271782E-2</v>
      </c>
      <c r="P1167">
        <v>3</v>
      </c>
      <c r="Q1167">
        <v>1</v>
      </c>
    </row>
    <row r="1168" spans="1:17">
      <c r="A1168" s="2" t="str">
        <f t="shared" si="72"/>
        <v>2_19853</v>
      </c>
      <c r="B1168" s="2">
        <v>2</v>
      </c>
      <c r="C1168" s="11" t="s">
        <v>25</v>
      </c>
      <c r="D1168" s="2">
        <v>3</v>
      </c>
      <c r="E1168" s="2">
        <v>1985</v>
      </c>
      <c r="F1168" s="2" t="str">
        <f t="shared" si="73"/>
        <v>1985Q3</v>
      </c>
      <c r="G1168" s="2">
        <v>1</v>
      </c>
      <c r="H1168" s="2">
        <v>0</v>
      </c>
      <c r="I1168" s="2">
        <v>0</v>
      </c>
      <c r="J1168" s="12">
        <v>74639</v>
      </c>
      <c r="K1168" s="12">
        <f>J1168*[1]OtherData!$C$3</f>
        <v>56501.892505677519</v>
      </c>
      <c r="L1168" s="12" t="str">
        <f>VLOOKUP($C1168,[1]OtherData!$H:$I,2,0)</f>
        <v>Storm</v>
      </c>
      <c r="M1168" s="13">
        <f t="shared" si="74"/>
        <v>-4.0926918641690659E-2</v>
      </c>
      <c r="N1168" s="12">
        <v>120635.39257277876</v>
      </c>
      <c r="O1168" s="14">
        <f t="shared" si="75"/>
        <v>-3.7912053470788805E-2</v>
      </c>
      <c r="P1168">
        <v>3</v>
      </c>
      <c r="Q1168">
        <v>1</v>
      </c>
    </row>
    <row r="1169" spans="1:17">
      <c r="A1169" s="2" t="str">
        <f t="shared" si="72"/>
        <v>1_19894</v>
      </c>
      <c r="B1169" s="2">
        <v>1</v>
      </c>
      <c r="C1169" s="11" t="s">
        <v>24</v>
      </c>
      <c r="D1169" s="2">
        <v>4</v>
      </c>
      <c r="E1169" s="2">
        <v>1989</v>
      </c>
      <c r="F1169" s="2" t="str">
        <f t="shared" si="73"/>
        <v>1989Q4</v>
      </c>
      <c r="G1169" s="2">
        <v>1</v>
      </c>
      <c r="H1169" s="2">
        <v>0</v>
      </c>
      <c r="I1169" s="2">
        <v>0</v>
      </c>
      <c r="J1169" s="12">
        <v>74631</v>
      </c>
      <c r="K1169" s="12">
        <f>J1169*[1]OtherData!$C$3</f>
        <v>56495.836487509463</v>
      </c>
      <c r="L1169" s="12" t="str">
        <f>VLOOKUP($C1169,[1]OtherData!$H:$I,2,0)</f>
        <v>Storm</v>
      </c>
      <c r="M1169" s="15">
        <f t="shared" si="74"/>
        <v>-4.0926969237381747E-2</v>
      </c>
      <c r="N1169" s="12">
        <v>99458.976377160579</v>
      </c>
      <c r="O1169" s="14">
        <f t="shared" si="75"/>
        <v>-3.8013605028760222E-2</v>
      </c>
      <c r="P1169">
        <v>3</v>
      </c>
      <c r="Q1169">
        <v>1</v>
      </c>
    </row>
    <row r="1170" spans="1:17">
      <c r="A1170" s="2" t="str">
        <f t="shared" si="72"/>
        <v>1_19962</v>
      </c>
      <c r="B1170" s="2">
        <v>1</v>
      </c>
      <c r="C1170" s="11" t="s">
        <v>24</v>
      </c>
      <c r="D1170" s="2">
        <v>2</v>
      </c>
      <c r="E1170" s="2">
        <v>1996</v>
      </c>
      <c r="F1170" s="2" t="str">
        <f t="shared" si="73"/>
        <v>1996Q2</v>
      </c>
      <c r="G1170" s="2">
        <v>1</v>
      </c>
      <c r="H1170" s="2">
        <v>0</v>
      </c>
      <c r="I1170" s="2">
        <v>0</v>
      </c>
      <c r="J1170" s="12">
        <v>74623</v>
      </c>
      <c r="K1170" s="12">
        <f>J1170*[1]OtherData!$C$3</f>
        <v>56489.780469341407</v>
      </c>
      <c r="L1170" s="12" t="str">
        <f>VLOOKUP($C1170,[1]OtherData!$H:$I,2,0)</f>
        <v>Storm</v>
      </c>
      <c r="M1170" s="13">
        <f t="shared" si="74"/>
        <v>-4.0927019833072835E-2</v>
      </c>
      <c r="N1170" s="12">
        <v>84413.828263994365</v>
      </c>
      <c r="O1170" s="14">
        <f t="shared" si="75"/>
        <v>-3.8085754074976962E-2</v>
      </c>
      <c r="P1170">
        <v>3</v>
      </c>
      <c r="Q1170">
        <v>1</v>
      </c>
    </row>
    <row r="1171" spans="1:17">
      <c r="A1171" s="2" t="str">
        <f t="shared" si="72"/>
        <v>3_19652</v>
      </c>
      <c r="B1171" s="2">
        <v>3</v>
      </c>
      <c r="C1171" s="11" t="s">
        <v>25</v>
      </c>
      <c r="D1171" s="2">
        <v>2</v>
      </c>
      <c r="E1171" s="2">
        <v>1965</v>
      </c>
      <c r="F1171" s="2" t="str">
        <f t="shared" si="73"/>
        <v>1965Q2</v>
      </c>
      <c r="G1171" s="2">
        <v>1</v>
      </c>
      <c r="H1171" s="2">
        <v>0</v>
      </c>
      <c r="I1171" s="2">
        <v>0</v>
      </c>
      <c r="J1171" s="12">
        <v>74623</v>
      </c>
      <c r="K1171" s="12">
        <f>J1171*[1]OtherData!$C$3</f>
        <v>56489.780469341407</v>
      </c>
      <c r="L1171" s="12" t="str">
        <f>VLOOKUP($C1171,[1]OtherData!$H:$I,2,0)</f>
        <v>Storm</v>
      </c>
      <c r="M1171" s="15">
        <f t="shared" si="74"/>
        <v>-4.0927019833072835E-2</v>
      </c>
      <c r="N1171" s="12">
        <v>195045.24160622887</v>
      </c>
      <c r="O1171" s="14">
        <f t="shared" si="75"/>
        <v>-3.7555220849633197E-2</v>
      </c>
      <c r="P1171">
        <v>3</v>
      </c>
      <c r="Q1171">
        <v>1</v>
      </c>
    </row>
    <row r="1172" spans="1:17">
      <c r="A1172" s="2" t="str">
        <f t="shared" si="72"/>
        <v>3_19911</v>
      </c>
      <c r="B1172" s="2">
        <v>3</v>
      </c>
      <c r="C1172" s="11" t="s">
        <v>24</v>
      </c>
      <c r="D1172" s="2">
        <v>1</v>
      </c>
      <c r="E1172" s="2">
        <v>1991</v>
      </c>
      <c r="F1172" s="2" t="str">
        <f t="shared" si="73"/>
        <v>1991Q1</v>
      </c>
      <c r="G1172" s="2">
        <v>1</v>
      </c>
      <c r="H1172" s="2">
        <v>0</v>
      </c>
      <c r="I1172" s="2">
        <v>0</v>
      </c>
      <c r="J1172" s="12">
        <v>74575</v>
      </c>
      <c r="K1172" s="12">
        <f>J1172*[1]OtherData!$C$3</f>
        <v>56453.44436033308</v>
      </c>
      <c r="L1172" s="12" t="str">
        <f>VLOOKUP($C1172,[1]OtherData!$H:$I,2,0)</f>
        <v>Storm</v>
      </c>
      <c r="M1172" s="13">
        <f t="shared" si="74"/>
        <v>-4.0927323407219364E-2</v>
      </c>
      <c r="N1172" s="12">
        <v>91767.206421387222</v>
      </c>
      <c r="O1172" s="14">
        <f t="shared" si="75"/>
        <v>-3.8050490931235449E-2</v>
      </c>
      <c r="P1172">
        <v>3</v>
      </c>
      <c r="Q1172">
        <v>1</v>
      </c>
    </row>
    <row r="1173" spans="1:17">
      <c r="A1173" s="2" t="str">
        <f t="shared" si="72"/>
        <v>2_19802</v>
      </c>
      <c r="B1173" s="2">
        <v>2</v>
      </c>
      <c r="C1173" s="11" t="s">
        <v>32</v>
      </c>
      <c r="D1173" s="2">
        <v>2</v>
      </c>
      <c r="E1173" s="2">
        <v>1980</v>
      </c>
      <c r="F1173" s="2" t="str">
        <f t="shared" si="73"/>
        <v>1980Q2</v>
      </c>
      <c r="G1173" s="2">
        <v>1</v>
      </c>
      <c r="H1173" s="2">
        <v>0</v>
      </c>
      <c r="I1173" s="2">
        <v>0</v>
      </c>
      <c r="J1173" s="12">
        <v>74559</v>
      </c>
      <c r="K1173" s="12">
        <f>J1173*[1]OtherData!$C$3</f>
        <v>56441.332323996976</v>
      </c>
      <c r="L1173" s="12" t="str">
        <f>VLOOKUP($C1173,[1]OtherData!$H:$I,2,0)</f>
        <v>Storm</v>
      </c>
      <c r="M1173" s="15">
        <f t="shared" si="74"/>
        <v>-4.092742459860154E-2</v>
      </c>
      <c r="N1173" s="12">
        <v>156292.6421214623</v>
      </c>
      <c r="O1173" s="14">
        <f t="shared" si="75"/>
        <v>-3.7741059039474521E-2</v>
      </c>
      <c r="P1173">
        <v>3</v>
      </c>
      <c r="Q1173">
        <v>1</v>
      </c>
    </row>
    <row r="1174" spans="1:17">
      <c r="A1174" s="2" t="str">
        <f t="shared" si="72"/>
        <v>1_19643</v>
      </c>
      <c r="B1174" s="2">
        <v>1</v>
      </c>
      <c r="C1174" s="11" t="s">
        <v>25</v>
      </c>
      <c r="D1174" s="2">
        <v>3</v>
      </c>
      <c r="E1174" s="2">
        <v>1964</v>
      </c>
      <c r="F1174" s="2" t="str">
        <f t="shared" si="73"/>
        <v>1964Q3</v>
      </c>
      <c r="G1174" s="2">
        <v>1</v>
      </c>
      <c r="H1174" s="2">
        <v>0</v>
      </c>
      <c r="I1174" s="2">
        <v>0</v>
      </c>
      <c r="J1174" s="12">
        <v>74480</v>
      </c>
      <c r="K1174" s="12">
        <f>J1174*[1]OtherData!$C$3</f>
        <v>56381.529144587439</v>
      </c>
      <c r="L1174" s="12" t="str">
        <f>VLOOKUP($C1174,[1]OtherData!$H:$I,2,0)</f>
        <v>Storm</v>
      </c>
      <c r="M1174" s="13">
        <f t="shared" si="74"/>
        <v>-4.092792423105103E-2</v>
      </c>
      <c r="N1174" s="12">
        <v>199058.97675972464</v>
      </c>
      <c r="O1174" s="14">
        <f t="shared" si="75"/>
        <v>-3.7535972972449594E-2</v>
      </c>
      <c r="P1174">
        <v>3</v>
      </c>
      <c r="Q1174">
        <v>1</v>
      </c>
    </row>
    <row r="1175" spans="1:17">
      <c r="A1175" s="2" t="str">
        <f t="shared" si="72"/>
        <v>2_19872</v>
      </c>
      <c r="B1175" s="2">
        <v>2</v>
      </c>
      <c r="C1175" s="11" t="s">
        <v>25</v>
      </c>
      <c r="D1175" s="2">
        <v>2</v>
      </c>
      <c r="E1175" s="2">
        <v>1987</v>
      </c>
      <c r="F1175" s="2" t="str">
        <f t="shared" si="73"/>
        <v>1987Q2</v>
      </c>
      <c r="G1175" s="2">
        <v>1</v>
      </c>
      <c r="H1175" s="2">
        <v>0</v>
      </c>
      <c r="I1175" s="2">
        <v>0</v>
      </c>
      <c r="J1175" s="12">
        <v>74472</v>
      </c>
      <c r="K1175" s="12">
        <f>J1175*[1]OtherData!$C$3</f>
        <v>56375.473126419383</v>
      </c>
      <c r="L1175" s="12" t="str">
        <f>VLOOKUP($C1175,[1]OtherData!$H:$I,2,0)</f>
        <v>Storm</v>
      </c>
      <c r="M1175" s="15">
        <f t="shared" si="74"/>
        <v>-4.0927974826742118E-2</v>
      </c>
      <c r="N1175" s="12">
        <v>108492.70483477807</v>
      </c>
      <c r="O1175" s="14">
        <f t="shared" si="75"/>
        <v>-3.7970283760860715E-2</v>
      </c>
      <c r="P1175">
        <v>3</v>
      </c>
      <c r="Q1175">
        <v>1</v>
      </c>
    </row>
    <row r="1176" spans="1:17">
      <c r="A1176" s="2" t="str">
        <f t="shared" si="72"/>
        <v>2_19863</v>
      </c>
      <c r="B1176" s="2">
        <v>2</v>
      </c>
      <c r="C1176" s="11" t="s">
        <v>25</v>
      </c>
      <c r="D1176" s="2">
        <v>3</v>
      </c>
      <c r="E1176" s="2">
        <v>1986</v>
      </c>
      <c r="F1176" s="2" t="str">
        <f t="shared" si="73"/>
        <v>1986Q3</v>
      </c>
      <c r="G1176" s="2">
        <v>1</v>
      </c>
      <c r="H1176" s="2">
        <v>0</v>
      </c>
      <c r="I1176" s="2">
        <v>0</v>
      </c>
      <c r="J1176" s="12">
        <v>74425</v>
      </c>
      <c r="K1176" s="12">
        <f>J1176*[1]OtherData!$C$3</f>
        <v>56339.894019682062</v>
      </c>
      <c r="L1176" s="12" t="str">
        <f>VLOOKUP($C1176,[1]OtherData!$H:$I,2,0)</f>
        <v>Storm</v>
      </c>
      <c r="M1176" s="13">
        <f t="shared" si="74"/>
        <v>-4.0928272076427262E-2</v>
      </c>
      <c r="N1176" s="12">
        <v>114026.15279734206</v>
      </c>
      <c r="O1176" s="14">
        <f t="shared" si="75"/>
        <v>-3.7943748097018386E-2</v>
      </c>
      <c r="P1176">
        <v>3</v>
      </c>
      <c r="Q1176">
        <v>1</v>
      </c>
    </row>
    <row r="1177" spans="1:17">
      <c r="A1177" s="2" t="str">
        <f t="shared" si="72"/>
        <v>2_19931</v>
      </c>
      <c r="B1177" s="2">
        <v>2</v>
      </c>
      <c r="C1177" s="11" t="s">
        <v>26</v>
      </c>
      <c r="D1177" s="2">
        <v>1</v>
      </c>
      <c r="E1177" s="2">
        <v>1993</v>
      </c>
      <c r="F1177" s="2" t="str">
        <f t="shared" si="73"/>
        <v>1993Q1</v>
      </c>
      <c r="G1177" s="2">
        <v>1</v>
      </c>
      <c r="H1177" s="2">
        <v>0</v>
      </c>
      <c r="I1177" s="2">
        <v>0</v>
      </c>
      <c r="J1177" s="12">
        <v>74393</v>
      </c>
      <c r="K1177" s="12">
        <f>J1177*[1]OtherData!$C$3</f>
        <v>56315.669947009847</v>
      </c>
      <c r="L1177" s="12" t="str">
        <f>VLOOKUP($C1177,[1]OtherData!$H:$I,2,0)</f>
        <v>Wind</v>
      </c>
      <c r="M1177" s="15">
        <f t="shared" si="74"/>
        <v>-4.0928474459191615E-2</v>
      </c>
      <c r="N1177" s="12">
        <v>89645.251358406735</v>
      </c>
      <c r="O1177" s="14">
        <f t="shared" si="75"/>
        <v>-3.8060666772161529E-2</v>
      </c>
      <c r="P1177">
        <v>3</v>
      </c>
      <c r="Q1177">
        <v>1</v>
      </c>
    </row>
    <row r="1178" spans="1:17">
      <c r="A1178" s="2" t="str">
        <f t="shared" si="72"/>
        <v>5_20092</v>
      </c>
      <c r="B1178" s="2">
        <v>5</v>
      </c>
      <c r="C1178" s="11" t="s">
        <v>24</v>
      </c>
      <c r="D1178" s="2">
        <v>2</v>
      </c>
      <c r="E1178" s="2">
        <v>2009</v>
      </c>
      <c r="F1178" s="2" t="str">
        <f t="shared" si="73"/>
        <v>2009Q2</v>
      </c>
      <c r="G1178" s="2">
        <v>1</v>
      </c>
      <c r="H1178" s="2">
        <v>0</v>
      </c>
      <c r="I1178" s="2">
        <v>0</v>
      </c>
      <c r="J1178" s="12">
        <v>74393</v>
      </c>
      <c r="K1178" s="12">
        <f>J1178*[1]OtherData!$C$3</f>
        <v>56315.669947009847</v>
      </c>
      <c r="L1178" s="12" t="str">
        <f>VLOOKUP($C1178,[1]OtherData!$H:$I,2,0)</f>
        <v>Storm</v>
      </c>
      <c r="M1178" s="13">
        <f t="shared" si="74"/>
        <v>-4.0928474459191615E-2</v>
      </c>
      <c r="N1178" s="12">
        <v>66378.993143719359</v>
      </c>
      <c r="O1178" s="14">
        <f t="shared" si="75"/>
        <v>-3.8172240172874891E-2</v>
      </c>
      <c r="P1178">
        <v>3</v>
      </c>
      <c r="Q1178">
        <v>1</v>
      </c>
    </row>
    <row r="1179" spans="1:17">
      <c r="A1179" s="2" t="str">
        <f t="shared" si="72"/>
        <v>3_20203</v>
      </c>
      <c r="B1179" s="2">
        <v>3</v>
      </c>
      <c r="C1179" s="11" t="s">
        <v>19</v>
      </c>
      <c r="D1179" s="2">
        <v>3</v>
      </c>
      <c r="E1179" s="2">
        <v>2020</v>
      </c>
      <c r="F1179" s="2" t="str">
        <f t="shared" si="73"/>
        <v>2020Q3</v>
      </c>
      <c r="G1179" s="2">
        <v>1</v>
      </c>
      <c r="H1179" s="2">
        <v>0</v>
      </c>
      <c r="I1179" s="2">
        <v>0</v>
      </c>
      <c r="J1179" s="12">
        <v>74377</v>
      </c>
      <c r="K1179" s="12">
        <f>J1179*[1]OtherData!$C$3</f>
        <v>56303.557910673735</v>
      </c>
      <c r="L1179" s="12" t="str">
        <f>VLOOKUP($C1179,[1]OtherData!$H:$I,2,0)</f>
        <v>Water</v>
      </c>
      <c r="M1179" s="15">
        <f t="shared" si="74"/>
        <v>-4.0928575650573784E-2</v>
      </c>
      <c r="N1179" s="12">
        <v>71421.187752446785</v>
      </c>
      <c r="O1179" s="14">
        <f t="shared" si="75"/>
        <v>-3.8148060315746031E-2</v>
      </c>
      <c r="P1179">
        <v>3</v>
      </c>
      <c r="Q1179">
        <v>1</v>
      </c>
    </row>
    <row r="1180" spans="1:17">
      <c r="A1180" s="2" t="str">
        <f t="shared" si="72"/>
        <v>2_19803</v>
      </c>
      <c r="B1180" s="2">
        <v>2</v>
      </c>
      <c r="C1180" s="11" t="s">
        <v>26</v>
      </c>
      <c r="D1180" s="2">
        <v>3</v>
      </c>
      <c r="E1180" s="2">
        <v>1980</v>
      </c>
      <c r="F1180" s="2" t="str">
        <f t="shared" si="73"/>
        <v>1980Q3</v>
      </c>
      <c r="G1180" s="2">
        <v>1</v>
      </c>
      <c r="H1180" s="2">
        <v>11</v>
      </c>
      <c r="I1180" s="2">
        <v>22</v>
      </c>
      <c r="J1180" s="12">
        <v>74361</v>
      </c>
      <c r="K1180" s="12">
        <f>J1180*[1]OtherData!$C$3</f>
        <v>56291.445874337624</v>
      </c>
      <c r="L1180" s="12" t="str">
        <f>VLOOKUP($C1180,[1]OtherData!$H:$I,2,0)</f>
        <v>Wind</v>
      </c>
      <c r="M1180" s="13">
        <f t="shared" si="74"/>
        <v>-4.092867684195596E-2</v>
      </c>
      <c r="N1180" s="12">
        <v>155877.58903410801</v>
      </c>
      <c r="O1180" s="14">
        <f t="shared" si="75"/>
        <v>-3.7743049427615381E-2</v>
      </c>
      <c r="P1180">
        <v>3</v>
      </c>
      <c r="Q1180">
        <v>1</v>
      </c>
    </row>
    <row r="1181" spans="1:17">
      <c r="A1181" s="2" t="str">
        <f t="shared" si="72"/>
        <v>2_19854</v>
      </c>
      <c r="B1181" s="2">
        <v>2</v>
      </c>
      <c r="C1181" s="11" t="s">
        <v>19</v>
      </c>
      <c r="D1181" s="2">
        <v>4</v>
      </c>
      <c r="E1181" s="2">
        <v>1985</v>
      </c>
      <c r="F1181" s="2" t="str">
        <f t="shared" si="73"/>
        <v>1985Q4</v>
      </c>
      <c r="G1181" s="2">
        <v>1</v>
      </c>
      <c r="H1181" s="2">
        <v>0</v>
      </c>
      <c r="I1181" s="2">
        <v>0</v>
      </c>
      <c r="J1181" s="12">
        <v>74282</v>
      </c>
      <c r="K1181" s="12">
        <f>J1181*[1]OtherData!$C$3</f>
        <v>56231.642694928087</v>
      </c>
      <c r="L1181" s="12" t="str">
        <f>VLOOKUP($C1181,[1]OtherData!$H:$I,2,0)</f>
        <v>Water</v>
      </c>
      <c r="M1181" s="15">
        <f t="shared" si="74"/>
        <v>-4.0929176474405457E-2</v>
      </c>
      <c r="N1181" s="12">
        <v>120058.39080227698</v>
      </c>
      <c r="O1181" s="14">
        <f t="shared" si="75"/>
        <v>-3.7914820484253473E-2</v>
      </c>
      <c r="P1181">
        <v>3</v>
      </c>
      <c r="Q1181">
        <v>1</v>
      </c>
    </row>
    <row r="1182" spans="1:17">
      <c r="A1182" s="2" t="str">
        <f t="shared" si="72"/>
        <v>3_19603</v>
      </c>
      <c r="B1182" s="2">
        <v>3</v>
      </c>
      <c r="C1182" s="11" t="s">
        <v>27</v>
      </c>
      <c r="D1182" s="2">
        <v>3</v>
      </c>
      <c r="E1182" s="2">
        <v>1960</v>
      </c>
      <c r="F1182" s="2" t="str">
        <f t="shared" si="73"/>
        <v>1960Q3</v>
      </c>
      <c r="G1182" s="2">
        <v>1</v>
      </c>
      <c r="H1182" s="2">
        <v>0</v>
      </c>
      <c r="I1182" s="2">
        <v>0</v>
      </c>
      <c r="J1182" s="12">
        <v>74258</v>
      </c>
      <c r="K1182" s="12">
        <f>J1182*[1]OtherData!$C$3</f>
        <v>56213.474640423927</v>
      </c>
      <c r="L1182" s="12" t="str">
        <f>VLOOKUP($C1182,[1]OtherData!$H:$I,2,0)</f>
        <v>Storm</v>
      </c>
      <c r="M1182" s="13">
        <f t="shared" si="74"/>
        <v>-4.0929328261478722E-2</v>
      </c>
      <c r="N1182" s="12">
        <v>210245.58438904045</v>
      </c>
      <c r="O1182" s="14">
        <f t="shared" si="75"/>
        <v>-3.7482327566981645E-2</v>
      </c>
      <c r="P1182">
        <v>3</v>
      </c>
      <c r="Q1182">
        <v>1</v>
      </c>
    </row>
    <row r="1183" spans="1:17">
      <c r="A1183" s="2" t="str">
        <f t="shared" si="72"/>
        <v>4_19782</v>
      </c>
      <c r="B1183" s="2">
        <v>4</v>
      </c>
      <c r="C1183" s="11" t="s">
        <v>21</v>
      </c>
      <c r="D1183" s="2">
        <v>2</v>
      </c>
      <c r="E1183" s="2">
        <v>1978</v>
      </c>
      <c r="F1183" s="2" t="str">
        <f t="shared" si="73"/>
        <v>1978Q2</v>
      </c>
      <c r="G1183" s="2">
        <v>1</v>
      </c>
      <c r="H1183" s="2">
        <v>0</v>
      </c>
      <c r="I1183" s="2">
        <v>0</v>
      </c>
      <c r="J1183" s="12">
        <v>74250</v>
      </c>
      <c r="K1183" s="12">
        <f>J1183*[1]OtherData!$C$3</f>
        <v>56207.418622255871</v>
      </c>
      <c r="L1183" s="12" t="str">
        <f>VLOOKUP($C1183,[1]OtherData!$H:$I,2,0)</f>
        <v>Wind</v>
      </c>
      <c r="M1183" s="15">
        <f t="shared" si="74"/>
        <v>-4.092937885716981E-2</v>
      </c>
      <c r="N1183" s="12">
        <v>163644.49219232626</v>
      </c>
      <c r="O1183" s="14">
        <f t="shared" si="75"/>
        <v>-3.7705803223675866E-2</v>
      </c>
      <c r="P1183">
        <v>3</v>
      </c>
      <c r="Q1183">
        <v>1</v>
      </c>
    </row>
    <row r="1184" spans="1:17">
      <c r="A1184" s="2" t="str">
        <f t="shared" si="72"/>
        <v>3_19943</v>
      </c>
      <c r="B1184" s="2">
        <v>3</v>
      </c>
      <c r="C1184" s="11" t="s">
        <v>27</v>
      </c>
      <c r="D1184" s="2">
        <v>3</v>
      </c>
      <c r="E1184" s="2">
        <v>1994</v>
      </c>
      <c r="F1184" s="2" t="str">
        <f t="shared" si="73"/>
        <v>1994Q3</v>
      </c>
      <c r="G1184" s="2">
        <v>1</v>
      </c>
      <c r="H1184" s="2">
        <v>0</v>
      </c>
      <c r="I1184" s="2">
        <v>0</v>
      </c>
      <c r="J1184" s="12">
        <v>74242</v>
      </c>
      <c r="K1184" s="12">
        <f>J1184*[1]OtherData!$C$3</f>
        <v>56201.362604087815</v>
      </c>
      <c r="L1184" s="12" t="str">
        <f>VLOOKUP($C1184,[1]OtherData!$H:$I,2,0)</f>
        <v>Storm</v>
      </c>
      <c r="M1184" s="13">
        <f t="shared" si="74"/>
        <v>-4.0929429452860898E-2</v>
      </c>
      <c r="N1184" s="12">
        <v>89334.122717576494</v>
      </c>
      <c r="O1184" s="14">
        <f t="shared" si="75"/>
        <v>-3.8062158790353559E-2</v>
      </c>
      <c r="P1184">
        <v>3</v>
      </c>
      <c r="Q1184">
        <v>1</v>
      </c>
    </row>
    <row r="1185" spans="1:17">
      <c r="A1185" s="2" t="str">
        <f t="shared" si="72"/>
        <v>3_19863</v>
      </c>
      <c r="B1185" s="2">
        <v>3</v>
      </c>
      <c r="C1185" s="11" t="s">
        <v>19</v>
      </c>
      <c r="D1185" s="2">
        <v>3</v>
      </c>
      <c r="E1185" s="2">
        <v>1986</v>
      </c>
      <c r="F1185" s="2" t="str">
        <f t="shared" si="73"/>
        <v>1986Q3</v>
      </c>
      <c r="G1185" s="2">
        <v>2</v>
      </c>
      <c r="H1185" s="2">
        <v>0</v>
      </c>
      <c r="I1185" s="2">
        <v>0</v>
      </c>
      <c r="J1185" s="12">
        <v>74187</v>
      </c>
      <c r="K1185" s="12">
        <f>J1185*[1]OtherData!$C$3</f>
        <v>56159.727479182438</v>
      </c>
      <c r="L1185" s="12" t="str">
        <f>VLOOKUP($C1185,[1]OtherData!$H:$I,2,0)</f>
        <v>Water</v>
      </c>
      <c r="M1185" s="15">
        <f t="shared" si="74"/>
        <v>-4.0929777298237123E-2</v>
      </c>
      <c r="N1185" s="12">
        <v>113661.51424355277</v>
      </c>
      <c r="O1185" s="14">
        <f t="shared" si="75"/>
        <v>-3.7945496722134729E-2</v>
      </c>
      <c r="P1185">
        <v>3</v>
      </c>
      <c r="Q1185">
        <v>1</v>
      </c>
    </row>
    <row r="1186" spans="1:17">
      <c r="A1186" s="2" t="str">
        <f t="shared" si="72"/>
        <v>5_19672</v>
      </c>
      <c r="B1186" s="2">
        <v>5</v>
      </c>
      <c r="C1186" s="11" t="s">
        <v>56</v>
      </c>
      <c r="D1186" s="2">
        <v>2</v>
      </c>
      <c r="E1186" s="2">
        <v>1967</v>
      </c>
      <c r="F1186" s="2" t="str">
        <f t="shared" si="73"/>
        <v>1967Q2</v>
      </c>
      <c r="G1186" s="2">
        <v>1</v>
      </c>
      <c r="H1186" s="2">
        <v>0</v>
      </c>
      <c r="I1186" s="2">
        <v>0</v>
      </c>
      <c r="J1186" s="12">
        <v>73902</v>
      </c>
      <c r="K1186" s="12">
        <f>J1186*[1]OtherData!$C$3</f>
        <v>55943.981831945501</v>
      </c>
      <c r="L1186" s="12" t="str">
        <f>VLOOKUP($C1186,[1]OtherData!$H:$I,2,0)</f>
        <v>Wind</v>
      </c>
      <c r="M1186" s="13">
        <f t="shared" si="74"/>
        <v>-4.0931579769732128E-2</v>
      </c>
      <c r="N1186" s="12">
        <v>184618.77048968457</v>
      </c>
      <c r="O1186" s="14">
        <f t="shared" si="75"/>
        <v>-3.7605221018512013E-2</v>
      </c>
      <c r="P1186">
        <v>3</v>
      </c>
      <c r="Q1186">
        <v>1</v>
      </c>
    </row>
    <row r="1187" spans="1:17">
      <c r="A1187" s="2" t="str">
        <f t="shared" si="72"/>
        <v>2_19813</v>
      </c>
      <c r="B1187" s="2">
        <v>2</v>
      </c>
      <c r="C1187" s="11" t="s">
        <v>27</v>
      </c>
      <c r="D1187" s="2">
        <v>3</v>
      </c>
      <c r="E1187" s="2">
        <v>1981</v>
      </c>
      <c r="F1187" s="2" t="str">
        <f t="shared" si="73"/>
        <v>1981Q3</v>
      </c>
      <c r="G1187" s="2">
        <v>1</v>
      </c>
      <c r="H1187" s="2">
        <v>0</v>
      </c>
      <c r="I1187" s="2">
        <v>0</v>
      </c>
      <c r="J1187" s="12">
        <v>73680</v>
      </c>
      <c r="K1187" s="12">
        <f>J1187*[1]OtherData!$C$3</f>
        <v>55775.927327781988</v>
      </c>
      <c r="L1187" s="12" t="str">
        <f>VLOOKUP($C1187,[1]OtherData!$H:$I,2,0)</f>
        <v>Storm</v>
      </c>
      <c r="M1187" s="15">
        <f t="shared" si="74"/>
        <v>-4.093298380015982E-2</v>
      </c>
      <c r="N1187" s="12">
        <v>152272.40469394941</v>
      </c>
      <c r="O1187" s="14">
        <f t="shared" si="75"/>
        <v>-3.7760338098329793E-2</v>
      </c>
      <c r="P1187">
        <v>3</v>
      </c>
      <c r="Q1187">
        <v>1</v>
      </c>
    </row>
    <row r="1188" spans="1:17">
      <c r="A1188" s="2" t="str">
        <f t="shared" si="72"/>
        <v>1_19872</v>
      </c>
      <c r="B1188" s="2">
        <v>1</v>
      </c>
      <c r="C1188" s="11" t="s">
        <v>39</v>
      </c>
      <c r="D1188" s="2">
        <v>2</v>
      </c>
      <c r="E1188" s="2">
        <v>1987</v>
      </c>
      <c r="F1188" s="2" t="str">
        <f t="shared" si="73"/>
        <v>1987Q2</v>
      </c>
      <c r="G1188" s="2">
        <v>1</v>
      </c>
      <c r="H1188" s="2">
        <v>0</v>
      </c>
      <c r="I1188" s="2">
        <v>0</v>
      </c>
      <c r="J1188" s="12">
        <v>73664</v>
      </c>
      <c r="K1188" s="12">
        <f>J1188*[1]OtherData!$C$3</f>
        <v>55763.815291445877</v>
      </c>
      <c r="L1188" s="12" t="str">
        <f>VLOOKUP($C1188,[1]OtherData!$H:$I,2,0)</f>
        <v>Storm</v>
      </c>
      <c r="M1188" s="13">
        <f t="shared" si="74"/>
        <v>-4.0933084991541996E-2</v>
      </c>
      <c r="N1188" s="12">
        <v>107315.58987202024</v>
      </c>
      <c r="O1188" s="14">
        <f t="shared" si="75"/>
        <v>-3.7975928618672126E-2</v>
      </c>
      <c r="P1188">
        <v>3</v>
      </c>
      <c r="Q1188">
        <v>1</v>
      </c>
    </row>
    <row r="1189" spans="1:17">
      <c r="A1189" s="2" t="str">
        <f t="shared" si="72"/>
        <v>6_19873</v>
      </c>
      <c r="B1189" s="2">
        <v>6</v>
      </c>
      <c r="C1189" s="11" t="s">
        <v>24</v>
      </c>
      <c r="D1189" s="2">
        <v>3</v>
      </c>
      <c r="E1189" s="2">
        <v>1987</v>
      </c>
      <c r="F1189" s="2" t="str">
        <f t="shared" si="73"/>
        <v>1987Q3</v>
      </c>
      <c r="G1189" s="2">
        <v>1</v>
      </c>
      <c r="H1189" s="2">
        <v>0</v>
      </c>
      <c r="I1189" s="2">
        <v>0</v>
      </c>
      <c r="J1189" s="12">
        <v>73608</v>
      </c>
      <c r="K1189" s="12">
        <f>J1189*[1]OtherData!$C$3</f>
        <v>55721.423164269494</v>
      </c>
      <c r="L1189" s="12" t="str">
        <f>VLOOKUP($C1189,[1]OtherData!$H:$I,2,0)</f>
        <v>Storm</v>
      </c>
      <c r="M1189" s="15">
        <f t="shared" si="74"/>
        <v>-4.0933439161379613E-2</v>
      </c>
      <c r="N1189" s="12">
        <v>107234.0076468786</v>
      </c>
      <c r="O1189" s="14">
        <f t="shared" si="75"/>
        <v>-3.7976319846441238E-2</v>
      </c>
      <c r="P1189">
        <v>3</v>
      </c>
      <c r="Q1189">
        <v>1</v>
      </c>
    </row>
    <row r="1190" spans="1:17">
      <c r="A1190" s="2" t="str">
        <f t="shared" si="72"/>
        <v>1_19992</v>
      </c>
      <c r="B1190" s="2">
        <v>1</v>
      </c>
      <c r="C1190" s="11" t="s">
        <v>39</v>
      </c>
      <c r="D1190" s="2">
        <v>2</v>
      </c>
      <c r="E1190" s="2">
        <v>1999</v>
      </c>
      <c r="F1190" s="2" t="str">
        <f t="shared" si="73"/>
        <v>1999Q2</v>
      </c>
      <c r="G1190" s="2">
        <v>1</v>
      </c>
      <c r="H1190" s="2">
        <v>0</v>
      </c>
      <c r="I1190" s="2">
        <v>0</v>
      </c>
      <c r="J1190" s="12">
        <v>73537</v>
      </c>
      <c r="K1190" s="12">
        <f>J1190*[1]OtherData!$C$3</f>
        <v>55667.676003028013</v>
      </c>
      <c r="L1190" s="12" t="str">
        <f>VLOOKUP($C1190,[1]OtherData!$H:$I,2,0)</f>
        <v>Storm</v>
      </c>
      <c r="M1190" s="13">
        <f t="shared" si="74"/>
        <v>-4.0933888198138015E-2</v>
      </c>
      <c r="N1190" s="12">
        <v>74626.77932341001</v>
      </c>
      <c r="O1190" s="14">
        <f t="shared" si="75"/>
        <v>-3.8132687893177253E-2</v>
      </c>
      <c r="P1190">
        <v>3</v>
      </c>
      <c r="Q1190">
        <v>1</v>
      </c>
    </row>
    <row r="1191" spans="1:17">
      <c r="A1191" s="2" t="str">
        <f t="shared" si="72"/>
        <v>2_19612</v>
      </c>
      <c r="B1191" s="2">
        <v>2</v>
      </c>
      <c r="C1191" s="11" t="s">
        <v>26</v>
      </c>
      <c r="D1191" s="2">
        <v>2</v>
      </c>
      <c r="E1191" s="2">
        <v>1961</v>
      </c>
      <c r="F1191" s="2" t="str">
        <f t="shared" si="73"/>
        <v>1961Q2</v>
      </c>
      <c r="G1191" s="2">
        <v>1</v>
      </c>
      <c r="H1191" s="2">
        <v>1</v>
      </c>
      <c r="I1191" s="2">
        <v>13</v>
      </c>
      <c r="J1191" s="12">
        <v>73503</v>
      </c>
      <c r="K1191" s="12">
        <f>J1191*[1]OtherData!$C$3</f>
        <v>55641.937925813778</v>
      </c>
      <c r="L1191" s="12" t="str">
        <f>VLOOKUP($C1191,[1]OtherData!$H:$I,2,0)</f>
        <v>Wind</v>
      </c>
      <c r="M1191" s="15">
        <f t="shared" si="74"/>
        <v>-4.0934103229825138E-2</v>
      </c>
      <c r="N1191" s="12">
        <v>205333.45919663369</v>
      </c>
      <c r="O1191" s="14">
        <f t="shared" si="75"/>
        <v>-3.7505883675892214E-2</v>
      </c>
      <c r="P1191">
        <v>3</v>
      </c>
      <c r="Q1191">
        <v>1</v>
      </c>
    </row>
    <row r="1192" spans="1:17">
      <c r="A1192" s="2" t="str">
        <f t="shared" si="72"/>
        <v>1_19893</v>
      </c>
      <c r="B1192" s="2">
        <v>1</v>
      </c>
      <c r="C1192" s="11" t="s">
        <v>19</v>
      </c>
      <c r="D1192" s="2">
        <v>3</v>
      </c>
      <c r="E1192" s="2">
        <v>1989</v>
      </c>
      <c r="F1192" s="2" t="str">
        <f t="shared" si="73"/>
        <v>1989Q3</v>
      </c>
      <c r="G1192" s="2">
        <v>1</v>
      </c>
      <c r="H1192" s="2">
        <v>0</v>
      </c>
      <c r="I1192" s="2">
        <v>0</v>
      </c>
      <c r="J1192" s="12">
        <v>73458</v>
      </c>
      <c r="K1192" s="12">
        <f>J1192*[1]OtherData!$C$3</f>
        <v>55607.872823618476</v>
      </c>
      <c r="L1192" s="12" t="str">
        <f>VLOOKUP($C1192,[1]OtherData!$H:$I,2,0)</f>
        <v>Water</v>
      </c>
      <c r="M1192" s="13">
        <f t="shared" si="74"/>
        <v>-4.0934387830587511E-2</v>
      </c>
      <c r="N1192" s="12">
        <v>97895.746897582256</v>
      </c>
      <c r="O1192" s="14">
        <f t="shared" si="75"/>
        <v>-3.8021101499723556E-2</v>
      </c>
      <c r="P1192">
        <v>3</v>
      </c>
      <c r="Q1192">
        <v>1</v>
      </c>
    </row>
    <row r="1193" spans="1:17">
      <c r="A1193" s="2" t="str">
        <f t="shared" si="72"/>
        <v>2_19754</v>
      </c>
      <c r="B1193" s="2">
        <v>2</v>
      </c>
      <c r="C1193" s="11" t="s">
        <v>37</v>
      </c>
      <c r="D1193" s="2">
        <v>4</v>
      </c>
      <c r="E1193" s="2">
        <v>1975</v>
      </c>
      <c r="F1193" s="2" t="str">
        <f t="shared" si="73"/>
        <v>1975Q4</v>
      </c>
      <c r="G1193" s="2">
        <v>1</v>
      </c>
      <c r="H1193" s="2">
        <v>0</v>
      </c>
      <c r="I1193" s="2">
        <v>0</v>
      </c>
      <c r="J1193" s="12">
        <v>73323</v>
      </c>
      <c r="K1193" s="12">
        <f>J1193*[1]OtherData!$C$3</f>
        <v>55505.677517032556</v>
      </c>
      <c r="L1193" s="12" t="str">
        <f>VLOOKUP($C1193,[1]OtherData!$H:$I,2,0)</f>
        <v>Water</v>
      </c>
      <c r="M1193" s="15">
        <f t="shared" si="74"/>
        <v>-4.0935241632874618E-2</v>
      </c>
      <c r="N1193" s="12">
        <v>160001.96811752144</v>
      </c>
      <c r="O1193" s="14">
        <f t="shared" si="75"/>
        <v>-3.7723270957183169E-2</v>
      </c>
      <c r="P1193">
        <v>3</v>
      </c>
      <c r="Q1193">
        <v>1</v>
      </c>
    </row>
    <row r="1194" spans="1:17">
      <c r="A1194" s="2" t="str">
        <f t="shared" si="72"/>
        <v>1_19923</v>
      </c>
      <c r="B1194" s="2">
        <v>1</v>
      </c>
      <c r="C1194" s="11" t="s">
        <v>27</v>
      </c>
      <c r="D1194" s="2">
        <v>3</v>
      </c>
      <c r="E1194" s="2">
        <v>1992</v>
      </c>
      <c r="F1194" s="2" t="str">
        <f t="shared" si="73"/>
        <v>1992Q3</v>
      </c>
      <c r="G1194" s="2">
        <v>1</v>
      </c>
      <c r="H1194" s="2">
        <v>0</v>
      </c>
      <c r="I1194" s="2">
        <v>0</v>
      </c>
      <c r="J1194" s="12">
        <v>73236</v>
      </c>
      <c r="K1194" s="12">
        <f>J1194*[1]OtherData!$C$3</f>
        <v>55439.818319454964</v>
      </c>
      <c r="L1194" s="12" t="str">
        <f>VLOOKUP($C1194,[1]OtherData!$H:$I,2,0)</f>
        <v>Storm</v>
      </c>
      <c r="M1194" s="13">
        <f t="shared" si="74"/>
        <v>-4.0935791861015196E-2</v>
      </c>
      <c r="N1194" s="12">
        <v>88369.543350304753</v>
      </c>
      <c r="O1194" s="14">
        <f t="shared" si="75"/>
        <v>-3.8066784433173788E-2</v>
      </c>
      <c r="P1194">
        <v>3</v>
      </c>
      <c r="Q1194">
        <v>1</v>
      </c>
    </row>
    <row r="1195" spans="1:17">
      <c r="A1195" s="2" t="str">
        <f t="shared" si="72"/>
        <v>4_19632</v>
      </c>
      <c r="B1195" s="2">
        <v>4</v>
      </c>
      <c r="C1195" s="11" t="s">
        <v>39</v>
      </c>
      <c r="D1195" s="2">
        <v>2</v>
      </c>
      <c r="E1195" s="2">
        <v>1963</v>
      </c>
      <c r="F1195" s="2" t="str">
        <f t="shared" si="73"/>
        <v>1963Q2</v>
      </c>
      <c r="G1195" s="2">
        <v>1</v>
      </c>
      <c r="H1195" s="2">
        <v>0</v>
      </c>
      <c r="I1195" s="2">
        <v>0</v>
      </c>
      <c r="J1195" s="12">
        <v>73133</v>
      </c>
      <c r="K1195" s="12">
        <f>J1195*[1]OtherData!$C$3</f>
        <v>55361.84708554126</v>
      </c>
      <c r="L1195" s="12" t="str">
        <f>VLOOKUP($C1195,[1]OtherData!$H:$I,2,0)</f>
        <v>Storm</v>
      </c>
      <c r="M1195" s="15">
        <f t="shared" si="74"/>
        <v>-4.0936443280537957E-2</v>
      </c>
      <c r="N1195" s="12">
        <v>198888.69324021324</v>
      </c>
      <c r="O1195" s="14">
        <f t="shared" si="75"/>
        <v>-3.7536789567502483E-2</v>
      </c>
      <c r="P1195">
        <v>3</v>
      </c>
      <c r="Q1195">
        <v>1</v>
      </c>
    </row>
    <row r="1196" spans="1:17">
      <c r="A1196" s="2" t="str">
        <f t="shared" si="72"/>
        <v>2_20162</v>
      </c>
      <c r="B1196" s="2">
        <v>2</v>
      </c>
      <c r="C1196" s="11" t="s">
        <v>24</v>
      </c>
      <c r="D1196" s="2">
        <v>2</v>
      </c>
      <c r="E1196" s="2">
        <v>2016</v>
      </c>
      <c r="F1196" s="2" t="str">
        <f t="shared" si="73"/>
        <v>2016Q2</v>
      </c>
      <c r="G1196" s="2">
        <v>1</v>
      </c>
      <c r="H1196" s="2">
        <v>0</v>
      </c>
      <c r="I1196" s="2">
        <v>0</v>
      </c>
      <c r="J1196" s="12">
        <v>73104</v>
      </c>
      <c r="K1196" s="12">
        <f>J1196*[1]OtherData!$C$3</f>
        <v>55339.894019682062</v>
      </c>
      <c r="L1196" s="12" t="str">
        <f>VLOOKUP($C1196,[1]OtherData!$H:$I,2,0)</f>
        <v>Storm</v>
      </c>
      <c r="M1196" s="13">
        <f t="shared" si="74"/>
        <v>-4.0936626689918147E-2</v>
      </c>
      <c r="N1196" s="12">
        <v>70062.432463026256</v>
      </c>
      <c r="O1196" s="14">
        <f t="shared" si="75"/>
        <v>-3.8154576230208036E-2</v>
      </c>
      <c r="P1196">
        <v>3</v>
      </c>
      <c r="Q1196">
        <v>1</v>
      </c>
    </row>
    <row r="1197" spans="1:17">
      <c r="A1197" s="2" t="str">
        <f t="shared" si="72"/>
        <v>1_19842</v>
      </c>
      <c r="B1197" s="2">
        <v>1</v>
      </c>
      <c r="C1197" s="11" t="s">
        <v>46</v>
      </c>
      <c r="D1197" s="2">
        <v>2</v>
      </c>
      <c r="E1197" s="2">
        <v>1984</v>
      </c>
      <c r="F1197" s="2" t="str">
        <f t="shared" si="73"/>
        <v>1984Q2</v>
      </c>
      <c r="G1197" s="2">
        <v>1</v>
      </c>
      <c r="H1197" s="2">
        <v>0</v>
      </c>
      <c r="I1197" s="2">
        <v>0</v>
      </c>
      <c r="J1197" s="12">
        <v>73085</v>
      </c>
      <c r="K1197" s="12">
        <f>J1197*[1]OtherData!$C$3</f>
        <v>55325.510976532933</v>
      </c>
      <c r="L1197" s="12" t="str">
        <f>VLOOKUP($C1197,[1]OtherData!$H:$I,2,0)</f>
        <v>Storm</v>
      </c>
      <c r="M1197" s="15">
        <f t="shared" si="74"/>
        <v>-4.0936746854684479E-2</v>
      </c>
      <c r="N1197" s="12">
        <v>126471.82457054012</v>
      </c>
      <c r="O1197" s="14">
        <f t="shared" si="75"/>
        <v>-3.7884064846231573E-2</v>
      </c>
      <c r="P1197">
        <v>3</v>
      </c>
      <c r="Q1197">
        <v>1</v>
      </c>
    </row>
    <row r="1198" spans="1:17">
      <c r="A1198" s="2" t="str">
        <f t="shared" si="72"/>
        <v>2_20033</v>
      </c>
      <c r="B1198" s="2">
        <v>2</v>
      </c>
      <c r="C1198" s="11" t="s">
        <v>24</v>
      </c>
      <c r="D1198" s="2">
        <v>3</v>
      </c>
      <c r="E1198" s="2">
        <v>2003</v>
      </c>
      <c r="F1198" s="2" t="str">
        <f t="shared" si="73"/>
        <v>2003Q3</v>
      </c>
      <c r="G1198" s="2">
        <v>1</v>
      </c>
      <c r="H1198" s="2">
        <v>0</v>
      </c>
      <c r="I1198" s="2">
        <v>0</v>
      </c>
      <c r="J1198" s="12">
        <v>72958</v>
      </c>
      <c r="K1198" s="12">
        <f>J1198*[1]OtherData!$C$3</f>
        <v>55229.371688115069</v>
      </c>
      <c r="L1198" s="12" t="str">
        <f>VLOOKUP($C1198,[1]OtherData!$H:$I,2,0)</f>
        <v>Storm</v>
      </c>
      <c r="M1198" s="13">
        <f t="shared" si="74"/>
        <v>-4.0937550061280505E-2</v>
      </c>
      <c r="N1198" s="12">
        <v>67647.434479263597</v>
      </c>
      <c r="O1198" s="14">
        <f t="shared" si="75"/>
        <v>-3.8166157359209446E-2</v>
      </c>
      <c r="P1198">
        <v>3</v>
      </c>
      <c r="Q1198">
        <v>1</v>
      </c>
    </row>
    <row r="1199" spans="1:17">
      <c r="A1199" s="2" t="str">
        <f t="shared" si="72"/>
        <v>1_19942</v>
      </c>
      <c r="B1199" s="2">
        <v>1</v>
      </c>
      <c r="C1199" s="11" t="s">
        <v>27</v>
      </c>
      <c r="D1199" s="2">
        <v>2</v>
      </c>
      <c r="E1199" s="2">
        <v>1994</v>
      </c>
      <c r="F1199" s="2" t="str">
        <f t="shared" si="73"/>
        <v>1994Q2</v>
      </c>
      <c r="G1199" s="2">
        <v>1</v>
      </c>
      <c r="H1199" s="2">
        <v>0</v>
      </c>
      <c r="I1199" s="2">
        <v>0</v>
      </c>
      <c r="J1199" s="12">
        <v>72855</v>
      </c>
      <c r="K1199" s="12">
        <f>J1199*[1]OtherData!$C$3</f>
        <v>55151.400454201364</v>
      </c>
      <c r="L1199" s="12" t="str">
        <f>VLOOKUP($C1199,[1]OtherData!$H:$I,2,0)</f>
        <v>Storm</v>
      </c>
      <c r="M1199" s="15">
        <f t="shared" si="74"/>
        <v>-4.0938201480803259E-2</v>
      </c>
      <c r="N1199" s="12">
        <v>87665.169453800219</v>
      </c>
      <c r="O1199" s="14">
        <f t="shared" si="75"/>
        <v>-3.8070162259994135E-2</v>
      </c>
      <c r="P1199">
        <v>3</v>
      </c>
      <c r="Q1199">
        <v>1</v>
      </c>
    </row>
    <row r="1200" spans="1:17">
      <c r="A1200" s="2" t="str">
        <f t="shared" si="72"/>
        <v>1_19853</v>
      </c>
      <c r="B1200" s="2">
        <v>1</v>
      </c>
      <c r="C1200" s="11" t="s">
        <v>26</v>
      </c>
      <c r="D1200" s="2">
        <v>3</v>
      </c>
      <c r="E1200" s="2">
        <v>1985</v>
      </c>
      <c r="F1200" s="2" t="str">
        <f t="shared" si="73"/>
        <v>1985Q3</v>
      </c>
      <c r="G1200" s="2">
        <v>1</v>
      </c>
      <c r="H1200" s="2">
        <v>0</v>
      </c>
      <c r="I1200" s="2">
        <v>0</v>
      </c>
      <c r="J1200" s="12">
        <v>72839</v>
      </c>
      <c r="K1200" s="12">
        <f>J1200*[1]OtherData!$C$3</f>
        <v>55139.288417865253</v>
      </c>
      <c r="L1200" s="12" t="str">
        <f>VLOOKUP($C1200,[1]OtherData!$H:$I,2,0)</f>
        <v>Wind</v>
      </c>
      <c r="M1200" s="13">
        <f t="shared" si="74"/>
        <v>-4.0938302672185435E-2</v>
      </c>
      <c r="N1200" s="12">
        <v>117726.13994840006</v>
      </c>
      <c r="O1200" s="14">
        <f t="shared" si="75"/>
        <v>-3.7926004799182095E-2</v>
      </c>
      <c r="P1200">
        <v>3</v>
      </c>
      <c r="Q1200">
        <v>1</v>
      </c>
    </row>
    <row r="1201" spans="1:17">
      <c r="A1201" s="2" t="str">
        <f t="shared" si="72"/>
        <v>1_19852</v>
      </c>
      <c r="B1201" s="2">
        <v>1</v>
      </c>
      <c r="C1201" s="11" t="s">
        <v>26</v>
      </c>
      <c r="D1201" s="2">
        <v>2</v>
      </c>
      <c r="E1201" s="2">
        <v>1985</v>
      </c>
      <c r="F1201" s="2" t="str">
        <f t="shared" si="73"/>
        <v>1985Q2</v>
      </c>
      <c r="G1201" s="2">
        <v>1</v>
      </c>
      <c r="H1201" s="2">
        <v>0</v>
      </c>
      <c r="I1201" s="2">
        <v>0</v>
      </c>
      <c r="J1201" s="12">
        <v>72673</v>
      </c>
      <c r="K1201" s="12">
        <f>J1201*[1]OtherData!$C$3</f>
        <v>55013.626040878124</v>
      </c>
      <c r="L1201" s="12" t="str">
        <f>VLOOKUP($C1201,[1]OtherData!$H:$I,2,0)</f>
        <v>Wind</v>
      </c>
      <c r="M1201" s="15">
        <f t="shared" si="74"/>
        <v>-4.093935253277551E-2</v>
      </c>
      <c r="N1201" s="12">
        <v>117457.84220637401</v>
      </c>
      <c r="O1201" s="14">
        <f t="shared" si="75"/>
        <v>-3.7927291421689477E-2</v>
      </c>
      <c r="P1201">
        <v>3</v>
      </c>
      <c r="Q1201">
        <v>1</v>
      </c>
    </row>
    <row r="1202" spans="1:17">
      <c r="A1202" s="2" t="str">
        <f t="shared" si="72"/>
        <v>1_19892</v>
      </c>
      <c r="B1202" s="2">
        <v>1</v>
      </c>
      <c r="C1202" s="11" t="s">
        <v>32</v>
      </c>
      <c r="D1202" s="2">
        <v>2</v>
      </c>
      <c r="E1202" s="2">
        <v>1989</v>
      </c>
      <c r="F1202" s="2" t="str">
        <f t="shared" si="73"/>
        <v>1989Q2</v>
      </c>
      <c r="G1202" s="2">
        <v>1</v>
      </c>
      <c r="H1202" s="2">
        <v>0</v>
      </c>
      <c r="I1202" s="2">
        <v>0</v>
      </c>
      <c r="J1202" s="12">
        <v>72649</v>
      </c>
      <c r="K1202" s="12">
        <f>J1202*[1]OtherData!$C$3</f>
        <v>54995.457986373964</v>
      </c>
      <c r="L1202" s="12" t="str">
        <f>VLOOKUP($C1202,[1]OtherData!$H:$I,2,0)</f>
        <v>Storm</v>
      </c>
      <c r="M1202" s="13">
        <f t="shared" si="74"/>
        <v>-4.0939504319848774E-2</v>
      </c>
      <c r="N1202" s="12">
        <v>96817.611646960897</v>
      </c>
      <c r="O1202" s="14">
        <f t="shared" si="75"/>
        <v>-3.8026271700072528E-2</v>
      </c>
      <c r="P1202">
        <v>3</v>
      </c>
      <c r="Q1202">
        <v>1</v>
      </c>
    </row>
    <row r="1203" spans="1:17">
      <c r="A1203" s="2" t="str">
        <f t="shared" si="72"/>
        <v>1_19893</v>
      </c>
      <c r="B1203" s="2">
        <v>1</v>
      </c>
      <c r="C1203" s="11" t="s">
        <v>19</v>
      </c>
      <c r="D1203" s="2">
        <v>3</v>
      </c>
      <c r="E1203" s="2">
        <v>1989</v>
      </c>
      <c r="F1203" s="2" t="str">
        <f t="shared" si="73"/>
        <v>1989Q3</v>
      </c>
      <c r="G1203" s="2">
        <v>1</v>
      </c>
      <c r="H1203" s="2">
        <v>0</v>
      </c>
      <c r="I1203" s="2">
        <v>0</v>
      </c>
      <c r="J1203" s="12">
        <v>72618</v>
      </c>
      <c r="K1203" s="12">
        <f>J1203*[1]OtherData!$C$3</f>
        <v>54971.990915972754</v>
      </c>
      <c r="L1203" s="12" t="str">
        <f>VLOOKUP($C1203,[1]OtherData!$H:$I,2,0)</f>
        <v>Water</v>
      </c>
      <c r="M1203" s="15">
        <f t="shared" si="74"/>
        <v>-4.0939700378151735E-2</v>
      </c>
      <c r="N1203" s="12">
        <v>96776.298676912367</v>
      </c>
      <c r="O1203" s="14">
        <f t="shared" si="75"/>
        <v>-3.8026469816525944E-2</v>
      </c>
      <c r="P1203">
        <v>3</v>
      </c>
      <c r="Q1203">
        <v>1</v>
      </c>
    </row>
    <row r="1204" spans="1:17">
      <c r="A1204" s="2" t="str">
        <f t="shared" si="72"/>
        <v>3_19853</v>
      </c>
      <c r="B1204" s="2">
        <v>3</v>
      </c>
      <c r="C1204" s="11" t="s">
        <v>25</v>
      </c>
      <c r="D1204" s="2">
        <v>3</v>
      </c>
      <c r="E1204" s="2">
        <v>1985</v>
      </c>
      <c r="F1204" s="2" t="str">
        <f t="shared" si="73"/>
        <v>1985Q3</v>
      </c>
      <c r="G1204" s="2">
        <v>1</v>
      </c>
      <c r="H1204" s="2">
        <v>0</v>
      </c>
      <c r="I1204" s="2">
        <v>0</v>
      </c>
      <c r="J1204" s="12">
        <v>72602</v>
      </c>
      <c r="K1204" s="12">
        <f>J1204*[1]OtherData!$C$3</f>
        <v>54959.878879636643</v>
      </c>
      <c r="L1204" s="12" t="str">
        <f>VLOOKUP($C1204,[1]OtherData!$H:$I,2,0)</f>
        <v>Storm</v>
      </c>
      <c r="M1204" s="13">
        <f t="shared" si="74"/>
        <v>-4.0939801569533911E-2</v>
      </c>
      <c r="N1204" s="12">
        <v>117343.08835285685</v>
      </c>
      <c r="O1204" s="14">
        <f t="shared" si="75"/>
        <v>-3.7927841724087211E-2</v>
      </c>
      <c r="P1204">
        <v>3</v>
      </c>
      <c r="Q1204">
        <v>1</v>
      </c>
    </row>
    <row r="1205" spans="1:17">
      <c r="A1205" s="2" t="str">
        <f t="shared" si="72"/>
        <v>2_20081</v>
      </c>
      <c r="B1205" s="2">
        <v>2</v>
      </c>
      <c r="C1205" s="11" t="s">
        <v>24</v>
      </c>
      <c r="D1205" s="2">
        <v>1</v>
      </c>
      <c r="E1205" s="2">
        <v>2008</v>
      </c>
      <c r="F1205" s="2" t="str">
        <f t="shared" si="73"/>
        <v>2008Q1</v>
      </c>
      <c r="G1205" s="2">
        <v>1</v>
      </c>
      <c r="H1205" s="2">
        <v>0</v>
      </c>
      <c r="I1205" s="2">
        <v>0</v>
      </c>
      <c r="J1205" s="12">
        <v>72586</v>
      </c>
      <c r="K1205" s="12">
        <f>J1205*[1]OtherData!$C$3</f>
        <v>54947.766843300531</v>
      </c>
      <c r="L1205" s="12" t="str">
        <f>VLOOKUP($C1205,[1]OtherData!$H:$I,2,0)</f>
        <v>Storm</v>
      </c>
      <c r="M1205" s="15">
        <f t="shared" si="74"/>
        <v>-4.0939902760916087E-2</v>
      </c>
      <c r="N1205" s="12">
        <v>63761.114531471241</v>
      </c>
      <c r="O1205" s="14">
        <f t="shared" si="75"/>
        <v>-3.8184794216448555E-2</v>
      </c>
      <c r="P1205">
        <v>3</v>
      </c>
      <c r="Q1205">
        <v>1</v>
      </c>
    </row>
    <row r="1206" spans="1:17">
      <c r="A1206" s="2" t="str">
        <f t="shared" si="72"/>
        <v>1_19872</v>
      </c>
      <c r="B1206" s="2">
        <v>1</v>
      </c>
      <c r="C1206" s="11" t="s">
        <v>39</v>
      </c>
      <c r="D1206" s="2">
        <v>2</v>
      </c>
      <c r="E1206" s="2">
        <v>1987</v>
      </c>
      <c r="F1206" s="2" t="str">
        <f t="shared" si="73"/>
        <v>1987Q2</v>
      </c>
      <c r="G1206" s="2">
        <v>1</v>
      </c>
      <c r="H1206" s="2">
        <v>0</v>
      </c>
      <c r="I1206" s="2">
        <v>0</v>
      </c>
      <c r="J1206" s="12">
        <v>72332</v>
      </c>
      <c r="K1206" s="12">
        <f>J1206*[1]OtherData!$C$3</f>
        <v>54755.488266464803</v>
      </c>
      <c r="L1206" s="12" t="str">
        <f>VLOOKUP($C1206,[1]OtherData!$H:$I,2,0)</f>
        <v>Storm</v>
      </c>
      <c r="M1206" s="13">
        <f t="shared" si="74"/>
        <v>-4.0941509174108132E-2</v>
      </c>
      <c r="N1206" s="12">
        <v>105375.09837400858</v>
      </c>
      <c r="O1206" s="14">
        <f t="shared" si="75"/>
        <v>-3.7985234250608763E-2</v>
      </c>
      <c r="P1206">
        <v>3</v>
      </c>
      <c r="Q1206">
        <v>1</v>
      </c>
    </row>
    <row r="1207" spans="1:17">
      <c r="A1207" s="2" t="str">
        <f t="shared" si="72"/>
        <v>5_19943</v>
      </c>
      <c r="B1207" s="2">
        <v>5</v>
      </c>
      <c r="C1207" s="11" t="s">
        <v>19</v>
      </c>
      <c r="D1207" s="2">
        <v>3</v>
      </c>
      <c r="E1207" s="2">
        <v>1994</v>
      </c>
      <c r="F1207" s="2" t="str">
        <f t="shared" si="73"/>
        <v>1994Q3</v>
      </c>
      <c r="G1207" s="2">
        <v>1</v>
      </c>
      <c r="H1207" s="2">
        <v>0</v>
      </c>
      <c r="I1207" s="2">
        <v>0</v>
      </c>
      <c r="J1207" s="12">
        <v>72300</v>
      </c>
      <c r="K1207" s="12">
        <f>J1207*[1]OtherData!$C$3</f>
        <v>54731.264193792587</v>
      </c>
      <c r="L1207" s="12" t="str">
        <f>VLOOKUP($C1207,[1]OtherData!$H:$I,2,0)</f>
        <v>Water</v>
      </c>
      <c r="M1207" s="15">
        <f t="shared" si="74"/>
        <v>-4.0941711556872484E-2</v>
      </c>
      <c r="N1207" s="12">
        <v>86997.347491726803</v>
      </c>
      <c r="O1207" s="14">
        <f t="shared" si="75"/>
        <v>-3.8073364801919529E-2</v>
      </c>
      <c r="P1207">
        <v>3</v>
      </c>
      <c r="Q1207">
        <v>1</v>
      </c>
    </row>
    <row r="1208" spans="1:17">
      <c r="A1208" s="2" t="str">
        <f t="shared" si="72"/>
        <v>5_19633</v>
      </c>
      <c r="B1208" s="2">
        <v>5</v>
      </c>
      <c r="C1208" s="11" t="s">
        <v>21</v>
      </c>
      <c r="D1208" s="2">
        <v>3</v>
      </c>
      <c r="E1208" s="2">
        <v>1963</v>
      </c>
      <c r="F1208" s="2" t="str">
        <f t="shared" si="73"/>
        <v>1963Q3</v>
      </c>
      <c r="G1208" s="2">
        <v>1</v>
      </c>
      <c r="H1208" s="2">
        <v>0</v>
      </c>
      <c r="I1208" s="2">
        <v>0</v>
      </c>
      <c r="J1208" s="12">
        <v>72285</v>
      </c>
      <c r="K1208" s="12">
        <f>J1208*[1]OtherData!$C$3</f>
        <v>54719.909159727482</v>
      </c>
      <c r="L1208" s="12" t="str">
        <f>VLOOKUP($C1208,[1]OtherData!$H:$I,2,0)</f>
        <v>Wind</v>
      </c>
      <c r="M1208" s="13">
        <f t="shared" si="74"/>
        <v>-4.0941806423793269E-2</v>
      </c>
      <c r="N1208" s="12">
        <v>196582.51665963128</v>
      </c>
      <c r="O1208" s="14">
        <f t="shared" si="75"/>
        <v>-3.7547848843186897E-2</v>
      </c>
      <c r="P1208">
        <v>3</v>
      </c>
      <c r="Q1208">
        <v>1</v>
      </c>
    </row>
    <row r="1209" spans="1:17">
      <c r="A1209" s="2" t="str">
        <f t="shared" si="72"/>
        <v>1_19843</v>
      </c>
      <c r="B1209" s="2">
        <v>1</v>
      </c>
      <c r="C1209" s="11" t="s">
        <v>19</v>
      </c>
      <c r="D1209" s="2">
        <v>3</v>
      </c>
      <c r="E1209" s="2">
        <v>1984</v>
      </c>
      <c r="F1209" s="2" t="str">
        <f t="shared" si="73"/>
        <v>1984Q3</v>
      </c>
      <c r="G1209" s="2">
        <v>2</v>
      </c>
      <c r="H1209" s="2">
        <v>0</v>
      </c>
      <c r="I1209" s="2">
        <v>0</v>
      </c>
      <c r="J1209" s="12">
        <v>72174</v>
      </c>
      <c r="K1209" s="12">
        <f>J1209*[1]OtherData!$C$3</f>
        <v>54635.881907645722</v>
      </c>
      <c r="L1209" s="12" t="str">
        <f>VLOOKUP($C1209,[1]OtherData!$H:$I,2,0)</f>
        <v>Water</v>
      </c>
      <c r="M1209" s="15">
        <f t="shared" si="74"/>
        <v>-4.0942508439007118E-2</v>
      </c>
      <c r="N1209" s="12">
        <v>124895.36110767139</v>
      </c>
      <c r="O1209" s="14">
        <f t="shared" si="75"/>
        <v>-3.7891624780795594E-2</v>
      </c>
      <c r="P1209">
        <v>3</v>
      </c>
      <c r="Q1209">
        <v>1</v>
      </c>
    </row>
    <row r="1210" spans="1:17">
      <c r="A1210" s="2" t="str">
        <f t="shared" si="72"/>
        <v>4_19892</v>
      </c>
      <c r="B1210" s="2">
        <v>4</v>
      </c>
      <c r="C1210" s="11" t="s">
        <v>24</v>
      </c>
      <c r="D1210" s="2">
        <v>2</v>
      </c>
      <c r="E1210" s="2">
        <v>1989</v>
      </c>
      <c r="F1210" s="2" t="str">
        <f t="shared" si="73"/>
        <v>1989Q2</v>
      </c>
      <c r="G1210" s="2">
        <v>1</v>
      </c>
      <c r="H1210" s="2">
        <v>0</v>
      </c>
      <c r="I1210" s="2">
        <v>0</v>
      </c>
      <c r="J1210" s="12">
        <v>72102</v>
      </c>
      <c r="K1210" s="12">
        <f>J1210*[1]OtherData!$C$3</f>
        <v>54581.377744133235</v>
      </c>
      <c r="L1210" s="12" t="str">
        <f>VLOOKUP($C1210,[1]OtherData!$H:$I,2,0)</f>
        <v>Storm</v>
      </c>
      <c r="M1210" s="13">
        <f t="shared" si="74"/>
        <v>-4.0942963800226904E-2</v>
      </c>
      <c r="N1210" s="12">
        <v>96088.637627072283</v>
      </c>
      <c r="O1210" s="14">
        <f t="shared" si="75"/>
        <v>-3.8029767496847416E-2</v>
      </c>
      <c r="P1210">
        <v>3</v>
      </c>
      <c r="Q1210">
        <v>1</v>
      </c>
    </row>
    <row r="1211" spans="1:17">
      <c r="A1211" s="2" t="str">
        <f t="shared" si="72"/>
        <v>2_19854</v>
      </c>
      <c r="B1211" s="2">
        <v>2</v>
      </c>
      <c r="C1211" s="11" t="s">
        <v>17</v>
      </c>
      <c r="D1211" s="2">
        <v>4</v>
      </c>
      <c r="E1211" s="2">
        <v>1985</v>
      </c>
      <c r="F1211" s="2" t="str">
        <f t="shared" si="73"/>
        <v>1985Q4</v>
      </c>
      <c r="G1211" s="2">
        <v>1</v>
      </c>
      <c r="H1211" s="2">
        <v>0</v>
      </c>
      <c r="I1211" s="2">
        <v>0</v>
      </c>
      <c r="J1211" s="12">
        <v>72094</v>
      </c>
      <c r="K1211" s="12">
        <f>J1211*[1]OtherData!$C$3</f>
        <v>54575.321725965179</v>
      </c>
      <c r="L1211" s="12" t="str">
        <f>VLOOKUP($C1211,[1]OtherData!$H:$I,2,0)</f>
        <v>Wind</v>
      </c>
      <c r="M1211" s="15">
        <f t="shared" si="74"/>
        <v>-4.0943014395917993E-2</v>
      </c>
      <c r="N1211" s="12">
        <v>116522.03261219886</v>
      </c>
      <c r="O1211" s="14">
        <f t="shared" si="75"/>
        <v>-3.7931779098989316E-2</v>
      </c>
      <c r="P1211">
        <v>3</v>
      </c>
      <c r="Q1211">
        <v>1</v>
      </c>
    </row>
    <row r="1212" spans="1:17">
      <c r="A1212" s="2" t="str">
        <f t="shared" si="72"/>
        <v>2_19723</v>
      </c>
      <c r="B1212" s="2">
        <v>2</v>
      </c>
      <c r="C1212" s="11" t="s">
        <v>33</v>
      </c>
      <c r="D1212" s="2">
        <v>3</v>
      </c>
      <c r="E1212" s="2">
        <v>1972</v>
      </c>
      <c r="F1212" s="2" t="str">
        <f t="shared" si="73"/>
        <v>1972Q3</v>
      </c>
      <c r="G1212" s="2">
        <v>1</v>
      </c>
      <c r="H1212" s="2">
        <v>10</v>
      </c>
      <c r="I1212" s="2">
        <v>10</v>
      </c>
      <c r="J1212" s="12">
        <v>72079</v>
      </c>
      <c r="K1212" s="12">
        <f>J1212*[1]OtherData!$C$3</f>
        <v>54563.966691900081</v>
      </c>
      <c r="L1212" s="12" t="str">
        <f>VLOOKUP($C1212,[1]OtherData!$H:$I,2,0)</f>
        <v>Storm</v>
      </c>
      <c r="M1212" s="13">
        <f t="shared" si="74"/>
        <v>-4.0943109262838784E-2</v>
      </c>
      <c r="N1212" s="12">
        <v>158898.87548800465</v>
      </c>
      <c r="O1212" s="14">
        <f t="shared" si="75"/>
        <v>-3.7728560840706395E-2</v>
      </c>
      <c r="P1212">
        <v>3</v>
      </c>
      <c r="Q1212">
        <v>1</v>
      </c>
    </row>
    <row r="1213" spans="1:17">
      <c r="A1213" s="2" t="str">
        <f t="shared" si="72"/>
        <v>1_20151</v>
      </c>
      <c r="B1213" s="2">
        <v>1</v>
      </c>
      <c r="C1213" s="11" t="s">
        <v>26</v>
      </c>
      <c r="D1213" s="2">
        <v>1</v>
      </c>
      <c r="E1213" s="2">
        <v>2015</v>
      </c>
      <c r="F1213" s="2" t="str">
        <f t="shared" si="73"/>
        <v>2015Q1</v>
      </c>
      <c r="G1213" s="2">
        <v>2</v>
      </c>
      <c r="H1213" s="2">
        <v>0</v>
      </c>
      <c r="I1213" s="2">
        <v>0</v>
      </c>
      <c r="J1213" s="12">
        <v>72047</v>
      </c>
      <c r="K1213" s="12">
        <f>J1213*[1]OtherData!$C$3</f>
        <v>54539.742619227858</v>
      </c>
      <c r="L1213" s="12" t="str">
        <f>VLOOKUP($C1213,[1]OtherData!$H:$I,2,0)</f>
        <v>Wind</v>
      </c>
      <c r="M1213" s="15">
        <f t="shared" si="74"/>
        <v>-4.0943311645603137E-2</v>
      </c>
      <c r="N1213" s="12">
        <v>69228.687518999825</v>
      </c>
      <c r="O1213" s="14">
        <f t="shared" si="75"/>
        <v>-3.8158574456217322E-2</v>
      </c>
      <c r="P1213">
        <v>3</v>
      </c>
      <c r="Q1213">
        <v>1</v>
      </c>
    </row>
    <row r="1214" spans="1:17">
      <c r="A1214" s="2" t="str">
        <f t="shared" si="72"/>
        <v>4_19833</v>
      </c>
      <c r="B1214" s="2">
        <v>4</v>
      </c>
      <c r="C1214" s="11" t="s">
        <v>21</v>
      </c>
      <c r="D1214" s="2">
        <v>3</v>
      </c>
      <c r="E1214" s="2">
        <v>1983</v>
      </c>
      <c r="F1214" s="2" t="str">
        <f t="shared" si="73"/>
        <v>1983Q3</v>
      </c>
      <c r="G1214" s="2">
        <v>1</v>
      </c>
      <c r="H1214" s="2">
        <v>0</v>
      </c>
      <c r="I1214" s="2">
        <v>0</v>
      </c>
      <c r="J1214" s="12">
        <v>71968</v>
      </c>
      <c r="K1214" s="12">
        <f>J1214*[1]OtherData!$C$3</f>
        <v>54479.939439818321</v>
      </c>
      <c r="L1214" s="12" t="str">
        <f>VLOOKUP($C1214,[1]OtherData!$H:$I,2,0)</f>
        <v>Wind</v>
      </c>
      <c r="M1214" s="13">
        <f t="shared" si="74"/>
        <v>-4.0943811278052626E-2</v>
      </c>
      <c r="N1214" s="12">
        <v>131771.63129210248</v>
      </c>
      <c r="O1214" s="14">
        <f t="shared" si="75"/>
        <v>-3.7858649609557413E-2</v>
      </c>
      <c r="P1214">
        <v>3</v>
      </c>
      <c r="Q1214">
        <v>1</v>
      </c>
    </row>
    <row r="1215" spans="1:17">
      <c r="A1215" s="2" t="str">
        <f t="shared" si="72"/>
        <v>4_19601</v>
      </c>
      <c r="B1215" s="2">
        <v>4</v>
      </c>
      <c r="C1215" s="11" t="s">
        <v>26</v>
      </c>
      <c r="D1215" s="2">
        <v>1</v>
      </c>
      <c r="E1215" s="2">
        <v>1960</v>
      </c>
      <c r="F1215" s="2" t="str">
        <f t="shared" si="73"/>
        <v>1960Q1</v>
      </c>
      <c r="G1215" s="2">
        <v>1</v>
      </c>
      <c r="H1215" s="2">
        <v>0</v>
      </c>
      <c r="I1215" s="2">
        <v>0</v>
      </c>
      <c r="J1215" s="12">
        <v>71952</v>
      </c>
      <c r="K1215" s="12">
        <f>J1215*[1]OtherData!$C$3</f>
        <v>54467.82740348221</v>
      </c>
      <c r="L1215" s="12" t="str">
        <f>VLOOKUP($C1215,[1]OtherData!$H:$I,2,0)</f>
        <v>Wind</v>
      </c>
      <c r="M1215" s="15">
        <f t="shared" si="74"/>
        <v>-4.0943912469434803E-2</v>
      </c>
      <c r="N1215" s="12">
        <v>203716.64046917824</v>
      </c>
      <c r="O1215" s="14">
        <f t="shared" si="75"/>
        <v>-3.7513637134230671E-2</v>
      </c>
      <c r="P1215">
        <v>3</v>
      </c>
      <c r="Q1215">
        <v>1</v>
      </c>
    </row>
    <row r="1216" spans="1:17">
      <c r="A1216" s="2" t="str">
        <f t="shared" si="72"/>
        <v>5_19952</v>
      </c>
      <c r="B1216" s="2">
        <v>5</v>
      </c>
      <c r="C1216" s="11" t="s">
        <v>24</v>
      </c>
      <c r="D1216" s="2">
        <v>2</v>
      </c>
      <c r="E1216" s="2">
        <v>1995</v>
      </c>
      <c r="F1216" s="2" t="str">
        <f t="shared" si="73"/>
        <v>1995Q2</v>
      </c>
      <c r="G1216" s="2">
        <v>1</v>
      </c>
      <c r="H1216" s="2">
        <v>0</v>
      </c>
      <c r="I1216" s="2">
        <v>0</v>
      </c>
      <c r="J1216" s="12">
        <v>71841</v>
      </c>
      <c r="K1216" s="12">
        <f>J1216*[1]OtherData!$C$3</f>
        <v>54383.800151400457</v>
      </c>
      <c r="L1216" s="12" t="str">
        <f>VLOOKUP($C1216,[1]OtherData!$H:$I,2,0)</f>
        <v>Storm</v>
      </c>
      <c r="M1216" s="13">
        <f t="shared" si="74"/>
        <v>-4.0944614484648652E-2</v>
      </c>
      <c r="N1216" s="12">
        <v>84153.43158258214</v>
      </c>
      <c r="O1216" s="14">
        <f t="shared" si="75"/>
        <v>-3.8087002807927983E-2</v>
      </c>
      <c r="P1216">
        <v>3</v>
      </c>
      <c r="Q1216">
        <v>1</v>
      </c>
    </row>
    <row r="1217" spans="1:17">
      <c r="A1217" s="2" t="str">
        <f t="shared" si="72"/>
        <v>4_19633</v>
      </c>
      <c r="B1217" s="2">
        <v>4</v>
      </c>
      <c r="C1217" s="11" t="s">
        <v>21</v>
      </c>
      <c r="D1217" s="2">
        <v>3</v>
      </c>
      <c r="E1217" s="2">
        <v>1963</v>
      </c>
      <c r="F1217" s="2" t="str">
        <f t="shared" si="73"/>
        <v>1963Q3</v>
      </c>
      <c r="G1217" s="2">
        <v>1</v>
      </c>
      <c r="H1217" s="2">
        <v>0</v>
      </c>
      <c r="I1217" s="2">
        <v>0</v>
      </c>
      <c r="J1217" s="12">
        <v>71682</v>
      </c>
      <c r="K1217" s="12">
        <f>J1217*[1]OtherData!$C$3</f>
        <v>54263.43679031037</v>
      </c>
      <c r="L1217" s="12" t="str">
        <f>VLOOKUP($C1217,[1]OtherData!$H:$I,2,0)</f>
        <v>Wind</v>
      </c>
      <c r="M1217" s="15">
        <f t="shared" si="74"/>
        <v>-4.0945620074009023E-2</v>
      </c>
      <c r="N1217" s="12">
        <v>194942.62930339199</v>
      </c>
      <c r="O1217" s="14">
        <f t="shared" si="75"/>
        <v>-3.7555712927193625E-2</v>
      </c>
      <c r="P1217">
        <v>3</v>
      </c>
      <c r="Q1217">
        <v>1</v>
      </c>
    </row>
    <row r="1218" spans="1:17">
      <c r="A1218" s="2" t="str">
        <f t="shared" ref="A1218:A1281" si="76">B1218&amp;"_"&amp;E1218&amp;D1218</f>
        <v>2_20112</v>
      </c>
      <c r="B1218" s="2">
        <v>2</v>
      </c>
      <c r="C1218" s="11" t="s">
        <v>39</v>
      </c>
      <c r="D1218" s="2">
        <v>2</v>
      </c>
      <c r="E1218" s="2">
        <v>2011</v>
      </c>
      <c r="F1218" s="2" t="str">
        <f t="shared" ref="F1218:F1281" si="77">E1218&amp;"Q"&amp;D1218</f>
        <v>2011Q2</v>
      </c>
      <c r="G1218" s="2">
        <v>1</v>
      </c>
      <c r="H1218" s="2">
        <v>0</v>
      </c>
      <c r="I1218" s="2">
        <v>0</v>
      </c>
      <c r="J1218" s="12">
        <v>71603</v>
      </c>
      <c r="K1218" s="12">
        <f>J1218*[1]OtherData!$C$3</f>
        <v>54203.633610900833</v>
      </c>
      <c r="L1218" s="12" t="str">
        <f>VLOOKUP($C1218,[1]OtherData!$H:$I,2,0)</f>
        <v>Storm</v>
      </c>
      <c r="M1218" s="13">
        <f t="shared" ref="M1218:M1281" si="78">STANDARDIZE(J1218,AVERAGE($J$2:$J$3367),_xlfn.STDEV.S($J$2:$J$3367))</f>
        <v>-4.0946119706458513E-2</v>
      </c>
      <c r="N1218" s="12">
        <v>64281.169303725408</v>
      </c>
      <c r="O1218" s="14">
        <f t="shared" ref="O1218:O1281" si="79">STANDARDIZE(N1218,AVERAGE($N$2:$N$3367),_xlfn.STDEV.S($N$2:$N$3367))</f>
        <v>-3.8182300292459483E-2</v>
      </c>
      <c r="P1218">
        <v>3</v>
      </c>
      <c r="Q1218">
        <v>1</v>
      </c>
    </row>
    <row r="1219" spans="1:17">
      <c r="A1219" s="2" t="str">
        <f t="shared" si="76"/>
        <v>3_19653</v>
      </c>
      <c r="B1219" s="2">
        <v>3</v>
      </c>
      <c r="C1219" s="11" t="s">
        <v>27</v>
      </c>
      <c r="D1219" s="2">
        <v>3</v>
      </c>
      <c r="E1219" s="2">
        <v>1965</v>
      </c>
      <c r="F1219" s="2" t="str">
        <f t="shared" si="77"/>
        <v>1965Q3</v>
      </c>
      <c r="G1219" s="2">
        <v>1</v>
      </c>
      <c r="H1219" s="2">
        <v>0</v>
      </c>
      <c r="I1219" s="2">
        <v>21</v>
      </c>
      <c r="J1219" s="12">
        <v>71413</v>
      </c>
      <c r="K1219" s="12">
        <f>J1219*[1]OtherData!$C$3</f>
        <v>54059.803179409544</v>
      </c>
      <c r="L1219" s="12" t="str">
        <f>VLOOKUP($C1219,[1]OtherData!$H:$I,2,0)</f>
        <v>Storm</v>
      </c>
      <c r="M1219" s="15">
        <f t="shared" si="78"/>
        <v>-4.0947321354121852E-2</v>
      </c>
      <c r="N1219" s="12">
        <v>186655.13097604789</v>
      </c>
      <c r="O1219" s="14">
        <f t="shared" si="79"/>
        <v>-3.7595455646596797E-2</v>
      </c>
      <c r="P1219">
        <v>3</v>
      </c>
      <c r="Q1219">
        <v>1</v>
      </c>
    </row>
    <row r="1220" spans="1:17">
      <c r="A1220" s="2" t="str">
        <f t="shared" si="76"/>
        <v>2_19952</v>
      </c>
      <c r="B1220" s="2">
        <v>2</v>
      </c>
      <c r="C1220" s="11" t="s">
        <v>27</v>
      </c>
      <c r="D1220" s="2">
        <v>2</v>
      </c>
      <c r="E1220" s="2">
        <v>1995</v>
      </c>
      <c r="F1220" s="2" t="str">
        <f t="shared" si="77"/>
        <v>1995Q2</v>
      </c>
      <c r="G1220" s="2">
        <v>1</v>
      </c>
      <c r="H1220" s="2">
        <v>0</v>
      </c>
      <c r="I1220" s="2">
        <v>0</v>
      </c>
      <c r="J1220" s="12">
        <v>71381</v>
      </c>
      <c r="K1220" s="12">
        <f>J1220*[1]OtherData!$C$3</f>
        <v>54035.579106737321</v>
      </c>
      <c r="L1220" s="12" t="str">
        <f>VLOOKUP($C1220,[1]OtherData!$H:$I,2,0)</f>
        <v>Storm</v>
      </c>
      <c r="M1220" s="13">
        <f t="shared" si="78"/>
        <v>-4.0947523736886204E-2</v>
      </c>
      <c r="N1220" s="12">
        <v>83614.594727193326</v>
      </c>
      <c r="O1220" s="14">
        <f t="shared" si="79"/>
        <v>-3.8089586801444718E-2</v>
      </c>
      <c r="P1220">
        <v>3</v>
      </c>
      <c r="Q1220">
        <v>1</v>
      </c>
    </row>
    <row r="1221" spans="1:17">
      <c r="A1221" s="2" t="str">
        <f t="shared" si="76"/>
        <v>3_20202</v>
      </c>
      <c r="B1221" s="2">
        <v>3</v>
      </c>
      <c r="C1221" s="11" t="s">
        <v>19</v>
      </c>
      <c r="D1221" s="2">
        <v>2</v>
      </c>
      <c r="E1221" s="2">
        <v>2020</v>
      </c>
      <c r="F1221" s="2" t="str">
        <f t="shared" si="77"/>
        <v>2020Q2</v>
      </c>
      <c r="G1221" s="2">
        <v>1</v>
      </c>
      <c r="H1221" s="2">
        <v>0</v>
      </c>
      <c r="I1221" s="2">
        <v>0</v>
      </c>
      <c r="J1221" s="12">
        <v>71357</v>
      </c>
      <c r="K1221" s="12">
        <f>J1221*[1]OtherData!$C$3</f>
        <v>54017.411052233161</v>
      </c>
      <c r="L1221" s="12" t="str">
        <f>VLOOKUP($C1221,[1]OtherData!$H:$I,2,0)</f>
        <v>Water</v>
      </c>
      <c r="M1221" s="15">
        <f t="shared" si="78"/>
        <v>-4.0947675523959469E-2</v>
      </c>
      <c r="N1221" s="12">
        <v>68521.20540558701</v>
      </c>
      <c r="O1221" s="14">
        <f t="shared" si="79"/>
        <v>-3.816196718849979E-2</v>
      </c>
      <c r="P1221">
        <v>3</v>
      </c>
      <c r="Q1221">
        <v>1</v>
      </c>
    </row>
    <row r="1222" spans="1:17">
      <c r="A1222" s="2" t="str">
        <f t="shared" si="76"/>
        <v>3_19862</v>
      </c>
      <c r="B1222" s="2">
        <v>3</v>
      </c>
      <c r="C1222" s="11" t="s">
        <v>39</v>
      </c>
      <c r="D1222" s="2">
        <v>2</v>
      </c>
      <c r="E1222" s="2">
        <v>1986</v>
      </c>
      <c r="F1222" s="2" t="str">
        <f t="shared" si="77"/>
        <v>1986Q2</v>
      </c>
      <c r="G1222" s="2">
        <v>1</v>
      </c>
      <c r="H1222" s="2">
        <v>0</v>
      </c>
      <c r="I1222" s="2">
        <v>0</v>
      </c>
      <c r="J1222" s="12">
        <v>71341</v>
      </c>
      <c r="K1222" s="12">
        <f>J1222*[1]OtherData!$C$3</f>
        <v>54005.29901589705</v>
      </c>
      <c r="L1222" s="12" t="str">
        <f>VLOOKUP($C1222,[1]OtherData!$H:$I,2,0)</f>
        <v>Storm</v>
      </c>
      <c r="M1222" s="13">
        <f t="shared" si="78"/>
        <v>-4.0947776715341645E-2</v>
      </c>
      <c r="N1222" s="12">
        <v>109301.17254571957</v>
      </c>
      <c r="O1222" s="14">
        <f t="shared" si="79"/>
        <v>-3.7966406751887276E-2</v>
      </c>
      <c r="P1222">
        <v>3</v>
      </c>
      <c r="Q1222">
        <v>1</v>
      </c>
    </row>
    <row r="1223" spans="1:17">
      <c r="A1223" s="2" t="str">
        <f t="shared" si="76"/>
        <v>3_19912</v>
      </c>
      <c r="B1223" s="2">
        <v>3</v>
      </c>
      <c r="C1223" s="11" t="s">
        <v>25</v>
      </c>
      <c r="D1223" s="2">
        <v>2</v>
      </c>
      <c r="E1223" s="2">
        <v>1991</v>
      </c>
      <c r="F1223" s="2" t="str">
        <f t="shared" si="77"/>
        <v>1991Q2</v>
      </c>
      <c r="G1223" s="2">
        <v>1</v>
      </c>
      <c r="H1223" s="2">
        <v>0</v>
      </c>
      <c r="I1223" s="2">
        <v>0</v>
      </c>
      <c r="J1223" s="12">
        <v>70707</v>
      </c>
      <c r="K1223" s="12">
        <f>J1223*[1]OtherData!$C$3</f>
        <v>53525.359576078728</v>
      </c>
      <c r="L1223" s="12" t="str">
        <f>VLOOKUP($C1223,[1]OtherData!$H:$I,2,0)</f>
        <v>Storm</v>
      </c>
      <c r="M1223" s="15">
        <f t="shared" si="78"/>
        <v>-4.095178642386036E-2</v>
      </c>
      <c r="N1223" s="12">
        <v>87007.493991780429</v>
      </c>
      <c r="O1223" s="14">
        <f t="shared" si="79"/>
        <v>-3.8073316144352602E-2</v>
      </c>
      <c r="P1223">
        <v>3</v>
      </c>
      <c r="Q1223">
        <v>1</v>
      </c>
    </row>
    <row r="1224" spans="1:17">
      <c r="A1224" s="2" t="str">
        <f t="shared" si="76"/>
        <v>6_20132</v>
      </c>
      <c r="B1224" s="2">
        <v>6</v>
      </c>
      <c r="C1224" s="11" t="s">
        <v>28</v>
      </c>
      <c r="D1224" s="2">
        <v>2</v>
      </c>
      <c r="E1224" s="2">
        <v>2013</v>
      </c>
      <c r="F1224" s="2" t="str">
        <f t="shared" si="77"/>
        <v>2013Q2</v>
      </c>
      <c r="G1224" s="2">
        <v>1</v>
      </c>
      <c r="H1224" s="2">
        <v>0</v>
      </c>
      <c r="I1224" s="2">
        <v>0</v>
      </c>
      <c r="J1224" s="12">
        <v>69691</v>
      </c>
      <c r="K1224" s="12">
        <f>J1224*[1]OtherData!$C$3</f>
        <v>52756.245268735809</v>
      </c>
      <c r="L1224" s="12" t="str">
        <f>VLOOKUP($C1224,[1]OtherData!$H:$I,2,0)</f>
        <v>Storm</v>
      </c>
      <c r="M1224" s="13">
        <f t="shared" si="78"/>
        <v>-4.0958212076628524E-2</v>
      </c>
      <c r="N1224" s="12">
        <v>65557.175086147414</v>
      </c>
      <c r="O1224" s="14">
        <f t="shared" si="79"/>
        <v>-3.817618120346971E-2</v>
      </c>
      <c r="P1224">
        <v>3</v>
      </c>
      <c r="Q1224">
        <v>1</v>
      </c>
    </row>
    <row r="1225" spans="1:17">
      <c r="A1225" s="2" t="str">
        <f t="shared" si="76"/>
        <v>5_20103</v>
      </c>
      <c r="B1225" s="2">
        <v>5</v>
      </c>
      <c r="C1225" s="11" t="s">
        <v>24</v>
      </c>
      <c r="D1225" s="2">
        <v>3</v>
      </c>
      <c r="E1225" s="2">
        <v>2010</v>
      </c>
      <c r="F1225" s="2" t="str">
        <f t="shared" si="77"/>
        <v>2010Q3</v>
      </c>
      <c r="G1225" s="2">
        <v>1</v>
      </c>
      <c r="H1225" s="2">
        <v>0</v>
      </c>
      <c r="I1225" s="2">
        <v>0</v>
      </c>
      <c r="J1225" s="12">
        <v>69660</v>
      </c>
      <c r="K1225" s="12">
        <f>J1225*[1]OtherData!$C$3</f>
        <v>52732.778198334599</v>
      </c>
      <c r="L1225" s="12" t="str">
        <f>VLOOKUP($C1225,[1]OtherData!$H:$I,2,0)</f>
        <v>Storm</v>
      </c>
      <c r="M1225" s="15">
        <f t="shared" si="78"/>
        <v>-4.0958408134931484E-2</v>
      </c>
      <c r="N1225" s="12">
        <v>61853.0193754805</v>
      </c>
      <c r="O1225" s="14">
        <f t="shared" si="79"/>
        <v>-3.8193944491644254E-2</v>
      </c>
      <c r="P1225">
        <v>3</v>
      </c>
      <c r="Q1225">
        <v>1</v>
      </c>
    </row>
    <row r="1226" spans="1:17">
      <c r="A1226" s="2" t="str">
        <f t="shared" si="76"/>
        <v>3_20122</v>
      </c>
      <c r="B1226" s="2">
        <v>3</v>
      </c>
      <c r="C1226" s="11" t="s">
        <v>24</v>
      </c>
      <c r="D1226" s="2">
        <v>2</v>
      </c>
      <c r="E1226" s="2">
        <v>2012</v>
      </c>
      <c r="F1226" s="2" t="str">
        <f t="shared" si="77"/>
        <v>2012Q2</v>
      </c>
      <c r="G1226" s="2">
        <v>1</v>
      </c>
      <c r="H1226" s="2">
        <v>0</v>
      </c>
      <c r="I1226" s="2">
        <v>0</v>
      </c>
      <c r="J1226" s="12">
        <v>69602</v>
      </c>
      <c r="K1226" s="12">
        <f>J1226*[1]OtherData!$C$3</f>
        <v>52688.872066616204</v>
      </c>
      <c r="L1226" s="12" t="str">
        <f>VLOOKUP($C1226,[1]OtherData!$H:$I,2,0)</f>
        <v>Storm</v>
      </c>
      <c r="M1226" s="13">
        <f t="shared" si="78"/>
        <v>-4.0958774953691872E-2</v>
      </c>
      <c r="N1226" s="12">
        <v>64205.23434084349</v>
      </c>
      <c r="O1226" s="14">
        <f t="shared" si="79"/>
        <v>-3.8182664438767992E-2</v>
      </c>
      <c r="P1226">
        <v>3</v>
      </c>
      <c r="Q1226">
        <v>1</v>
      </c>
    </row>
    <row r="1227" spans="1:17">
      <c r="A1227" s="2" t="str">
        <f t="shared" si="76"/>
        <v>3_20152</v>
      </c>
      <c r="B1227" s="2">
        <v>3</v>
      </c>
      <c r="C1227" s="11" t="s">
        <v>24</v>
      </c>
      <c r="D1227" s="2">
        <v>2</v>
      </c>
      <c r="E1227" s="2">
        <v>2015</v>
      </c>
      <c r="F1227" s="2" t="str">
        <f t="shared" si="77"/>
        <v>2015Q2</v>
      </c>
      <c r="G1227" s="2">
        <v>1</v>
      </c>
      <c r="H1227" s="2">
        <v>0</v>
      </c>
      <c r="I1227" s="2">
        <v>0</v>
      </c>
      <c r="J1227" s="12">
        <v>69507</v>
      </c>
      <c r="K1227" s="12">
        <f>J1227*[1]OtherData!$C$3</f>
        <v>52616.956850870556</v>
      </c>
      <c r="L1227" s="12" t="str">
        <f>VLOOKUP($C1227,[1]OtherData!$H:$I,2,0)</f>
        <v>Storm</v>
      </c>
      <c r="M1227" s="15">
        <f t="shared" si="78"/>
        <v>-4.0959375777523545E-2</v>
      </c>
      <c r="N1227" s="12">
        <v>66788.046461103455</v>
      </c>
      <c r="O1227" s="14">
        <f t="shared" si="79"/>
        <v>-3.8170278556646252E-2</v>
      </c>
      <c r="P1227">
        <v>3</v>
      </c>
      <c r="Q1227">
        <v>1</v>
      </c>
    </row>
    <row r="1228" spans="1:17">
      <c r="A1228" s="2" t="str">
        <f t="shared" si="76"/>
        <v>3_20112</v>
      </c>
      <c r="B1228" s="2">
        <v>3</v>
      </c>
      <c r="C1228" s="11" t="s">
        <v>24</v>
      </c>
      <c r="D1228" s="2">
        <v>2</v>
      </c>
      <c r="E1228" s="2">
        <v>2011</v>
      </c>
      <c r="F1228" s="2" t="str">
        <f t="shared" si="77"/>
        <v>2011Q2</v>
      </c>
      <c r="G1228" s="2">
        <v>1</v>
      </c>
      <c r="H1228" s="2">
        <v>0</v>
      </c>
      <c r="I1228" s="2">
        <v>0</v>
      </c>
      <c r="J1228" s="12">
        <v>69419</v>
      </c>
      <c r="K1228" s="12">
        <f>J1228*[1]OtherData!$C$3</f>
        <v>52550.340651021957</v>
      </c>
      <c r="L1228" s="12" t="str">
        <f>VLOOKUP($C1228,[1]OtherData!$H:$I,2,0)</f>
        <v>Storm</v>
      </c>
      <c r="M1228" s="13">
        <f t="shared" si="78"/>
        <v>-4.0959932330125508E-2</v>
      </c>
      <c r="N1228" s="12">
        <v>62320.496234729188</v>
      </c>
      <c r="O1228" s="14">
        <f t="shared" si="79"/>
        <v>-3.8191702705171332E-2</v>
      </c>
      <c r="P1228">
        <v>3</v>
      </c>
      <c r="Q1228">
        <v>1</v>
      </c>
    </row>
    <row r="1229" spans="1:17">
      <c r="A1229" s="2" t="str">
        <f t="shared" si="76"/>
        <v>3_20152</v>
      </c>
      <c r="B1229" s="2">
        <v>3</v>
      </c>
      <c r="C1229" s="11" t="s">
        <v>24</v>
      </c>
      <c r="D1229" s="2">
        <v>2</v>
      </c>
      <c r="E1229" s="2">
        <v>2015</v>
      </c>
      <c r="F1229" s="2" t="str">
        <f t="shared" si="77"/>
        <v>2015Q2</v>
      </c>
      <c r="G1229" s="2">
        <v>1</v>
      </c>
      <c r="H1229" s="2">
        <v>0</v>
      </c>
      <c r="I1229" s="2">
        <v>0</v>
      </c>
      <c r="J1229" s="12">
        <v>69247</v>
      </c>
      <c r="K1229" s="12">
        <f>J1229*[1]OtherData!$C$3</f>
        <v>52420.136260408784</v>
      </c>
      <c r="L1229" s="12" t="str">
        <f>VLOOKUP($C1229,[1]OtherData!$H:$I,2,0)</f>
        <v>Storm</v>
      </c>
      <c r="M1229" s="15">
        <f t="shared" si="78"/>
        <v>-4.09610201374839E-2</v>
      </c>
      <c r="N1229" s="12">
        <v>66538.217061476273</v>
      </c>
      <c r="O1229" s="14">
        <f t="shared" si="79"/>
        <v>-3.8171476614170474E-2</v>
      </c>
      <c r="P1229">
        <v>3</v>
      </c>
      <c r="Q1229">
        <v>1</v>
      </c>
    </row>
    <row r="1230" spans="1:17">
      <c r="A1230" s="2" t="str">
        <f t="shared" si="76"/>
        <v>3_20121</v>
      </c>
      <c r="B1230" s="2">
        <v>3</v>
      </c>
      <c r="C1230" s="11" t="s">
        <v>24</v>
      </c>
      <c r="D1230" s="2">
        <v>1</v>
      </c>
      <c r="E1230" s="2">
        <v>2012</v>
      </c>
      <c r="F1230" s="2" t="str">
        <f t="shared" si="77"/>
        <v>2012Q1</v>
      </c>
      <c r="G1230" s="2">
        <v>1</v>
      </c>
      <c r="H1230" s="2">
        <v>0</v>
      </c>
      <c r="I1230" s="2">
        <v>0</v>
      </c>
      <c r="J1230" s="12">
        <v>69083</v>
      </c>
      <c r="K1230" s="12">
        <f>J1230*[1]OtherData!$C$3</f>
        <v>52295.987887963667</v>
      </c>
      <c r="L1230" s="12" t="str">
        <f>VLOOKUP($C1230,[1]OtherData!$H:$I,2,0)</f>
        <v>Storm</v>
      </c>
      <c r="M1230" s="13">
        <f t="shared" si="78"/>
        <v>-4.0962057349151204E-2</v>
      </c>
      <c r="N1230" s="12">
        <v>63726.476307699355</v>
      </c>
      <c r="O1230" s="14">
        <f t="shared" si="79"/>
        <v>-3.818496032413915E-2</v>
      </c>
      <c r="P1230">
        <v>3</v>
      </c>
      <c r="Q1230">
        <v>1</v>
      </c>
    </row>
    <row r="1231" spans="1:17">
      <c r="A1231" s="2" t="str">
        <f t="shared" si="76"/>
        <v>2_20112</v>
      </c>
      <c r="B1231" s="2">
        <v>2</v>
      </c>
      <c r="C1231" s="11" t="s">
        <v>24</v>
      </c>
      <c r="D1231" s="2">
        <v>2</v>
      </c>
      <c r="E1231" s="2">
        <v>2011</v>
      </c>
      <c r="F1231" s="2" t="str">
        <f t="shared" si="77"/>
        <v>2011Q2</v>
      </c>
      <c r="G1231" s="2">
        <v>1</v>
      </c>
      <c r="H1231" s="2">
        <v>0</v>
      </c>
      <c r="I1231" s="2">
        <v>0</v>
      </c>
      <c r="J1231" s="12">
        <v>69038</v>
      </c>
      <c r="K1231" s="12">
        <f>J1231*[1]OtherData!$C$3</f>
        <v>52261.922785768358</v>
      </c>
      <c r="L1231" s="12" t="str">
        <f>VLOOKUP($C1231,[1]OtherData!$H:$I,2,0)</f>
        <v>Storm</v>
      </c>
      <c r="M1231" s="15">
        <f t="shared" si="78"/>
        <v>-4.0962341949913571E-2</v>
      </c>
      <c r="N1231" s="12">
        <v>61978.4557405499</v>
      </c>
      <c r="O1231" s="14">
        <f t="shared" si="79"/>
        <v>-3.8193342961235076E-2</v>
      </c>
      <c r="P1231">
        <v>3</v>
      </c>
      <c r="Q1231">
        <v>1</v>
      </c>
    </row>
    <row r="1232" spans="1:17">
      <c r="A1232" s="2" t="str">
        <f t="shared" si="76"/>
        <v>3_20122</v>
      </c>
      <c r="B1232" s="2">
        <v>3</v>
      </c>
      <c r="C1232" s="11" t="s">
        <v>24</v>
      </c>
      <c r="D1232" s="2">
        <v>2</v>
      </c>
      <c r="E1232" s="2">
        <v>2012</v>
      </c>
      <c r="F1232" s="2" t="str">
        <f t="shared" si="77"/>
        <v>2012Q2</v>
      </c>
      <c r="G1232" s="2">
        <v>1</v>
      </c>
      <c r="H1232" s="2">
        <v>0</v>
      </c>
      <c r="I1232" s="2">
        <v>0</v>
      </c>
      <c r="J1232" s="12">
        <v>68924</v>
      </c>
      <c r="K1232" s="12">
        <f>J1232*[1]OtherData!$C$3</f>
        <v>52175.62452687358</v>
      </c>
      <c r="L1232" s="12" t="str">
        <f>VLOOKUP($C1232,[1]OtherData!$H:$I,2,0)</f>
        <v>Storm</v>
      </c>
      <c r="M1232" s="13">
        <f t="shared" si="78"/>
        <v>-4.0963062938511575E-2</v>
      </c>
      <c r="N1232" s="12">
        <v>63579.804771533818</v>
      </c>
      <c r="O1232" s="14">
        <f t="shared" si="79"/>
        <v>-3.8185663687865579E-2</v>
      </c>
      <c r="P1232">
        <v>3</v>
      </c>
      <c r="Q1232">
        <v>1</v>
      </c>
    </row>
    <row r="1233" spans="1:17">
      <c r="A1233" s="2" t="str">
        <f t="shared" si="76"/>
        <v>3_20123</v>
      </c>
      <c r="B1233" s="2">
        <v>3</v>
      </c>
      <c r="C1233" s="11" t="s">
        <v>24</v>
      </c>
      <c r="D1233" s="2">
        <v>3</v>
      </c>
      <c r="E1233" s="2">
        <v>2012</v>
      </c>
      <c r="F1233" s="2" t="str">
        <f t="shared" si="77"/>
        <v>2012Q3</v>
      </c>
      <c r="G1233" s="2">
        <v>1</v>
      </c>
      <c r="H1233" s="2">
        <v>0</v>
      </c>
      <c r="I1233" s="2">
        <v>0</v>
      </c>
      <c r="J1233" s="12">
        <v>68867</v>
      </c>
      <c r="K1233" s="12">
        <f>J1233*[1]OtherData!$C$3</f>
        <v>52132.475397426191</v>
      </c>
      <c r="L1233" s="12" t="str">
        <f>VLOOKUP($C1233,[1]OtherData!$H:$I,2,0)</f>
        <v>Storm</v>
      </c>
      <c r="M1233" s="15">
        <f t="shared" si="78"/>
        <v>-4.0963423432810571E-2</v>
      </c>
      <c r="N1233" s="12">
        <v>63527.224409512208</v>
      </c>
      <c r="O1233" s="14">
        <f t="shared" si="79"/>
        <v>-3.8185915837125994E-2</v>
      </c>
      <c r="P1233">
        <v>3</v>
      </c>
      <c r="Q1233">
        <v>1</v>
      </c>
    </row>
    <row r="1234" spans="1:17">
      <c r="A1234" s="2" t="str">
        <f t="shared" si="76"/>
        <v>3_20123</v>
      </c>
      <c r="B1234" s="2">
        <v>3</v>
      </c>
      <c r="C1234" s="11" t="s">
        <v>24</v>
      </c>
      <c r="D1234" s="2">
        <v>3</v>
      </c>
      <c r="E1234" s="2">
        <v>2012</v>
      </c>
      <c r="F1234" s="2" t="str">
        <f t="shared" si="77"/>
        <v>2012Q3</v>
      </c>
      <c r="G1234" s="2">
        <v>1</v>
      </c>
      <c r="H1234" s="2">
        <v>0</v>
      </c>
      <c r="I1234" s="2">
        <v>0</v>
      </c>
      <c r="J1234" s="12">
        <v>68683</v>
      </c>
      <c r="K1234" s="12">
        <f>J1234*[1]OtherData!$C$3</f>
        <v>51993.186979560938</v>
      </c>
      <c r="L1234" s="12" t="str">
        <f>VLOOKUP($C1234,[1]OtherData!$H:$I,2,0)</f>
        <v>Storm</v>
      </c>
      <c r="M1234" s="13">
        <f t="shared" si="78"/>
        <v>-4.0964587133705599E-2</v>
      </c>
      <c r="N1234" s="12">
        <v>63357.491311056481</v>
      </c>
      <c r="O1234" s="14">
        <f t="shared" si="79"/>
        <v>-3.8186729792633302E-2</v>
      </c>
      <c r="P1234">
        <v>3</v>
      </c>
      <c r="Q1234">
        <v>1</v>
      </c>
    </row>
    <row r="1235" spans="1:17">
      <c r="A1235" s="2" t="str">
        <f t="shared" si="76"/>
        <v>5_20093</v>
      </c>
      <c r="B1235" s="2">
        <v>5</v>
      </c>
      <c r="C1235" s="11" t="s">
        <v>24</v>
      </c>
      <c r="D1235" s="2">
        <v>3</v>
      </c>
      <c r="E1235" s="2">
        <v>2009</v>
      </c>
      <c r="F1235" s="2" t="str">
        <f t="shared" si="77"/>
        <v>2009Q3</v>
      </c>
      <c r="G1235" s="2">
        <v>1</v>
      </c>
      <c r="H1235" s="2">
        <v>0</v>
      </c>
      <c r="I1235" s="2">
        <v>0</v>
      </c>
      <c r="J1235" s="12">
        <v>68626</v>
      </c>
      <c r="K1235" s="12">
        <f>J1235*[1]OtherData!$C$3</f>
        <v>51950.037850113549</v>
      </c>
      <c r="L1235" s="12" t="str">
        <f>VLOOKUP($C1235,[1]OtherData!$H:$I,2,0)</f>
        <v>Storm</v>
      </c>
      <c r="M1235" s="15">
        <f t="shared" si="78"/>
        <v>-4.0964947628004594E-2</v>
      </c>
      <c r="N1235" s="12">
        <v>61233.2448413276</v>
      </c>
      <c r="O1235" s="14">
        <f t="shared" si="79"/>
        <v>-3.8196916622006291E-2</v>
      </c>
      <c r="P1235">
        <v>3</v>
      </c>
      <c r="Q1235">
        <v>1</v>
      </c>
    </row>
    <row r="1236" spans="1:17">
      <c r="A1236" s="2" t="str">
        <f t="shared" si="76"/>
        <v>2_20154</v>
      </c>
      <c r="B1236" s="2">
        <v>2</v>
      </c>
      <c r="C1236" s="11" t="s">
        <v>19</v>
      </c>
      <c r="D1236" s="2">
        <v>4</v>
      </c>
      <c r="E1236" s="2">
        <v>2015</v>
      </c>
      <c r="F1236" s="2" t="str">
        <f t="shared" si="77"/>
        <v>2015Q4</v>
      </c>
      <c r="G1236" s="2">
        <v>1</v>
      </c>
      <c r="H1236" s="2">
        <v>0</v>
      </c>
      <c r="I1236" s="2">
        <v>0</v>
      </c>
      <c r="J1236" s="12">
        <v>68512</v>
      </c>
      <c r="K1236" s="12">
        <f>J1236*[1]OtherData!$C$3</f>
        <v>51863.739591218779</v>
      </c>
      <c r="L1236" s="12" t="str">
        <f>VLOOKUP($C1236,[1]OtherData!$H:$I,2,0)</f>
        <v>Water</v>
      </c>
      <c r="M1236" s="13">
        <f t="shared" si="78"/>
        <v>-4.0965668616602599E-2</v>
      </c>
      <c r="N1236" s="12">
        <v>65831.968566376338</v>
      </c>
      <c r="O1236" s="14">
        <f t="shared" si="79"/>
        <v>-3.8174863430633171E-2</v>
      </c>
      <c r="P1236">
        <v>3</v>
      </c>
      <c r="Q1236">
        <v>1</v>
      </c>
    </row>
    <row r="1237" spans="1:17">
      <c r="A1237" s="2" t="str">
        <f t="shared" si="76"/>
        <v>3_20152</v>
      </c>
      <c r="B1237" s="2">
        <v>3</v>
      </c>
      <c r="C1237" s="11" t="s">
        <v>24</v>
      </c>
      <c r="D1237" s="2">
        <v>2</v>
      </c>
      <c r="E1237" s="2">
        <v>2015</v>
      </c>
      <c r="F1237" s="2" t="str">
        <f t="shared" si="77"/>
        <v>2015Q2</v>
      </c>
      <c r="G1237" s="2">
        <v>1</v>
      </c>
      <c r="H1237" s="2">
        <v>0</v>
      </c>
      <c r="I1237" s="2">
        <v>0</v>
      </c>
      <c r="J1237" s="12">
        <v>68366</v>
      </c>
      <c r="K1237" s="12">
        <f>J1237*[1]OtherData!$C$3</f>
        <v>51753.217259651785</v>
      </c>
      <c r="L1237" s="12" t="str">
        <f>VLOOKUP($C1237,[1]OtherData!$H:$I,2,0)</f>
        <v>Storm</v>
      </c>
      <c r="M1237" s="15">
        <f t="shared" si="78"/>
        <v>-4.0966591987964956E-2</v>
      </c>
      <c r="N1237" s="12">
        <v>65691.67974966261</v>
      </c>
      <c r="O1237" s="14">
        <f t="shared" si="79"/>
        <v>-3.817553618601216E-2</v>
      </c>
      <c r="P1237">
        <v>3</v>
      </c>
      <c r="Q1237">
        <v>1</v>
      </c>
    </row>
    <row r="1238" spans="1:17">
      <c r="A1238" s="2" t="str">
        <f t="shared" si="76"/>
        <v>3_20103</v>
      </c>
      <c r="B1238" s="2">
        <v>3</v>
      </c>
      <c r="C1238" s="11" t="s">
        <v>24</v>
      </c>
      <c r="D1238" s="2">
        <v>3</v>
      </c>
      <c r="E1238" s="2">
        <v>2010</v>
      </c>
      <c r="F1238" s="2" t="str">
        <f t="shared" si="77"/>
        <v>2010Q3</v>
      </c>
      <c r="G1238" s="2">
        <v>1</v>
      </c>
      <c r="H1238" s="2">
        <v>0</v>
      </c>
      <c r="I1238" s="2">
        <v>0</v>
      </c>
      <c r="J1238" s="12">
        <v>67973</v>
      </c>
      <c r="K1238" s="12">
        <f>J1238*[1]OtherData!$C$3</f>
        <v>51455.715367146106</v>
      </c>
      <c r="L1238" s="12" t="str">
        <f>VLOOKUP($C1238,[1]OtherData!$H:$I,2,0)</f>
        <v>Storm</v>
      </c>
      <c r="M1238" s="13">
        <f t="shared" si="78"/>
        <v>-4.0969077501289648E-2</v>
      </c>
      <c r="N1238" s="12">
        <v>60355.085931804999</v>
      </c>
      <c r="O1238" s="14">
        <f t="shared" si="79"/>
        <v>-3.8201127835300587E-2</v>
      </c>
      <c r="P1238">
        <v>3</v>
      </c>
      <c r="Q1238">
        <v>1</v>
      </c>
    </row>
    <row r="1239" spans="1:17">
      <c r="A1239" s="2" t="str">
        <f t="shared" si="76"/>
        <v>5_20093</v>
      </c>
      <c r="B1239" s="2">
        <v>5</v>
      </c>
      <c r="C1239" s="11" t="s">
        <v>24</v>
      </c>
      <c r="D1239" s="2">
        <v>3</v>
      </c>
      <c r="E1239" s="2">
        <v>2009</v>
      </c>
      <c r="F1239" s="2" t="str">
        <f t="shared" si="77"/>
        <v>2009Q3</v>
      </c>
      <c r="G1239" s="2">
        <v>1</v>
      </c>
      <c r="H1239" s="2">
        <v>0</v>
      </c>
      <c r="I1239" s="2">
        <v>0</v>
      </c>
      <c r="J1239" s="12">
        <v>67954</v>
      </c>
      <c r="K1239" s="12">
        <f>J1239*[1]OtherData!$C$3</f>
        <v>51441.332323996976</v>
      </c>
      <c r="L1239" s="12" t="str">
        <f>VLOOKUP($C1239,[1]OtherData!$H:$I,2,0)</f>
        <v>Storm</v>
      </c>
      <c r="M1239" s="15">
        <f t="shared" si="78"/>
        <v>-4.096919766605598E-2</v>
      </c>
      <c r="N1239" s="12">
        <v>60633.636230402117</v>
      </c>
      <c r="O1239" s="14">
        <f t="shared" si="79"/>
        <v>-3.8199792046631979E-2</v>
      </c>
      <c r="P1239">
        <v>3</v>
      </c>
      <c r="Q1239">
        <v>1</v>
      </c>
    </row>
    <row r="1240" spans="1:17">
      <c r="A1240" s="2" t="str">
        <f t="shared" si="76"/>
        <v>4_20143</v>
      </c>
      <c r="B1240" s="2">
        <v>4</v>
      </c>
      <c r="C1240" s="11" t="s">
        <v>24</v>
      </c>
      <c r="D1240" s="2">
        <v>3</v>
      </c>
      <c r="E1240" s="2">
        <v>2014</v>
      </c>
      <c r="F1240" s="2" t="str">
        <f t="shared" si="77"/>
        <v>2014Q3</v>
      </c>
      <c r="G1240" s="2">
        <v>1</v>
      </c>
      <c r="H1240" s="2">
        <v>0</v>
      </c>
      <c r="I1240" s="2">
        <v>0</v>
      </c>
      <c r="J1240" s="12">
        <v>67916</v>
      </c>
      <c r="K1240" s="12">
        <f>J1240*[1]OtherData!$C$3</f>
        <v>51412.566237698717</v>
      </c>
      <c r="L1240" s="12" t="str">
        <f>VLOOKUP($C1240,[1]OtherData!$H:$I,2,0)</f>
        <v>Storm</v>
      </c>
      <c r="M1240" s="13">
        <f t="shared" si="78"/>
        <v>-4.0969437995588651E-2</v>
      </c>
      <c r="N1240" s="12">
        <v>64659.034141754171</v>
      </c>
      <c r="O1240" s="14">
        <f t="shared" si="79"/>
        <v>-3.818048824066328E-2</v>
      </c>
      <c r="P1240">
        <v>3</v>
      </c>
      <c r="Q1240">
        <v>1</v>
      </c>
    </row>
    <row r="1241" spans="1:17">
      <c r="A1241" s="2" t="str">
        <f t="shared" si="76"/>
        <v>6_20132</v>
      </c>
      <c r="B1241" s="2">
        <v>6</v>
      </c>
      <c r="C1241" s="11" t="s">
        <v>19</v>
      </c>
      <c r="D1241" s="2">
        <v>2</v>
      </c>
      <c r="E1241" s="2">
        <v>2013</v>
      </c>
      <c r="F1241" s="2" t="str">
        <f t="shared" si="77"/>
        <v>2013Q2</v>
      </c>
      <c r="G1241" s="2">
        <v>1</v>
      </c>
      <c r="H1241" s="2">
        <v>0</v>
      </c>
      <c r="I1241" s="2">
        <v>0</v>
      </c>
      <c r="J1241" s="12">
        <v>67890</v>
      </c>
      <c r="K1241" s="12">
        <f>J1241*[1]OtherData!$C$3</f>
        <v>51392.884178652537</v>
      </c>
      <c r="L1241" s="12" t="str">
        <f>VLOOKUP($C1241,[1]OtherData!$H:$I,2,0)</f>
        <v>Water</v>
      </c>
      <c r="M1241" s="15">
        <f t="shared" si="78"/>
        <v>-4.0969602431584685E-2</v>
      </c>
      <c r="N1241" s="12">
        <v>63863.0040693712</v>
      </c>
      <c r="O1241" s="14">
        <f t="shared" si="79"/>
        <v>-3.8184305604909229E-2</v>
      </c>
      <c r="P1241">
        <v>3</v>
      </c>
      <c r="Q1241">
        <v>1</v>
      </c>
    </row>
    <row r="1242" spans="1:17">
      <c r="A1242" s="2" t="str">
        <f t="shared" si="76"/>
        <v>3_20112</v>
      </c>
      <c r="B1242" s="2">
        <v>3</v>
      </c>
      <c r="C1242" s="11" t="s">
        <v>24</v>
      </c>
      <c r="D1242" s="2">
        <v>2</v>
      </c>
      <c r="E1242" s="2">
        <v>2011</v>
      </c>
      <c r="F1242" s="2" t="str">
        <f t="shared" si="77"/>
        <v>2011Q2</v>
      </c>
      <c r="G1242" s="2">
        <v>1</v>
      </c>
      <c r="H1242" s="2">
        <v>0</v>
      </c>
      <c r="I1242" s="2">
        <v>0</v>
      </c>
      <c r="J1242" s="12">
        <v>67827</v>
      </c>
      <c r="K1242" s="12">
        <f>J1242*[1]OtherData!$C$3</f>
        <v>51345.193035579112</v>
      </c>
      <c r="L1242" s="12" t="str">
        <f>VLOOKUP($C1242,[1]OtherData!$H:$I,2,0)</f>
        <v>Storm</v>
      </c>
      <c r="M1242" s="13">
        <f t="shared" si="78"/>
        <v>-4.0970000872651999E-2</v>
      </c>
      <c r="N1242" s="12">
        <v>60891.287660625712</v>
      </c>
      <c r="O1242" s="14">
        <f t="shared" si="79"/>
        <v>-3.8198556478540042E-2</v>
      </c>
      <c r="P1242">
        <v>3</v>
      </c>
      <c r="Q1242">
        <v>1</v>
      </c>
    </row>
    <row r="1243" spans="1:17">
      <c r="A1243" s="2" t="str">
        <f t="shared" si="76"/>
        <v>5_20093</v>
      </c>
      <c r="B1243" s="2">
        <v>5</v>
      </c>
      <c r="C1243" s="11" t="s">
        <v>24</v>
      </c>
      <c r="D1243" s="2">
        <v>3</v>
      </c>
      <c r="E1243" s="2">
        <v>2009</v>
      </c>
      <c r="F1243" s="2" t="str">
        <f t="shared" si="77"/>
        <v>2009Q3</v>
      </c>
      <c r="G1243" s="2">
        <v>1</v>
      </c>
      <c r="H1243" s="2">
        <v>0</v>
      </c>
      <c r="I1243" s="2">
        <v>0</v>
      </c>
      <c r="J1243" s="12">
        <v>67757</v>
      </c>
      <c r="K1243" s="12">
        <f>J1243*[1]OtherData!$C$3</f>
        <v>51292.20287660863</v>
      </c>
      <c r="L1243" s="12" t="str">
        <f>VLOOKUP($C1243,[1]OtherData!$H:$I,2,0)</f>
        <v>Storm</v>
      </c>
      <c r="M1243" s="15">
        <f t="shared" si="78"/>
        <v>-4.0970443584949022E-2</v>
      </c>
      <c r="N1243" s="12">
        <v>60457.858110830217</v>
      </c>
      <c r="O1243" s="14">
        <f t="shared" si="79"/>
        <v>-3.8200634991053493E-2</v>
      </c>
      <c r="P1243">
        <v>3</v>
      </c>
      <c r="Q1243">
        <v>1</v>
      </c>
    </row>
    <row r="1244" spans="1:17">
      <c r="A1244" s="2" t="str">
        <f t="shared" si="76"/>
        <v>4_20123</v>
      </c>
      <c r="B1244" s="2">
        <v>4</v>
      </c>
      <c r="C1244" s="11" t="s">
        <v>24</v>
      </c>
      <c r="D1244" s="2">
        <v>3</v>
      </c>
      <c r="E1244" s="2">
        <v>2012</v>
      </c>
      <c r="F1244" s="2" t="str">
        <f t="shared" si="77"/>
        <v>2012Q3</v>
      </c>
      <c r="G1244" s="2">
        <v>1</v>
      </c>
      <c r="H1244" s="2">
        <v>0</v>
      </c>
      <c r="I1244" s="2">
        <v>0</v>
      </c>
      <c r="J1244" s="12">
        <v>67751</v>
      </c>
      <c r="K1244" s="12">
        <f>J1244*[1]OtherData!$C$3</f>
        <v>51287.660862982593</v>
      </c>
      <c r="L1244" s="12" t="str">
        <f>VLOOKUP($C1244,[1]OtherData!$H:$I,2,0)</f>
        <v>Storm</v>
      </c>
      <c r="M1244" s="13">
        <f t="shared" si="78"/>
        <v>-4.0970481531717333E-2</v>
      </c>
      <c r="N1244" s="12">
        <v>62497.756268878584</v>
      </c>
      <c r="O1244" s="14">
        <f t="shared" si="79"/>
        <v>-3.8190852654224672E-2</v>
      </c>
      <c r="P1244">
        <v>3</v>
      </c>
      <c r="Q1244">
        <v>1</v>
      </c>
    </row>
    <row r="1245" spans="1:17">
      <c r="A1245" s="2" t="str">
        <f t="shared" si="76"/>
        <v>3_20112</v>
      </c>
      <c r="B1245" s="2">
        <v>3</v>
      </c>
      <c r="C1245" s="11" t="s">
        <v>24</v>
      </c>
      <c r="D1245" s="2">
        <v>2</v>
      </c>
      <c r="E1245" s="2">
        <v>2011</v>
      </c>
      <c r="F1245" s="2" t="str">
        <f t="shared" si="77"/>
        <v>2011Q2</v>
      </c>
      <c r="G1245" s="2">
        <v>1</v>
      </c>
      <c r="H1245" s="2">
        <v>0</v>
      </c>
      <c r="I1245" s="2">
        <v>0</v>
      </c>
      <c r="J1245" s="12">
        <v>67649</v>
      </c>
      <c r="K1245" s="12">
        <f>J1245*[1]OtherData!$C$3</f>
        <v>51210.446631339895</v>
      </c>
      <c r="L1245" s="12" t="str">
        <f>VLOOKUP($C1245,[1]OtherData!$H:$I,2,0)</f>
        <v>Storm</v>
      </c>
      <c r="M1245" s="15">
        <f t="shared" si="78"/>
        <v>-4.0971126626778709E-2</v>
      </c>
      <c r="N1245" s="12">
        <v>60731.489214526206</v>
      </c>
      <c r="O1245" s="14">
        <f t="shared" si="79"/>
        <v>-3.8199322792396594E-2</v>
      </c>
      <c r="P1245">
        <v>3</v>
      </c>
      <c r="Q1245">
        <v>1</v>
      </c>
    </row>
    <row r="1246" spans="1:17">
      <c r="A1246" s="2" t="str">
        <f t="shared" si="76"/>
        <v>5_20131</v>
      </c>
      <c r="B1246" s="2">
        <v>5</v>
      </c>
      <c r="C1246" s="11" t="s">
        <v>24</v>
      </c>
      <c r="D1246" s="2">
        <v>1</v>
      </c>
      <c r="E1246" s="2">
        <v>2013</v>
      </c>
      <c r="F1246" s="2" t="str">
        <f t="shared" si="77"/>
        <v>2013Q1</v>
      </c>
      <c r="G1246" s="2">
        <v>1</v>
      </c>
      <c r="H1246" s="2">
        <v>0</v>
      </c>
      <c r="I1246" s="2">
        <v>0</v>
      </c>
      <c r="J1246" s="12">
        <v>67529</v>
      </c>
      <c r="K1246" s="12">
        <f>J1246*[1]OtherData!$C$3</f>
        <v>51119.606358819081</v>
      </c>
      <c r="L1246" s="12" t="str">
        <f>VLOOKUP($C1246,[1]OtherData!$H:$I,2,0)</f>
        <v>Storm</v>
      </c>
      <c r="M1246" s="13">
        <f t="shared" si="78"/>
        <v>-4.0971885562145025E-2</v>
      </c>
      <c r="N1246" s="12">
        <v>63523.417319201173</v>
      </c>
      <c r="O1246" s="14">
        <f t="shared" si="79"/>
        <v>-3.818593409403731E-2</v>
      </c>
      <c r="P1246">
        <v>3</v>
      </c>
      <c r="Q1246">
        <v>1</v>
      </c>
    </row>
    <row r="1247" spans="1:17">
      <c r="A1247" s="2" t="str">
        <f t="shared" si="76"/>
        <v>5_20122</v>
      </c>
      <c r="B1247" s="2">
        <v>5</v>
      </c>
      <c r="C1247" s="11" t="s">
        <v>24</v>
      </c>
      <c r="D1247" s="2">
        <v>2</v>
      </c>
      <c r="E1247" s="2">
        <v>2012</v>
      </c>
      <c r="F1247" s="2" t="str">
        <f t="shared" si="77"/>
        <v>2012Q2</v>
      </c>
      <c r="G1247" s="2">
        <v>1</v>
      </c>
      <c r="H1247" s="2">
        <v>0</v>
      </c>
      <c r="I1247" s="2">
        <v>0</v>
      </c>
      <c r="J1247" s="12">
        <v>67510</v>
      </c>
      <c r="K1247" s="12">
        <f>J1247*[1]OtherData!$C$3</f>
        <v>51105.223315669951</v>
      </c>
      <c r="L1247" s="12" t="str">
        <f>VLOOKUP($C1247,[1]OtherData!$H:$I,2,0)</f>
        <v>Storm</v>
      </c>
      <c r="M1247" s="15">
        <f t="shared" si="78"/>
        <v>-4.0972005726911356E-2</v>
      </c>
      <c r="N1247" s="12">
        <v>62275.442808401254</v>
      </c>
      <c r="O1247" s="14">
        <f t="shared" si="79"/>
        <v>-3.8191918758992402E-2</v>
      </c>
      <c r="P1247">
        <v>3</v>
      </c>
      <c r="Q1247">
        <v>1</v>
      </c>
    </row>
    <row r="1248" spans="1:17">
      <c r="A1248" s="2" t="str">
        <f t="shared" si="76"/>
        <v>3_20144</v>
      </c>
      <c r="B1248" s="2">
        <v>3</v>
      </c>
      <c r="C1248" s="11" t="s">
        <v>24</v>
      </c>
      <c r="D1248" s="2">
        <v>4</v>
      </c>
      <c r="E1248" s="2">
        <v>2014</v>
      </c>
      <c r="F1248" s="2" t="str">
        <f t="shared" si="77"/>
        <v>2014Q4</v>
      </c>
      <c r="G1248" s="2">
        <v>1</v>
      </c>
      <c r="H1248" s="2">
        <v>0</v>
      </c>
      <c r="I1248" s="2">
        <v>0</v>
      </c>
      <c r="J1248" s="12">
        <v>67326</v>
      </c>
      <c r="K1248" s="12">
        <f>J1248*[1]OtherData!$C$3</f>
        <v>50965.934897804698</v>
      </c>
      <c r="L1248" s="12" t="str">
        <f>VLOOKUP($C1248,[1]OtherData!$H:$I,2,0)</f>
        <v>Storm</v>
      </c>
      <c r="M1248" s="13">
        <f t="shared" si="78"/>
        <v>-4.0973169427806377E-2</v>
      </c>
      <c r="N1248" s="12">
        <v>64097.328061542808</v>
      </c>
      <c r="O1248" s="14">
        <f t="shared" si="79"/>
        <v>-3.8183181903606082E-2</v>
      </c>
      <c r="P1248">
        <v>3</v>
      </c>
      <c r="Q1248">
        <v>1</v>
      </c>
    </row>
    <row r="1249" spans="1:17">
      <c r="A1249" s="2" t="str">
        <f t="shared" si="76"/>
        <v>5_20153</v>
      </c>
      <c r="B1249" s="2">
        <v>5</v>
      </c>
      <c r="C1249" s="11" t="s">
        <v>24</v>
      </c>
      <c r="D1249" s="2">
        <v>3</v>
      </c>
      <c r="E1249" s="2">
        <v>2015</v>
      </c>
      <c r="F1249" s="2" t="str">
        <f t="shared" si="77"/>
        <v>2015Q3</v>
      </c>
      <c r="G1249" s="2">
        <v>1</v>
      </c>
      <c r="H1249" s="2">
        <v>0</v>
      </c>
      <c r="I1249" s="2">
        <v>0</v>
      </c>
      <c r="J1249" s="12">
        <v>67288</v>
      </c>
      <c r="K1249" s="12">
        <f>J1249*[1]OtherData!$C$3</f>
        <v>50937.168811506439</v>
      </c>
      <c r="L1249" s="12" t="str">
        <f>VLOOKUP($C1249,[1]OtherData!$H:$I,2,0)</f>
        <v>Storm</v>
      </c>
      <c r="M1249" s="15">
        <f t="shared" si="78"/>
        <v>-4.0973409757339048E-2</v>
      </c>
      <c r="N1249" s="12">
        <v>64655.848623516038</v>
      </c>
      <c r="O1249" s="14">
        <f t="shared" si="79"/>
        <v>-3.8180503516824123E-2</v>
      </c>
      <c r="P1249">
        <v>3</v>
      </c>
      <c r="Q1249">
        <v>1</v>
      </c>
    </row>
    <row r="1250" spans="1:17">
      <c r="A1250" s="2" t="str">
        <f t="shared" si="76"/>
        <v>3_20142</v>
      </c>
      <c r="B1250" s="2">
        <v>3</v>
      </c>
      <c r="C1250" s="11" t="s">
        <v>24</v>
      </c>
      <c r="D1250" s="2">
        <v>2</v>
      </c>
      <c r="E1250" s="2">
        <v>2014</v>
      </c>
      <c r="F1250" s="2" t="str">
        <f t="shared" si="77"/>
        <v>2014Q2</v>
      </c>
      <c r="G1250" s="2">
        <v>1</v>
      </c>
      <c r="H1250" s="2">
        <v>0</v>
      </c>
      <c r="I1250" s="2">
        <v>0</v>
      </c>
      <c r="J1250" s="12">
        <v>67161</v>
      </c>
      <c r="K1250" s="12">
        <f>J1250*[1]OtherData!$C$3</f>
        <v>50841.029523088575</v>
      </c>
      <c r="L1250" s="12" t="str">
        <f>VLOOKUP($C1250,[1]OtherData!$H:$I,2,0)</f>
        <v>Storm</v>
      </c>
      <c r="M1250" s="13">
        <f t="shared" si="78"/>
        <v>-4.0974212963935067E-2</v>
      </c>
      <c r="N1250" s="12">
        <v>63940.240767924377</v>
      </c>
      <c r="O1250" s="14">
        <f t="shared" si="79"/>
        <v>-3.8183935216123982E-2</v>
      </c>
      <c r="P1250">
        <v>3</v>
      </c>
      <c r="Q1250">
        <v>1</v>
      </c>
    </row>
    <row r="1251" spans="1:17">
      <c r="A1251" s="2" t="str">
        <f t="shared" si="76"/>
        <v>3_20132</v>
      </c>
      <c r="B1251" s="2">
        <v>3</v>
      </c>
      <c r="C1251" s="11" t="s">
        <v>24</v>
      </c>
      <c r="D1251" s="2">
        <v>2</v>
      </c>
      <c r="E1251" s="2">
        <v>2013</v>
      </c>
      <c r="F1251" s="2" t="str">
        <f t="shared" si="77"/>
        <v>2013Q2</v>
      </c>
      <c r="G1251" s="2">
        <v>1</v>
      </c>
      <c r="H1251" s="2">
        <v>0</v>
      </c>
      <c r="I1251" s="2">
        <v>0</v>
      </c>
      <c r="J1251" s="12">
        <v>67085</v>
      </c>
      <c r="K1251" s="12">
        <f>J1251*[1]OtherData!$C$3</f>
        <v>50783.497350492056</v>
      </c>
      <c r="L1251" s="12" t="str">
        <f>VLOOKUP($C1251,[1]OtherData!$H:$I,2,0)</f>
        <v>Storm</v>
      </c>
      <c r="M1251" s="15">
        <f t="shared" si="78"/>
        <v>-4.0974693623000401E-2</v>
      </c>
      <c r="N1251" s="12">
        <v>63105.753836997595</v>
      </c>
      <c r="O1251" s="14">
        <f t="shared" si="79"/>
        <v>-3.8187937000333336E-2</v>
      </c>
      <c r="P1251">
        <v>3</v>
      </c>
      <c r="Q1251">
        <v>1</v>
      </c>
    </row>
    <row r="1252" spans="1:17">
      <c r="A1252" s="2" t="str">
        <f t="shared" si="76"/>
        <v>5_20103</v>
      </c>
      <c r="B1252" s="2">
        <v>5</v>
      </c>
      <c r="C1252" s="11" t="s">
        <v>24</v>
      </c>
      <c r="D1252" s="2">
        <v>3</v>
      </c>
      <c r="E1252" s="2">
        <v>2010</v>
      </c>
      <c r="F1252" s="2" t="str">
        <f t="shared" si="77"/>
        <v>2010Q3</v>
      </c>
      <c r="G1252" s="2">
        <v>1</v>
      </c>
      <c r="H1252" s="2">
        <v>0</v>
      </c>
      <c r="I1252" s="2">
        <v>0</v>
      </c>
      <c r="J1252" s="12">
        <v>67053</v>
      </c>
      <c r="K1252" s="12">
        <f>J1252*[1]OtherData!$C$3</f>
        <v>50759.273277819833</v>
      </c>
      <c r="L1252" s="12" t="str">
        <f>VLOOKUP($C1252,[1]OtherData!$H:$I,2,0)</f>
        <v>Storm</v>
      </c>
      <c r="M1252" s="13">
        <f t="shared" si="78"/>
        <v>-4.0974896005764753E-2</v>
      </c>
      <c r="N1252" s="12">
        <v>59538.192767500637</v>
      </c>
      <c r="O1252" s="14">
        <f t="shared" si="79"/>
        <v>-3.8205045248557154E-2</v>
      </c>
      <c r="P1252">
        <v>3</v>
      </c>
      <c r="Q1252">
        <v>1</v>
      </c>
    </row>
    <row r="1253" spans="1:17">
      <c r="A1253" s="2" t="str">
        <f t="shared" si="76"/>
        <v>4_20112</v>
      </c>
      <c r="B1253" s="2">
        <v>4</v>
      </c>
      <c r="C1253" s="11" t="s">
        <v>24</v>
      </c>
      <c r="D1253" s="2">
        <v>2</v>
      </c>
      <c r="E1253" s="2">
        <v>2011</v>
      </c>
      <c r="F1253" s="2" t="str">
        <f t="shared" si="77"/>
        <v>2011Q2</v>
      </c>
      <c r="G1253" s="2">
        <v>1</v>
      </c>
      <c r="H1253" s="2">
        <v>0</v>
      </c>
      <c r="I1253" s="2">
        <v>0</v>
      </c>
      <c r="J1253" s="12">
        <v>66952</v>
      </c>
      <c r="K1253" s="12">
        <f>J1253*[1]OtherData!$C$3</f>
        <v>50682.816048448149</v>
      </c>
      <c r="L1253" s="12" t="str">
        <f>VLOOKUP($C1253,[1]OtherData!$H:$I,2,0)</f>
        <v>Storm</v>
      </c>
      <c r="M1253" s="15">
        <f t="shared" si="78"/>
        <v>-4.0975534776364737E-2</v>
      </c>
      <c r="N1253" s="12">
        <v>60105.761591316332</v>
      </c>
      <c r="O1253" s="14">
        <f t="shared" si="79"/>
        <v>-3.820232347081242E-2</v>
      </c>
      <c r="P1253">
        <v>3</v>
      </c>
      <c r="Q1253">
        <v>1</v>
      </c>
    </row>
    <row r="1254" spans="1:17">
      <c r="A1254" s="2" t="str">
        <f t="shared" si="76"/>
        <v>5_20132</v>
      </c>
      <c r="B1254" s="2">
        <v>5</v>
      </c>
      <c r="C1254" s="11" t="s">
        <v>24</v>
      </c>
      <c r="D1254" s="2">
        <v>2</v>
      </c>
      <c r="E1254" s="2">
        <v>2013</v>
      </c>
      <c r="F1254" s="2" t="str">
        <f t="shared" si="77"/>
        <v>2013Q2</v>
      </c>
      <c r="G1254" s="2">
        <v>1</v>
      </c>
      <c r="H1254" s="2">
        <v>0</v>
      </c>
      <c r="I1254" s="2">
        <v>0</v>
      </c>
      <c r="J1254" s="12">
        <v>66603</v>
      </c>
      <c r="K1254" s="12">
        <f>J1254*[1]OtherData!$C$3</f>
        <v>50418.622255866772</v>
      </c>
      <c r="L1254" s="12" t="str">
        <f>VLOOKUP($C1254,[1]OtherData!$H:$I,2,0)</f>
        <v>Storm</v>
      </c>
      <c r="M1254" s="13">
        <f t="shared" si="78"/>
        <v>-4.0977742013388448E-2</v>
      </c>
      <c r="N1254" s="12">
        <v>62652.344381091913</v>
      </c>
      <c r="O1254" s="14">
        <f t="shared" si="79"/>
        <v>-3.8190111326537581E-2</v>
      </c>
      <c r="P1254">
        <v>3</v>
      </c>
      <c r="Q1254">
        <v>1</v>
      </c>
    </row>
    <row r="1255" spans="1:17">
      <c r="A1255" s="2" t="str">
        <f t="shared" si="76"/>
        <v>4_20103</v>
      </c>
      <c r="B1255" s="2">
        <v>4</v>
      </c>
      <c r="C1255" s="11" t="s">
        <v>24</v>
      </c>
      <c r="D1255" s="2">
        <v>3</v>
      </c>
      <c r="E1255" s="2">
        <v>2010</v>
      </c>
      <c r="F1255" s="2" t="str">
        <f t="shared" si="77"/>
        <v>2010Q3</v>
      </c>
      <c r="G1255" s="2">
        <v>1</v>
      </c>
      <c r="H1255" s="2">
        <v>0</v>
      </c>
      <c r="I1255" s="2">
        <v>0</v>
      </c>
      <c r="J1255" s="12">
        <v>66502</v>
      </c>
      <c r="K1255" s="12">
        <f>J1255*[1]OtherData!$C$3</f>
        <v>50342.16502649508</v>
      </c>
      <c r="L1255" s="12" t="str">
        <f>VLOOKUP($C1255,[1]OtherData!$H:$I,2,0)</f>
        <v>Storm</v>
      </c>
      <c r="M1255" s="15">
        <f t="shared" si="78"/>
        <v>-4.0978380783988431E-2</v>
      </c>
      <c r="N1255" s="12">
        <v>59048.944796270524</v>
      </c>
      <c r="O1255" s="14">
        <f t="shared" si="79"/>
        <v>-3.8207391438453212E-2</v>
      </c>
      <c r="P1255">
        <v>3</v>
      </c>
      <c r="Q1255">
        <v>1</v>
      </c>
    </row>
    <row r="1256" spans="1:17">
      <c r="A1256" s="2" t="str">
        <f t="shared" si="76"/>
        <v>5_20102</v>
      </c>
      <c r="B1256" s="2">
        <v>5</v>
      </c>
      <c r="C1256" s="11" t="s">
        <v>24</v>
      </c>
      <c r="D1256" s="2">
        <v>2</v>
      </c>
      <c r="E1256" s="2">
        <v>2010</v>
      </c>
      <c r="F1256" s="2" t="str">
        <f t="shared" si="77"/>
        <v>2010Q2</v>
      </c>
      <c r="G1256" s="2">
        <v>1</v>
      </c>
      <c r="H1256" s="2">
        <v>0</v>
      </c>
      <c r="I1256" s="2">
        <v>0</v>
      </c>
      <c r="J1256" s="12">
        <v>66438</v>
      </c>
      <c r="K1256" s="12">
        <f>J1256*[1]OtherData!$C$3</f>
        <v>50293.716881150649</v>
      </c>
      <c r="L1256" s="12" t="str">
        <f>VLOOKUP($C1256,[1]OtherData!$H:$I,2,0)</f>
        <v>Storm</v>
      </c>
      <c r="M1256" s="13">
        <f t="shared" si="78"/>
        <v>-4.0978785549517137E-2</v>
      </c>
      <c r="N1256" s="12">
        <v>58992.117445710217</v>
      </c>
      <c r="O1256" s="14">
        <f t="shared" si="79"/>
        <v>-3.8207663954158012E-2</v>
      </c>
      <c r="P1256">
        <v>3</v>
      </c>
      <c r="Q1256">
        <v>1</v>
      </c>
    </row>
    <row r="1257" spans="1:17">
      <c r="A1257" s="2" t="str">
        <f t="shared" si="76"/>
        <v>6_20102</v>
      </c>
      <c r="B1257" s="2">
        <v>6</v>
      </c>
      <c r="C1257" s="11" t="s">
        <v>24</v>
      </c>
      <c r="D1257" s="2">
        <v>2</v>
      </c>
      <c r="E1257" s="2">
        <v>2010</v>
      </c>
      <c r="F1257" s="2" t="str">
        <f t="shared" si="77"/>
        <v>2010Q2</v>
      </c>
      <c r="G1257" s="2">
        <v>1</v>
      </c>
      <c r="H1257" s="2">
        <v>0</v>
      </c>
      <c r="I1257" s="2">
        <v>0</v>
      </c>
      <c r="J1257" s="12">
        <v>66153</v>
      </c>
      <c r="K1257" s="12">
        <f>J1257*[1]OtherData!$C$3</f>
        <v>50077.971233913704</v>
      </c>
      <c r="L1257" s="12" t="str">
        <f>VLOOKUP($C1257,[1]OtherData!$H:$I,2,0)</f>
        <v>Storm</v>
      </c>
      <c r="M1257" s="15">
        <f t="shared" si="78"/>
        <v>-4.0980588021012142E-2</v>
      </c>
      <c r="N1257" s="12">
        <v>58739.058150246368</v>
      </c>
      <c r="O1257" s="14">
        <f t="shared" si="79"/>
        <v>-3.820887750065597E-2</v>
      </c>
      <c r="P1257">
        <v>3</v>
      </c>
      <c r="Q1257">
        <v>1</v>
      </c>
    </row>
    <row r="1258" spans="1:17">
      <c r="A1258" s="2" t="str">
        <f t="shared" si="76"/>
        <v>3_20114</v>
      </c>
      <c r="B1258" s="2">
        <v>3</v>
      </c>
      <c r="C1258" s="11" t="s">
        <v>24</v>
      </c>
      <c r="D1258" s="2">
        <v>4</v>
      </c>
      <c r="E1258" s="2">
        <v>2011</v>
      </c>
      <c r="F1258" s="2" t="str">
        <f t="shared" si="77"/>
        <v>2011Q4</v>
      </c>
      <c r="G1258" s="2">
        <v>1</v>
      </c>
      <c r="H1258" s="2">
        <v>0</v>
      </c>
      <c r="I1258" s="2">
        <v>0</v>
      </c>
      <c r="J1258" s="12">
        <v>65817</v>
      </c>
      <c r="K1258" s="12">
        <f>J1258*[1]OtherData!$C$3</f>
        <v>49823.618470855414</v>
      </c>
      <c r="L1258" s="12" t="str">
        <f>VLOOKUP($C1258,[1]OtherData!$H:$I,2,0)</f>
        <v>Storm</v>
      </c>
      <c r="M1258" s="13">
        <f t="shared" si="78"/>
        <v>-4.0982713040037831E-2</v>
      </c>
      <c r="N1258" s="12">
        <v>59086.82206141216</v>
      </c>
      <c r="O1258" s="14">
        <f t="shared" si="79"/>
        <v>-3.8207209797931449E-2</v>
      </c>
      <c r="P1258">
        <v>3</v>
      </c>
      <c r="Q1258">
        <v>1</v>
      </c>
    </row>
    <row r="1259" spans="1:17">
      <c r="A1259" s="2" t="str">
        <f t="shared" si="76"/>
        <v>3_20153</v>
      </c>
      <c r="B1259" s="2">
        <v>3</v>
      </c>
      <c r="C1259" s="11" t="s">
        <v>19</v>
      </c>
      <c r="D1259" s="2">
        <v>3</v>
      </c>
      <c r="E1259" s="2">
        <v>2015</v>
      </c>
      <c r="F1259" s="2" t="str">
        <f t="shared" si="77"/>
        <v>2015Q3</v>
      </c>
      <c r="G1259" s="2">
        <v>1</v>
      </c>
      <c r="H1259" s="2">
        <v>0</v>
      </c>
      <c r="I1259" s="2">
        <v>0</v>
      </c>
      <c r="J1259" s="12">
        <v>65811</v>
      </c>
      <c r="K1259" s="12">
        <f>J1259*[1]OtherData!$C$3</f>
        <v>49819.076457229377</v>
      </c>
      <c r="L1259" s="12" t="str">
        <f>VLOOKUP($C1259,[1]OtherData!$H:$I,2,0)</f>
        <v>Water</v>
      </c>
      <c r="M1259" s="15">
        <f t="shared" si="78"/>
        <v>-4.0982750986806149E-2</v>
      </c>
      <c r="N1259" s="12">
        <v>63236.625457172362</v>
      </c>
      <c r="O1259" s="14">
        <f t="shared" si="79"/>
        <v>-3.8187309405144414E-2</v>
      </c>
      <c r="P1259">
        <v>3</v>
      </c>
      <c r="Q1259">
        <v>1</v>
      </c>
    </row>
    <row r="1260" spans="1:17">
      <c r="A1260" s="2" t="str">
        <f t="shared" si="76"/>
        <v>6_20092</v>
      </c>
      <c r="B1260" s="2">
        <v>6</v>
      </c>
      <c r="C1260" s="11" t="s">
        <v>24</v>
      </c>
      <c r="D1260" s="2">
        <v>2</v>
      </c>
      <c r="E1260" s="2">
        <v>2009</v>
      </c>
      <c r="F1260" s="2" t="str">
        <f t="shared" si="77"/>
        <v>2009Q2</v>
      </c>
      <c r="G1260" s="2">
        <v>1</v>
      </c>
      <c r="H1260" s="2">
        <v>0</v>
      </c>
      <c r="I1260" s="2">
        <v>0</v>
      </c>
      <c r="J1260" s="12">
        <v>65804</v>
      </c>
      <c r="K1260" s="12">
        <f>J1260*[1]OtherData!$C$3</f>
        <v>49813.777441332328</v>
      </c>
      <c r="L1260" s="12" t="str">
        <f>VLOOKUP($C1260,[1]OtherData!$H:$I,2,0)</f>
        <v>Storm</v>
      </c>
      <c r="M1260" s="13">
        <f t="shared" si="78"/>
        <v>-4.0982795258035852E-2</v>
      </c>
      <c r="N1260" s="12">
        <v>58715.245585328033</v>
      </c>
      <c r="O1260" s="14">
        <f t="shared" si="79"/>
        <v>-3.8208991693871881E-2</v>
      </c>
      <c r="P1260">
        <v>3</v>
      </c>
      <c r="Q1260">
        <v>1</v>
      </c>
    </row>
    <row r="1261" spans="1:17">
      <c r="A1261" s="2" t="str">
        <f t="shared" si="76"/>
        <v>4_20093</v>
      </c>
      <c r="B1261" s="2">
        <v>4</v>
      </c>
      <c r="C1261" s="11" t="s">
        <v>24</v>
      </c>
      <c r="D1261" s="2">
        <v>3</v>
      </c>
      <c r="E1261" s="2">
        <v>2009</v>
      </c>
      <c r="F1261" s="2" t="str">
        <f t="shared" si="77"/>
        <v>2009Q3</v>
      </c>
      <c r="G1261" s="2">
        <v>1</v>
      </c>
      <c r="H1261" s="2">
        <v>0</v>
      </c>
      <c r="I1261" s="2">
        <v>0</v>
      </c>
      <c r="J1261" s="12">
        <v>65760</v>
      </c>
      <c r="K1261" s="12">
        <f>J1261*[1]OtherData!$C$3</f>
        <v>49780.469341408025</v>
      </c>
      <c r="L1261" s="12" t="str">
        <f>VLOOKUP($C1261,[1]OtherData!$H:$I,2,0)</f>
        <v>Storm</v>
      </c>
      <c r="M1261" s="15">
        <f t="shared" si="78"/>
        <v>-4.0983073534336834E-2</v>
      </c>
      <c r="N1261" s="12">
        <v>58675.985497707909</v>
      </c>
      <c r="O1261" s="14">
        <f t="shared" si="79"/>
        <v>-3.8209179965722373E-2</v>
      </c>
      <c r="P1261">
        <v>3</v>
      </c>
      <c r="Q1261">
        <v>1</v>
      </c>
    </row>
    <row r="1262" spans="1:17">
      <c r="A1262" s="2" t="str">
        <f t="shared" si="76"/>
        <v>4_20102</v>
      </c>
      <c r="B1262" s="2">
        <v>4</v>
      </c>
      <c r="C1262" s="11" t="s">
        <v>24</v>
      </c>
      <c r="D1262" s="2">
        <v>2</v>
      </c>
      <c r="E1262" s="2">
        <v>2010</v>
      </c>
      <c r="F1262" s="2" t="str">
        <f t="shared" si="77"/>
        <v>2010Q2</v>
      </c>
      <c r="G1262" s="2">
        <v>1</v>
      </c>
      <c r="H1262" s="2">
        <v>0</v>
      </c>
      <c r="I1262" s="2">
        <v>0</v>
      </c>
      <c r="J1262" s="12">
        <v>65601</v>
      </c>
      <c r="K1262" s="12">
        <f>J1262*[1]OtherData!$C$3</f>
        <v>49660.105980317945</v>
      </c>
      <c r="L1262" s="12" t="str">
        <f>VLOOKUP($C1262,[1]OtherData!$H:$I,2,0)</f>
        <v>Storm</v>
      </c>
      <c r="M1262" s="13">
        <f t="shared" si="78"/>
        <v>-4.0984079123697205E-2</v>
      </c>
      <c r="N1262" s="12">
        <v>58248.922251663746</v>
      </c>
      <c r="O1262" s="14">
        <f t="shared" si="79"/>
        <v>-3.8211227948609913E-2</v>
      </c>
      <c r="P1262">
        <v>3</v>
      </c>
      <c r="Q1262">
        <v>1</v>
      </c>
    </row>
    <row r="1263" spans="1:17">
      <c r="A1263" s="2" t="str">
        <f t="shared" si="76"/>
        <v>5_20152</v>
      </c>
      <c r="B1263" s="2">
        <v>5</v>
      </c>
      <c r="C1263" s="11" t="s">
        <v>24</v>
      </c>
      <c r="D1263" s="2">
        <v>2</v>
      </c>
      <c r="E1263" s="2">
        <v>2015</v>
      </c>
      <c r="F1263" s="2" t="str">
        <f t="shared" si="77"/>
        <v>2015Q2</v>
      </c>
      <c r="G1263" s="2">
        <v>1</v>
      </c>
      <c r="H1263" s="2">
        <v>0</v>
      </c>
      <c r="I1263" s="2">
        <v>0</v>
      </c>
      <c r="J1263" s="12">
        <v>65576</v>
      </c>
      <c r="K1263" s="12">
        <f>J1263*[1]OtherData!$C$3</f>
        <v>49641.180923542772</v>
      </c>
      <c r="L1263" s="12" t="str">
        <f>VLOOKUP($C1263,[1]OtherData!$H:$I,2,0)</f>
        <v>Storm</v>
      </c>
      <c r="M1263" s="15">
        <f t="shared" si="78"/>
        <v>-4.0984237235231855E-2</v>
      </c>
      <c r="N1263" s="12">
        <v>63010.81811520164</v>
      </c>
      <c r="O1263" s="14">
        <f t="shared" si="79"/>
        <v>-3.8188392264829771E-2</v>
      </c>
      <c r="P1263">
        <v>3</v>
      </c>
      <c r="Q1263">
        <v>1</v>
      </c>
    </row>
    <row r="1264" spans="1:17">
      <c r="A1264" s="2" t="str">
        <f t="shared" si="76"/>
        <v>4_20112</v>
      </c>
      <c r="B1264" s="2">
        <v>4</v>
      </c>
      <c r="C1264" s="11" t="s">
        <v>24</v>
      </c>
      <c r="D1264" s="2">
        <v>2</v>
      </c>
      <c r="E1264" s="2">
        <v>2011</v>
      </c>
      <c r="F1264" s="2" t="str">
        <f t="shared" si="77"/>
        <v>2011Q2</v>
      </c>
      <c r="G1264" s="2">
        <v>1</v>
      </c>
      <c r="H1264" s="2">
        <v>0</v>
      </c>
      <c r="I1264" s="2">
        <v>0</v>
      </c>
      <c r="J1264" s="12">
        <v>65424</v>
      </c>
      <c r="K1264" s="12">
        <f>J1264*[1]OtherData!$C$3</f>
        <v>49526.116578349734</v>
      </c>
      <c r="L1264" s="12" t="str">
        <f>VLOOKUP($C1264,[1]OtherData!$H:$I,2,0)</f>
        <v>Storm</v>
      </c>
      <c r="M1264" s="13">
        <f t="shared" si="78"/>
        <v>-4.0985198553362523E-2</v>
      </c>
      <c r="N1264" s="12">
        <v>58734.00863828235</v>
      </c>
      <c r="O1264" s="14">
        <f t="shared" si="79"/>
        <v>-3.8208901715603497E-2</v>
      </c>
      <c r="P1264">
        <v>3</v>
      </c>
      <c r="Q1264">
        <v>1</v>
      </c>
    </row>
    <row r="1265" spans="1:17">
      <c r="A1265" s="2" t="str">
        <f t="shared" si="76"/>
        <v>2_19981</v>
      </c>
      <c r="B1265" s="2">
        <v>2</v>
      </c>
      <c r="C1265" s="11" t="s">
        <v>24</v>
      </c>
      <c r="D1265" s="2">
        <v>1</v>
      </c>
      <c r="E1265" s="2">
        <v>1998</v>
      </c>
      <c r="F1265" s="2" t="str">
        <f t="shared" si="77"/>
        <v>1998Q1</v>
      </c>
      <c r="G1265" s="2">
        <v>1</v>
      </c>
      <c r="H1265" s="2">
        <v>0</v>
      </c>
      <c r="I1265" s="2">
        <v>0</v>
      </c>
      <c r="J1265" s="12">
        <v>65354</v>
      </c>
      <c r="K1265" s="12">
        <f>J1265*[1]OtherData!$C$3</f>
        <v>49473.126419379259</v>
      </c>
      <c r="L1265" s="12" t="str">
        <f>VLOOKUP($C1265,[1]OtherData!$H:$I,2,0)</f>
        <v>Storm</v>
      </c>
      <c r="M1265" s="15">
        <f t="shared" si="78"/>
        <v>-4.0985641265659546E-2</v>
      </c>
      <c r="N1265" s="12">
        <v>68958.18883195013</v>
      </c>
      <c r="O1265" s="14">
        <f t="shared" si="79"/>
        <v>-3.8159871633362187E-2</v>
      </c>
      <c r="P1265">
        <v>3</v>
      </c>
      <c r="Q1265">
        <v>1</v>
      </c>
    </row>
    <row r="1266" spans="1:17">
      <c r="A1266" s="2" t="str">
        <f t="shared" si="76"/>
        <v>3_20102</v>
      </c>
      <c r="B1266" s="2">
        <v>3</v>
      </c>
      <c r="C1266" s="11" t="s">
        <v>24</v>
      </c>
      <c r="D1266" s="2">
        <v>2</v>
      </c>
      <c r="E1266" s="2">
        <v>2010</v>
      </c>
      <c r="F1266" s="2" t="str">
        <f t="shared" si="77"/>
        <v>2010Q2</v>
      </c>
      <c r="G1266" s="2">
        <v>1</v>
      </c>
      <c r="H1266" s="2">
        <v>0</v>
      </c>
      <c r="I1266" s="2">
        <v>0</v>
      </c>
      <c r="J1266" s="12">
        <v>65227</v>
      </c>
      <c r="K1266" s="12">
        <f>J1266*[1]OtherData!$C$3</f>
        <v>49376.987130961395</v>
      </c>
      <c r="L1266" s="12" t="str">
        <f>VLOOKUP($C1266,[1]OtherData!$H:$I,2,0)</f>
        <v>Storm</v>
      </c>
      <c r="M1266" s="13">
        <f t="shared" si="78"/>
        <v>-4.0986444472255565E-2</v>
      </c>
      <c r="N1266" s="12">
        <v>57916.837421826975</v>
      </c>
      <c r="O1266" s="14">
        <f t="shared" si="79"/>
        <v>-3.8212820462259864E-2</v>
      </c>
      <c r="P1266">
        <v>3</v>
      </c>
      <c r="Q1266">
        <v>1</v>
      </c>
    </row>
    <row r="1267" spans="1:17">
      <c r="A1267" s="2" t="str">
        <f t="shared" si="76"/>
        <v>5_20153</v>
      </c>
      <c r="B1267" s="2">
        <v>5</v>
      </c>
      <c r="C1267" s="11" t="s">
        <v>19</v>
      </c>
      <c r="D1267" s="2">
        <v>3</v>
      </c>
      <c r="E1267" s="2">
        <v>2015</v>
      </c>
      <c r="F1267" s="2" t="str">
        <f t="shared" si="77"/>
        <v>2015Q3</v>
      </c>
      <c r="G1267" s="2">
        <v>1</v>
      </c>
      <c r="H1267" s="2">
        <v>0</v>
      </c>
      <c r="I1267" s="2">
        <v>0</v>
      </c>
      <c r="J1267" s="12">
        <v>65189</v>
      </c>
      <c r="K1267" s="12">
        <f>J1267*[1]OtherData!$C$3</f>
        <v>49348.221044663136</v>
      </c>
      <c r="L1267" s="12" t="str">
        <f>VLOOKUP($C1267,[1]OtherData!$H:$I,2,0)</f>
        <v>Water</v>
      </c>
      <c r="M1267" s="15">
        <f t="shared" si="78"/>
        <v>-4.0986684801788235E-2</v>
      </c>
      <c r="N1267" s="12">
        <v>62638.95666267963</v>
      </c>
      <c r="O1267" s="14">
        <f t="shared" si="79"/>
        <v>-3.8190175527375435E-2</v>
      </c>
      <c r="P1267">
        <v>3</v>
      </c>
      <c r="Q1267">
        <v>1</v>
      </c>
    </row>
    <row r="1268" spans="1:17">
      <c r="A1268" s="2" t="str">
        <f t="shared" si="76"/>
        <v>5_20102</v>
      </c>
      <c r="B1268" s="2">
        <v>5</v>
      </c>
      <c r="C1268" s="11" t="s">
        <v>24</v>
      </c>
      <c r="D1268" s="2">
        <v>2</v>
      </c>
      <c r="E1268" s="2">
        <v>2010</v>
      </c>
      <c r="F1268" s="2" t="str">
        <f t="shared" si="77"/>
        <v>2010Q2</v>
      </c>
      <c r="G1268" s="2">
        <v>1</v>
      </c>
      <c r="H1268" s="2">
        <v>0</v>
      </c>
      <c r="I1268" s="2">
        <v>0</v>
      </c>
      <c r="J1268" s="12">
        <v>65081</v>
      </c>
      <c r="K1268" s="12">
        <f>J1268*[1]OtherData!$C$3</f>
        <v>49266.464799394402</v>
      </c>
      <c r="L1268" s="12" t="str">
        <f>VLOOKUP($C1268,[1]OtherData!$H:$I,2,0)</f>
        <v>Storm</v>
      </c>
      <c r="M1268" s="13">
        <f t="shared" si="78"/>
        <v>-4.0987367843617922E-2</v>
      </c>
      <c r="N1268" s="12">
        <v>57787.20002836128</v>
      </c>
      <c r="O1268" s="14">
        <f t="shared" si="79"/>
        <v>-3.8213442138711452E-2</v>
      </c>
      <c r="P1268">
        <v>3</v>
      </c>
      <c r="Q1268">
        <v>1</v>
      </c>
    </row>
    <row r="1269" spans="1:17">
      <c r="A1269" s="2" t="str">
        <f t="shared" si="76"/>
        <v>5_20112</v>
      </c>
      <c r="B1269" s="2">
        <v>5</v>
      </c>
      <c r="C1269" s="11" t="s">
        <v>24</v>
      </c>
      <c r="D1269" s="2">
        <v>2</v>
      </c>
      <c r="E1269" s="2">
        <v>2011</v>
      </c>
      <c r="F1269" s="2" t="str">
        <f t="shared" si="77"/>
        <v>2011Q2</v>
      </c>
      <c r="G1269" s="2">
        <v>1</v>
      </c>
      <c r="H1269" s="2">
        <v>0</v>
      </c>
      <c r="I1269" s="2">
        <v>0</v>
      </c>
      <c r="J1269" s="12">
        <v>64764</v>
      </c>
      <c r="K1269" s="12">
        <f>J1269*[1]OtherData!$C$3</f>
        <v>49026.495079485241</v>
      </c>
      <c r="L1269" s="12" t="str">
        <f>VLOOKUP($C1269,[1]OtherData!$H:$I,2,0)</f>
        <v>Storm</v>
      </c>
      <c r="M1269" s="15">
        <f t="shared" si="78"/>
        <v>-4.098937269787728E-2</v>
      </c>
      <c r="N1269" s="12">
        <v>58141.497546003273</v>
      </c>
      <c r="O1269" s="14">
        <f t="shared" si="79"/>
        <v>-3.8211743104060378E-2</v>
      </c>
      <c r="P1269">
        <v>3</v>
      </c>
      <c r="Q1269">
        <v>1</v>
      </c>
    </row>
    <row r="1270" spans="1:17">
      <c r="A1270" s="2" t="str">
        <f t="shared" si="76"/>
        <v>5_20112</v>
      </c>
      <c r="B1270" s="2">
        <v>5</v>
      </c>
      <c r="C1270" s="11" t="s">
        <v>24</v>
      </c>
      <c r="D1270" s="2">
        <v>2</v>
      </c>
      <c r="E1270" s="2">
        <v>2011</v>
      </c>
      <c r="F1270" s="2" t="str">
        <f t="shared" si="77"/>
        <v>2011Q2</v>
      </c>
      <c r="G1270" s="2">
        <v>1</v>
      </c>
      <c r="H1270" s="2">
        <v>0</v>
      </c>
      <c r="I1270" s="2">
        <v>0</v>
      </c>
      <c r="J1270" s="12">
        <v>64435</v>
      </c>
      <c r="K1270" s="12">
        <f>J1270*[1]OtherData!$C$3</f>
        <v>48777.441332324001</v>
      </c>
      <c r="L1270" s="12" t="str">
        <f>VLOOKUP($C1270,[1]OtherData!$H:$I,2,0)</f>
        <v>Storm</v>
      </c>
      <c r="M1270" s="13">
        <f t="shared" si="78"/>
        <v>-4.0991453445673266E-2</v>
      </c>
      <c r="N1270" s="12">
        <v>57846.139743942942</v>
      </c>
      <c r="O1270" s="14">
        <f t="shared" si="79"/>
        <v>-3.8213159493154791E-2</v>
      </c>
      <c r="P1270">
        <v>3</v>
      </c>
      <c r="Q1270">
        <v>1</v>
      </c>
    </row>
    <row r="1271" spans="1:17">
      <c r="A1271" s="2" t="str">
        <f t="shared" si="76"/>
        <v>6_20123</v>
      </c>
      <c r="B1271" s="2">
        <v>6</v>
      </c>
      <c r="C1271" s="11" t="s">
        <v>24</v>
      </c>
      <c r="D1271" s="2">
        <v>3</v>
      </c>
      <c r="E1271" s="2">
        <v>2012</v>
      </c>
      <c r="F1271" s="2" t="str">
        <f t="shared" si="77"/>
        <v>2012Q3</v>
      </c>
      <c r="G1271" s="2">
        <v>1</v>
      </c>
      <c r="H1271" s="2">
        <v>0</v>
      </c>
      <c r="I1271" s="2">
        <v>0</v>
      </c>
      <c r="J1271" s="12">
        <v>64181</v>
      </c>
      <c r="K1271" s="12">
        <f>J1271*[1]OtherData!$C$3</f>
        <v>48585.162755488265</v>
      </c>
      <c r="L1271" s="12" t="str">
        <f>VLOOKUP($C1271,[1]OtherData!$H:$I,2,0)</f>
        <v>Storm</v>
      </c>
      <c r="M1271" s="15">
        <f t="shared" si="78"/>
        <v>-4.0993059858865311E-2</v>
      </c>
      <c r="N1271" s="12">
        <v>59204.565173840921</v>
      </c>
      <c r="O1271" s="14">
        <f t="shared" si="79"/>
        <v>-3.8206645160534965E-2</v>
      </c>
      <c r="P1271">
        <v>3</v>
      </c>
      <c r="Q1271">
        <v>1</v>
      </c>
    </row>
    <row r="1272" spans="1:17">
      <c r="A1272" s="2" t="str">
        <f t="shared" si="76"/>
        <v>4_20122</v>
      </c>
      <c r="B1272" s="2">
        <v>4</v>
      </c>
      <c r="C1272" s="11" t="s">
        <v>24</v>
      </c>
      <c r="D1272" s="2">
        <v>2</v>
      </c>
      <c r="E1272" s="2">
        <v>2012</v>
      </c>
      <c r="F1272" s="2" t="str">
        <f t="shared" si="77"/>
        <v>2012Q2</v>
      </c>
      <c r="G1272" s="2">
        <v>1</v>
      </c>
      <c r="H1272" s="2">
        <v>0</v>
      </c>
      <c r="I1272" s="2">
        <v>0</v>
      </c>
      <c r="J1272" s="12">
        <v>63965</v>
      </c>
      <c r="K1272" s="12">
        <f>J1272*[1]OtherData!$C$3</f>
        <v>48421.650264950797</v>
      </c>
      <c r="L1272" s="12" t="str">
        <f>VLOOKUP($C1272,[1]OtherData!$H:$I,2,0)</f>
        <v>Storm</v>
      </c>
      <c r="M1272" s="13">
        <f t="shared" si="78"/>
        <v>-4.0994425942524684E-2</v>
      </c>
      <c r="N1272" s="12">
        <v>59005.313275653774</v>
      </c>
      <c r="O1272" s="14">
        <f t="shared" si="79"/>
        <v>-3.8207600673521802E-2</v>
      </c>
      <c r="P1272">
        <v>3</v>
      </c>
      <c r="Q1272">
        <v>1</v>
      </c>
    </row>
    <row r="1273" spans="1:17">
      <c r="A1273" s="2" t="str">
        <f t="shared" si="76"/>
        <v>5_20102</v>
      </c>
      <c r="B1273" s="2">
        <v>5</v>
      </c>
      <c r="C1273" s="11" t="s">
        <v>24</v>
      </c>
      <c r="D1273" s="2">
        <v>2</v>
      </c>
      <c r="E1273" s="2">
        <v>2010</v>
      </c>
      <c r="F1273" s="2" t="str">
        <f t="shared" si="77"/>
        <v>2010Q2</v>
      </c>
      <c r="G1273" s="2">
        <v>1</v>
      </c>
      <c r="H1273" s="2">
        <v>0</v>
      </c>
      <c r="I1273" s="2">
        <v>0</v>
      </c>
      <c r="J1273" s="12">
        <v>63946</v>
      </c>
      <c r="K1273" s="12">
        <f>J1273*[1]OtherData!$C$3</f>
        <v>48407.267221801667</v>
      </c>
      <c r="L1273" s="12" t="str">
        <f>VLOOKUP($C1273,[1]OtherData!$H:$I,2,0)</f>
        <v>Storm</v>
      </c>
      <c r="M1273" s="15">
        <f t="shared" si="78"/>
        <v>-4.0994546107291016E-2</v>
      </c>
      <c r="N1273" s="12">
        <v>56779.402483268394</v>
      </c>
      <c r="O1273" s="14">
        <f t="shared" si="79"/>
        <v>-3.821827503441385E-2</v>
      </c>
      <c r="P1273">
        <v>3</v>
      </c>
      <c r="Q1273">
        <v>1</v>
      </c>
    </row>
    <row r="1274" spans="1:17">
      <c r="A1274" s="2" t="str">
        <f t="shared" si="76"/>
        <v>3_20143</v>
      </c>
      <c r="B1274" s="2">
        <v>3</v>
      </c>
      <c r="C1274" s="11" t="s">
        <v>19</v>
      </c>
      <c r="D1274" s="2">
        <v>3</v>
      </c>
      <c r="E1274" s="2">
        <v>2014</v>
      </c>
      <c r="F1274" s="2" t="str">
        <f t="shared" si="77"/>
        <v>2014Q3</v>
      </c>
      <c r="G1274" s="2">
        <v>1</v>
      </c>
      <c r="H1274" s="2">
        <v>0</v>
      </c>
      <c r="I1274" s="2">
        <v>0</v>
      </c>
      <c r="J1274" s="12">
        <v>63870</v>
      </c>
      <c r="K1274" s="12">
        <f>J1274*[1]OtherData!$C$3</f>
        <v>48349.735049205148</v>
      </c>
      <c r="L1274" s="12" t="str">
        <f>VLOOKUP($C1274,[1]OtherData!$H:$I,2,0)</f>
        <v>Water</v>
      </c>
      <c r="M1274" s="13">
        <f t="shared" si="78"/>
        <v>-4.099502676635635E-2</v>
      </c>
      <c r="N1274" s="12">
        <v>60807.063293389467</v>
      </c>
      <c r="O1274" s="14">
        <f t="shared" si="79"/>
        <v>-3.8198960376708321E-2</v>
      </c>
      <c r="P1274">
        <v>3</v>
      </c>
      <c r="Q1274">
        <v>1</v>
      </c>
    </row>
    <row r="1275" spans="1:17">
      <c r="A1275" s="2" t="str">
        <f t="shared" si="76"/>
        <v>3_19712</v>
      </c>
      <c r="B1275" s="2">
        <v>3</v>
      </c>
      <c r="C1275" s="11" t="s">
        <v>32</v>
      </c>
      <c r="D1275" s="2">
        <v>2</v>
      </c>
      <c r="E1275" s="2">
        <v>1971</v>
      </c>
      <c r="F1275" s="2" t="str">
        <f t="shared" si="77"/>
        <v>1971Q2</v>
      </c>
      <c r="G1275" s="2">
        <v>1</v>
      </c>
      <c r="H1275" s="2">
        <v>0</v>
      </c>
      <c r="I1275" s="2">
        <v>0</v>
      </c>
      <c r="J1275" s="12">
        <v>63657</v>
      </c>
      <c r="K1275" s="12">
        <f>J1275*[1]OtherData!$C$3</f>
        <v>48188.493565480698</v>
      </c>
      <c r="L1275" s="12" t="str">
        <f>VLOOKUP($C1275,[1]OtherData!$H:$I,2,0)</f>
        <v>Storm</v>
      </c>
      <c r="M1275" s="15">
        <f t="shared" si="78"/>
        <v>-4.0996373876631562E-2</v>
      </c>
      <c r="N1275" s="12">
        <v>141404.55112689029</v>
      </c>
      <c r="O1275" s="14">
        <f t="shared" si="79"/>
        <v>-3.7812454917877776E-2</v>
      </c>
      <c r="P1275">
        <v>3</v>
      </c>
      <c r="Q1275">
        <v>1</v>
      </c>
    </row>
    <row r="1276" spans="1:17">
      <c r="A1276" s="2" t="str">
        <f t="shared" si="76"/>
        <v>3_20093</v>
      </c>
      <c r="B1276" s="2">
        <v>3</v>
      </c>
      <c r="C1276" s="11" t="s">
        <v>24</v>
      </c>
      <c r="D1276" s="2">
        <v>3</v>
      </c>
      <c r="E1276" s="2">
        <v>2009</v>
      </c>
      <c r="F1276" s="2" t="str">
        <f t="shared" si="77"/>
        <v>2009Q3</v>
      </c>
      <c r="G1276" s="2">
        <v>1</v>
      </c>
      <c r="H1276" s="2">
        <v>0</v>
      </c>
      <c r="I1276" s="2">
        <v>0</v>
      </c>
      <c r="J1276" s="12">
        <v>63566</v>
      </c>
      <c r="K1276" s="12">
        <f>J1276*[1]OtherData!$C$3</f>
        <v>48119.606358819081</v>
      </c>
      <c r="L1276" s="12" t="str">
        <f>VLOOKUP($C1276,[1]OtherData!$H:$I,2,0)</f>
        <v>Storm</v>
      </c>
      <c r="M1276" s="13">
        <f t="shared" si="78"/>
        <v>-4.0996949402617687E-2</v>
      </c>
      <c r="N1276" s="12">
        <v>56718.3347650137</v>
      </c>
      <c r="O1276" s="14">
        <f t="shared" si="79"/>
        <v>-3.8218567884812767E-2</v>
      </c>
      <c r="P1276">
        <v>3</v>
      </c>
      <c r="Q1276">
        <v>1</v>
      </c>
    </row>
    <row r="1277" spans="1:17">
      <c r="A1277" s="2" t="str">
        <f t="shared" si="76"/>
        <v>2_20112</v>
      </c>
      <c r="B1277" s="2">
        <v>2</v>
      </c>
      <c r="C1277" s="11" t="s">
        <v>24</v>
      </c>
      <c r="D1277" s="2">
        <v>2</v>
      </c>
      <c r="E1277" s="2">
        <v>2011</v>
      </c>
      <c r="F1277" s="2" t="str">
        <f t="shared" si="77"/>
        <v>2011Q2</v>
      </c>
      <c r="G1277" s="2">
        <v>1</v>
      </c>
      <c r="H1277" s="2">
        <v>0</v>
      </c>
      <c r="I1277" s="2">
        <v>0</v>
      </c>
      <c r="J1277" s="12">
        <v>63452</v>
      </c>
      <c r="K1277" s="12">
        <f>J1277*[1]OtherData!$C$3</f>
        <v>48033.308099924303</v>
      </c>
      <c r="L1277" s="12" t="str">
        <f>VLOOKUP($C1277,[1]OtherData!$H:$I,2,0)</f>
        <v>Storm</v>
      </c>
      <c r="M1277" s="15">
        <f t="shared" si="78"/>
        <v>-4.0997670391215692E-2</v>
      </c>
      <c r="N1277" s="12">
        <v>56963.657314078802</v>
      </c>
      <c r="O1277" s="14">
        <f t="shared" si="79"/>
        <v>-3.8217391439901931E-2</v>
      </c>
      <c r="P1277">
        <v>3</v>
      </c>
      <c r="Q1277">
        <v>1</v>
      </c>
    </row>
    <row r="1278" spans="1:17">
      <c r="A1278" s="2" t="str">
        <f t="shared" si="76"/>
        <v>3_20151</v>
      </c>
      <c r="B1278" s="2">
        <v>3</v>
      </c>
      <c r="C1278" s="11" t="s">
        <v>24</v>
      </c>
      <c r="D1278" s="2">
        <v>1</v>
      </c>
      <c r="E1278" s="2">
        <v>2015</v>
      </c>
      <c r="F1278" s="2" t="str">
        <f t="shared" si="77"/>
        <v>2015Q1</v>
      </c>
      <c r="G1278" s="2">
        <v>1</v>
      </c>
      <c r="H1278" s="2">
        <v>0</v>
      </c>
      <c r="I1278" s="2">
        <v>0</v>
      </c>
      <c r="J1278" s="12">
        <v>63420</v>
      </c>
      <c r="K1278" s="12">
        <f>J1278*[1]OtherData!$C$3</f>
        <v>48009.084027252087</v>
      </c>
      <c r="L1278" s="12" t="str">
        <f>VLOOKUP($C1278,[1]OtherData!$H:$I,2,0)</f>
        <v>Storm</v>
      </c>
      <c r="M1278" s="13">
        <f t="shared" si="78"/>
        <v>-4.0997872773980044E-2</v>
      </c>
      <c r="N1278" s="12">
        <v>60939.155862908505</v>
      </c>
      <c r="O1278" s="14">
        <f t="shared" si="79"/>
        <v>-3.8198326926453696E-2</v>
      </c>
      <c r="P1278">
        <v>3</v>
      </c>
      <c r="Q1278">
        <v>1</v>
      </c>
    </row>
    <row r="1279" spans="1:17">
      <c r="A1279" s="2" t="str">
        <f t="shared" si="76"/>
        <v>3_20143</v>
      </c>
      <c r="B1279" s="2">
        <v>3</v>
      </c>
      <c r="C1279" s="11" t="s">
        <v>24</v>
      </c>
      <c r="D1279" s="2">
        <v>3</v>
      </c>
      <c r="E1279" s="2">
        <v>2014</v>
      </c>
      <c r="F1279" s="2" t="str">
        <f t="shared" si="77"/>
        <v>2014Q3</v>
      </c>
      <c r="G1279" s="2">
        <v>1</v>
      </c>
      <c r="H1279" s="2">
        <v>0</v>
      </c>
      <c r="I1279" s="2">
        <v>0</v>
      </c>
      <c r="J1279" s="12">
        <v>63414</v>
      </c>
      <c r="K1279" s="12">
        <f>J1279*[1]OtherData!$C$3</f>
        <v>48004.542013626044</v>
      </c>
      <c r="L1279" s="12" t="str">
        <f>VLOOKUP($C1279,[1]OtherData!$H:$I,2,0)</f>
        <v>Storm</v>
      </c>
      <c r="M1279" s="15">
        <f t="shared" si="78"/>
        <v>-4.0997910720748362E-2</v>
      </c>
      <c r="N1279" s="12">
        <v>60372.931136480343</v>
      </c>
      <c r="O1279" s="14">
        <f t="shared" si="79"/>
        <v>-3.8201042258575978E-2</v>
      </c>
      <c r="P1279">
        <v>3</v>
      </c>
      <c r="Q1279">
        <v>1</v>
      </c>
    </row>
    <row r="1280" spans="1:17">
      <c r="A1280" s="2" t="str">
        <f t="shared" si="76"/>
        <v>3_20122</v>
      </c>
      <c r="B1280" s="2">
        <v>3</v>
      </c>
      <c r="C1280" s="11" t="s">
        <v>24</v>
      </c>
      <c r="D1280" s="2">
        <v>2</v>
      </c>
      <c r="E1280" s="2">
        <v>2012</v>
      </c>
      <c r="F1280" s="2" t="str">
        <f t="shared" si="77"/>
        <v>2012Q2</v>
      </c>
      <c r="G1280" s="2">
        <v>1</v>
      </c>
      <c r="H1280" s="2">
        <v>0</v>
      </c>
      <c r="I1280" s="2">
        <v>0</v>
      </c>
      <c r="J1280" s="12">
        <v>63205</v>
      </c>
      <c r="K1280" s="12">
        <f>J1280*[1]OtherData!$C$3</f>
        <v>47846.328538985617</v>
      </c>
      <c r="L1280" s="12" t="str">
        <f>VLOOKUP($C1280,[1]OtherData!$H:$I,2,0)</f>
        <v>Storm</v>
      </c>
      <c r="M1280" s="13">
        <f t="shared" si="78"/>
        <v>-4.0999232533178033E-2</v>
      </c>
      <c r="N1280" s="12">
        <v>58304.24178203231</v>
      </c>
      <c r="O1280" s="14">
        <f t="shared" si="79"/>
        <v>-3.821096266366069E-2</v>
      </c>
      <c r="P1280">
        <v>3</v>
      </c>
      <c r="Q1280">
        <v>1</v>
      </c>
    </row>
    <row r="1281" spans="1:17">
      <c r="A1281" s="2" t="str">
        <f t="shared" si="76"/>
        <v>3_20123</v>
      </c>
      <c r="B1281" s="2">
        <v>3</v>
      </c>
      <c r="C1281" s="11" t="s">
        <v>19</v>
      </c>
      <c r="D1281" s="2">
        <v>3</v>
      </c>
      <c r="E1281" s="2">
        <v>2012</v>
      </c>
      <c r="F1281" s="2" t="str">
        <f t="shared" si="77"/>
        <v>2012Q3</v>
      </c>
      <c r="G1281" s="2">
        <v>1</v>
      </c>
      <c r="H1281" s="2">
        <v>0</v>
      </c>
      <c r="I1281" s="2">
        <v>0</v>
      </c>
      <c r="J1281" s="12">
        <v>63154</v>
      </c>
      <c r="K1281" s="12">
        <f>J1281*[1]OtherData!$C$3</f>
        <v>47807.721423164272</v>
      </c>
      <c r="L1281" s="12" t="str">
        <f>VLOOKUP($C1281,[1]OtherData!$H:$I,2,0)</f>
        <v>Water</v>
      </c>
      <c r="M1281" s="15">
        <f t="shared" si="78"/>
        <v>-4.0999555080708718E-2</v>
      </c>
      <c r="N1281" s="12">
        <v>58257.196194960343</v>
      </c>
      <c r="O1281" s="14">
        <f t="shared" si="79"/>
        <v>-3.8211188270893696E-2</v>
      </c>
      <c r="P1281">
        <v>3</v>
      </c>
      <c r="Q1281">
        <v>1</v>
      </c>
    </row>
    <row r="1282" spans="1:17">
      <c r="A1282" s="2" t="str">
        <f t="shared" ref="A1282:A1345" si="80">B1282&amp;"_"&amp;E1282&amp;D1282</f>
        <v>3_20103</v>
      </c>
      <c r="B1282" s="2">
        <v>3</v>
      </c>
      <c r="C1282" s="11" t="s">
        <v>24</v>
      </c>
      <c r="D1282" s="2">
        <v>3</v>
      </c>
      <c r="E1282" s="2">
        <v>2010</v>
      </c>
      <c r="F1282" s="2" t="str">
        <f t="shared" ref="F1282:F1345" si="81">E1282&amp;"Q"&amp;D1282</f>
        <v>2010Q3</v>
      </c>
      <c r="G1282" s="2">
        <v>1</v>
      </c>
      <c r="H1282" s="2">
        <v>0</v>
      </c>
      <c r="I1282" s="2">
        <v>0</v>
      </c>
      <c r="J1282" s="12">
        <v>62983</v>
      </c>
      <c r="K1282" s="12">
        <f>J1282*[1]OtherData!$C$3</f>
        <v>47678.274034822105</v>
      </c>
      <c r="L1282" s="12" t="str">
        <f>VLOOKUP($C1282,[1]OtherData!$H:$I,2,0)</f>
        <v>Storm</v>
      </c>
      <c r="M1282" s="13">
        <f t="shared" ref="M1282:M1345" si="82">STANDARDIZE(J1282,AVERAGE($J$2:$J$3367),_xlfn.STDEV.S($J$2:$J$3367))</f>
        <v>-4.1000636563605718E-2</v>
      </c>
      <c r="N1282" s="12">
        <v>55924.328442806327</v>
      </c>
      <c r="O1282" s="14">
        <f t="shared" ref="O1282:O1345" si="83">STANDARDIZE(N1282,AVERAGE($N$2:$N$3367),_xlfn.STDEV.S($N$2:$N$3367))</f>
        <v>-3.8222375544159581E-2</v>
      </c>
      <c r="P1282">
        <v>3</v>
      </c>
      <c r="Q1282">
        <v>1</v>
      </c>
    </row>
    <row r="1283" spans="1:17">
      <c r="A1283" s="2" t="str">
        <f t="shared" si="80"/>
        <v>5_20133</v>
      </c>
      <c r="B1283" s="2">
        <v>5</v>
      </c>
      <c r="C1283" s="11" t="s">
        <v>24</v>
      </c>
      <c r="D1283" s="2">
        <v>3</v>
      </c>
      <c r="E1283" s="2">
        <v>2013</v>
      </c>
      <c r="F1283" s="2" t="str">
        <f t="shared" si="81"/>
        <v>2013Q3</v>
      </c>
      <c r="G1283" s="2">
        <v>1</v>
      </c>
      <c r="H1283" s="2">
        <v>0</v>
      </c>
      <c r="I1283" s="2">
        <v>0</v>
      </c>
      <c r="J1283" s="12">
        <v>62976</v>
      </c>
      <c r="K1283" s="12">
        <f>J1283*[1]OtherData!$C$3</f>
        <v>47672.975018925055</v>
      </c>
      <c r="L1283" s="12" t="str">
        <f>VLOOKUP($C1283,[1]OtherData!$H:$I,2,0)</f>
        <v>Storm</v>
      </c>
      <c r="M1283" s="15">
        <f t="shared" si="82"/>
        <v>-4.1000680834835421E-2</v>
      </c>
      <c r="N1283" s="12">
        <v>59240.485259577559</v>
      </c>
      <c r="O1283" s="14">
        <f t="shared" si="83"/>
        <v>-3.8206472905672043E-2</v>
      </c>
      <c r="P1283">
        <v>3</v>
      </c>
      <c r="Q1283">
        <v>1</v>
      </c>
    </row>
    <row r="1284" spans="1:17">
      <c r="A1284" s="2" t="str">
        <f t="shared" si="80"/>
        <v>3_20103</v>
      </c>
      <c r="B1284" s="2">
        <v>3</v>
      </c>
      <c r="C1284" s="11" t="s">
        <v>24</v>
      </c>
      <c r="D1284" s="2">
        <v>3</v>
      </c>
      <c r="E1284" s="2">
        <v>2010</v>
      </c>
      <c r="F1284" s="2" t="str">
        <f t="shared" si="81"/>
        <v>2010Q3</v>
      </c>
      <c r="G1284" s="2">
        <v>1</v>
      </c>
      <c r="H1284" s="2">
        <v>0</v>
      </c>
      <c r="I1284" s="2">
        <v>0</v>
      </c>
      <c r="J1284" s="12">
        <v>62843</v>
      </c>
      <c r="K1284" s="12">
        <f>J1284*[1]OtherData!$C$3</f>
        <v>47572.293716881155</v>
      </c>
      <c r="L1284" s="12" t="str">
        <f>VLOOKUP($C1284,[1]OtherData!$H:$I,2,0)</f>
        <v>Storm</v>
      </c>
      <c r="M1284" s="13">
        <f t="shared" si="82"/>
        <v>-4.1001521988199757E-2</v>
      </c>
      <c r="N1284" s="12">
        <v>55800.018613455657</v>
      </c>
      <c r="O1284" s="14">
        <f t="shared" si="83"/>
        <v>-3.8222971672263843E-2</v>
      </c>
      <c r="P1284">
        <v>3</v>
      </c>
      <c r="Q1284">
        <v>1</v>
      </c>
    </row>
    <row r="1285" spans="1:17">
      <c r="A1285" s="2" t="str">
        <f t="shared" si="80"/>
        <v>3_20123</v>
      </c>
      <c r="B1285" s="2">
        <v>3</v>
      </c>
      <c r="C1285" s="11" t="s">
        <v>19</v>
      </c>
      <c r="D1285" s="2">
        <v>3</v>
      </c>
      <c r="E1285" s="2">
        <v>2012</v>
      </c>
      <c r="F1285" s="2" t="str">
        <f t="shared" si="81"/>
        <v>2012Q3</v>
      </c>
      <c r="G1285" s="2">
        <v>1</v>
      </c>
      <c r="H1285" s="2">
        <v>0</v>
      </c>
      <c r="I1285" s="2">
        <v>0</v>
      </c>
      <c r="J1285" s="12">
        <v>62450</v>
      </c>
      <c r="K1285" s="12">
        <f>J1285*[1]OtherData!$C$3</f>
        <v>47274.791824375476</v>
      </c>
      <c r="L1285" s="12" t="str">
        <f>VLOOKUP($C1285,[1]OtherData!$H:$I,2,0)</f>
        <v>Water</v>
      </c>
      <c r="M1285" s="15">
        <f t="shared" si="82"/>
        <v>-4.1004007501524449E-2</v>
      </c>
      <c r="N1285" s="12">
        <v>57607.782600868879</v>
      </c>
      <c r="O1285" s="14">
        <f t="shared" si="83"/>
        <v>-3.8214302535443403E-2</v>
      </c>
      <c r="P1285">
        <v>3</v>
      </c>
      <c r="Q1285">
        <v>1</v>
      </c>
    </row>
    <row r="1286" spans="1:17">
      <c r="A1286" s="2" t="str">
        <f t="shared" si="80"/>
        <v>2_20184</v>
      </c>
      <c r="B1286" s="2">
        <v>2</v>
      </c>
      <c r="C1286" s="11" t="s">
        <v>17</v>
      </c>
      <c r="D1286" s="2">
        <v>4</v>
      </c>
      <c r="E1286" s="2">
        <v>2018</v>
      </c>
      <c r="F1286" s="2" t="str">
        <f t="shared" si="81"/>
        <v>2018Q4</v>
      </c>
      <c r="G1286" s="2">
        <v>1</v>
      </c>
      <c r="H1286" s="2">
        <v>0</v>
      </c>
      <c r="I1286" s="2">
        <v>0</v>
      </c>
      <c r="J1286" s="12">
        <v>62279</v>
      </c>
      <c r="K1286" s="12">
        <f>J1286*[1]OtherData!$C$3</f>
        <v>47145.344436033309</v>
      </c>
      <c r="L1286" s="12" t="str">
        <f>VLOOKUP($C1286,[1]OtherData!$H:$I,2,0)</f>
        <v>Wind</v>
      </c>
      <c r="M1286" s="13">
        <f t="shared" si="82"/>
        <v>-4.1005088984421456E-2</v>
      </c>
      <c r="N1286" s="12">
        <v>60024.154117254482</v>
      </c>
      <c r="O1286" s="14">
        <f t="shared" si="83"/>
        <v>-3.8202714819662788E-2</v>
      </c>
      <c r="P1286">
        <v>3</v>
      </c>
      <c r="Q1286">
        <v>1</v>
      </c>
    </row>
    <row r="1287" spans="1:17">
      <c r="A1287" s="2" t="str">
        <f t="shared" si="80"/>
        <v>2_19781</v>
      </c>
      <c r="B1287" s="2">
        <v>2</v>
      </c>
      <c r="C1287" s="11" t="s">
        <v>26</v>
      </c>
      <c r="D1287" s="2">
        <v>1</v>
      </c>
      <c r="E1287" s="2">
        <v>1978</v>
      </c>
      <c r="F1287" s="2" t="str">
        <f t="shared" si="81"/>
        <v>1978Q1</v>
      </c>
      <c r="G1287" s="2">
        <v>2</v>
      </c>
      <c r="H1287" s="2">
        <v>0</v>
      </c>
      <c r="I1287" s="2">
        <v>0</v>
      </c>
      <c r="J1287" s="12">
        <v>62197</v>
      </c>
      <c r="K1287" s="12">
        <f>J1287*[1]OtherData!$C$3</f>
        <v>47083.270249810754</v>
      </c>
      <c r="L1287" s="12" t="str">
        <f>VLOOKUP($C1287,[1]OtherData!$H:$I,2,0)</f>
        <v>Wind</v>
      </c>
      <c r="M1287" s="15">
        <f t="shared" si="82"/>
        <v>-4.1005607590255108E-2</v>
      </c>
      <c r="N1287" s="12">
        <v>137080.08728466148</v>
      </c>
      <c r="O1287" s="14">
        <f t="shared" si="83"/>
        <v>-3.78331928952821E-2</v>
      </c>
      <c r="P1287">
        <v>3</v>
      </c>
      <c r="Q1287">
        <v>1</v>
      </c>
    </row>
    <row r="1288" spans="1:17">
      <c r="A1288" s="2" t="str">
        <f t="shared" si="80"/>
        <v>3_20103</v>
      </c>
      <c r="B1288" s="2">
        <v>3</v>
      </c>
      <c r="C1288" s="11" t="s">
        <v>24</v>
      </c>
      <c r="D1288" s="2">
        <v>3</v>
      </c>
      <c r="E1288" s="2">
        <v>2010</v>
      </c>
      <c r="F1288" s="2" t="str">
        <f t="shared" si="81"/>
        <v>2010Q3</v>
      </c>
      <c r="G1288" s="2">
        <v>1</v>
      </c>
      <c r="H1288" s="2">
        <v>0</v>
      </c>
      <c r="I1288" s="2">
        <v>0</v>
      </c>
      <c r="J1288" s="12">
        <v>62082</v>
      </c>
      <c r="K1288" s="12">
        <f>J1288*[1]OtherData!$C$3</f>
        <v>46996.21498864497</v>
      </c>
      <c r="L1288" s="12" t="str">
        <f>VLOOKUP($C1288,[1]OtherData!$H:$I,2,0)</f>
        <v>Storm</v>
      </c>
      <c r="M1288" s="13">
        <f t="shared" si="82"/>
        <v>-4.1006334903314491E-2</v>
      </c>
      <c r="N1288" s="12">
        <v>55124.305898199549</v>
      </c>
      <c r="O1288" s="14">
        <f t="shared" si="83"/>
        <v>-3.8226212054316283E-2</v>
      </c>
      <c r="P1288">
        <v>3</v>
      </c>
      <c r="Q1288">
        <v>1</v>
      </c>
    </row>
    <row r="1289" spans="1:17">
      <c r="A1289" s="2" t="str">
        <f t="shared" si="80"/>
        <v>4_20121</v>
      </c>
      <c r="B1289" s="2">
        <v>4</v>
      </c>
      <c r="C1289" s="11" t="s">
        <v>24</v>
      </c>
      <c r="D1289" s="2">
        <v>1</v>
      </c>
      <c r="E1289" s="2">
        <v>2012</v>
      </c>
      <c r="F1289" s="2" t="str">
        <f t="shared" si="81"/>
        <v>2012Q1</v>
      </c>
      <c r="G1289" s="2">
        <v>1</v>
      </c>
      <c r="H1289" s="2">
        <v>0</v>
      </c>
      <c r="I1289" s="2">
        <v>0</v>
      </c>
      <c r="J1289" s="12">
        <v>62057</v>
      </c>
      <c r="K1289" s="12">
        <f>J1289*[1]OtherData!$C$3</f>
        <v>46977.289931869796</v>
      </c>
      <c r="L1289" s="12" t="str">
        <f>VLOOKUP($C1289,[1]OtherData!$H:$I,2,0)</f>
        <v>Storm</v>
      </c>
      <c r="M1289" s="15">
        <f t="shared" si="82"/>
        <v>-4.1006493014849141E-2</v>
      </c>
      <c r="N1289" s="12">
        <v>57245.254841667258</v>
      </c>
      <c r="O1289" s="14">
        <f t="shared" si="83"/>
        <v>-3.8216041038238904E-2</v>
      </c>
      <c r="P1289">
        <v>3</v>
      </c>
      <c r="Q1289">
        <v>1</v>
      </c>
    </row>
    <row r="1290" spans="1:17">
      <c r="A1290" s="2" t="str">
        <f t="shared" si="80"/>
        <v>3_20103</v>
      </c>
      <c r="B1290" s="2">
        <v>3</v>
      </c>
      <c r="C1290" s="11" t="s">
        <v>24</v>
      </c>
      <c r="D1290" s="2">
        <v>3</v>
      </c>
      <c r="E1290" s="2">
        <v>2010</v>
      </c>
      <c r="F1290" s="2" t="str">
        <f t="shared" si="81"/>
        <v>2010Q3</v>
      </c>
      <c r="G1290" s="2">
        <v>1</v>
      </c>
      <c r="H1290" s="2">
        <v>0</v>
      </c>
      <c r="I1290" s="2">
        <v>0</v>
      </c>
      <c r="J1290" s="12">
        <v>62057</v>
      </c>
      <c r="K1290" s="12">
        <f>J1290*[1]OtherData!$C$3</f>
        <v>46977.289931869796</v>
      </c>
      <c r="L1290" s="12" t="str">
        <f>VLOOKUP($C1290,[1]OtherData!$H:$I,2,0)</f>
        <v>Storm</v>
      </c>
      <c r="M1290" s="13">
        <f t="shared" si="82"/>
        <v>-4.1006493014849141E-2</v>
      </c>
      <c r="N1290" s="12">
        <v>55102.107714386933</v>
      </c>
      <c r="O1290" s="14">
        <f t="shared" si="83"/>
        <v>-3.8226318505763475E-2</v>
      </c>
      <c r="P1290">
        <v>3</v>
      </c>
      <c r="Q1290">
        <v>1</v>
      </c>
    </row>
    <row r="1291" spans="1:17">
      <c r="A1291" s="2" t="str">
        <f t="shared" si="80"/>
        <v>2_20112</v>
      </c>
      <c r="B1291" s="2">
        <v>2</v>
      </c>
      <c r="C1291" s="11" t="s">
        <v>39</v>
      </c>
      <c r="D1291" s="2">
        <v>2</v>
      </c>
      <c r="E1291" s="2">
        <v>2011</v>
      </c>
      <c r="F1291" s="2" t="str">
        <f t="shared" si="81"/>
        <v>2011Q2</v>
      </c>
      <c r="G1291" s="2">
        <v>1</v>
      </c>
      <c r="H1291" s="2">
        <v>0</v>
      </c>
      <c r="I1291" s="2">
        <v>0</v>
      </c>
      <c r="J1291" s="12">
        <v>61955</v>
      </c>
      <c r="K1291" s="12">
        <f>J1291*[1]OtherData!$C$3</f>
        <v>46900.075700227106</v>
      </c>
      <c r="L1291" s="12" t="str">
        <f>VLOOKUP($C1291,[1]OtherData!$H:$I,2,0)</f>
        <v>Storm</v>
      </c>
      <c r="M1291" s="15">
        <f t="shared" si="82"/>
        <v>-4.1007138109910517E-2</v>
      </c>
      <c r="N1291" s="12">
        <v>55619.734427500349</v>
      </c>
      <c r="O1291" s="14">
        <f t="shared" si="83"/>
        <v>-3.822383622553821E-2</v>
      </c>
      <c r="P1291">
        <v>3</v>
      </c>
      <c r="Q1291">
        <v>1</v>
      </c>
    </row>
    <row r="1292" spans="1:17">
      <c r="A1292" s="2" t="str">
        <f t="shared" si="80"/>
        <v>3_20153</v>
      </c>
      <c r="B1292" s="2">
        <v>3</v>
      </c>
      <c r="C1292" s="11" t="s">
        <v>24</v>
      </c>
      <c r="D1292" s="2">
        <v>3</v>
      </c>
      <c r="E1292" s="2">
        <v>2015</v>
      </c>
      <c r="F1292" s="2" t="str">
        <f t="shared" si="81"/>
        <v>2015Q3</v>
      </c>
      <c r="G1292" s="2">
        <v>1</v>
      </c>
      <c r="H1292" s="2">
        <v>0</v>
      </c>
      <c r="I1292" s="2">
        <v>0</v>
      </c>
      <c r="J1292" s="12">
        <v>61784</v>
      </c>
      <c r="K1292" s="12">
        <f>J1292*[1]OtherData!$C$3</f>
        <v>46770.628311884939</v>
      </c>
      <c r="L1292" s="12" t="str">
        <f>VLOOKUP($C1292,[1]OtherData!$H:$I,2,0)</f>
        <v>Storm</v>
      </c>
      <c r="M1292" s="13">
        <f t="shared" si="82"/>
        <v>-4.1008219592807517E-2</v>
      </c>
      <c r="N1292" s="12">
        <v>59367.152409869741</v>
      </c>
      <c r="O1292" s="14">
        <f t="shared" si="83"/>
        <v>-3.8205865473029177E-2</v>
      </c>
      <c r="P1292">
        <v>3</v>
      </c>
      <c r="Q1292">
        <v>1</v>
      </c>
    </row>
    <row r="1293" spans="1:17">
      <c r="A1293" s="2" t="str">
        <f t="shared" si="80"/>
        <v>3_20103</v>
      </c>
      <c r="B1293" s="2">
        <v>3</v>
      </c>
      <c r="C1293" s="11" t="s">
        <v>24</v>
      </c>
      <c r="D1293" s="2">
        <v>3</v>
      </c>
      <c r="E1293" s="2">
        <v>2010</v>
      </c>
      <c r="F1293" s="2" t="str">
        <f t="shared" si="81"/>
        <v>2010Q3</v>
      </c>
      <c r="G1293" s="2">
        <v>1</v>
      </c>
      <c r="H1293" s="2">
        <v>0</v>
      </c>
      <c r="I1293" s="2">
        <v>0</v>
      </c>
      <c r="J1293" s="12">
        <v>61594</v>
      </c>
      <c r="K1293" s="12">
        <f>J1293*[1]OtherData!$C$3</f>
        <v>46626.797880393642</v>
      </c>
      <c r="L1293" s="12" t="str">
        <f>VLOOKUP($C1293,[1]OtherData!$H:$I,2,0)</f>
        <v>Storm</v>
      </c>
      <c r="M1293" s="15">
        <f t="shared" si="82"/>
        <v>-4.1009421240470856E-2</v>
      </c>
      <c r="N1293" s="12">
        <v>54690.997350177233</v>
      </c>
      <c r="O1293" s="14">
        <f t="shared" si="83"/>
        <v>-3.8228289986565425E-2</v>
      </c>
      <c r="P1293">
        <v>3</v>
      </c>
      <c r="Q1293">
        <v>1</v>
      </c>
    </row>
    <row r="1294" spans="1:17">
      <c r="A1294" s="2" t="str">
        <f t="shared" si="80"/>
        <v>2_20112</v>
      </c>
      <c r="B1294" s="2">
        <v>2</v>
      </c>
      <c r="C1294" s="11" t="s">
        <v>24</v>
      </c>
      <c r="D1294" s="2">
        <v>2</v>
      </c>
      <c r="E1294" s="2">
        <v>2011</v>
      </c>
      <c r="F1294" s="2" t="str">
        <f t="shared" si="81"/>
        <v>2011Q2</v>
      </c>
      <c r="G1294" s="2">
        <v>1</v>
      </c>
      <c r="H1294" s="2">
        <v>0</v>
      </c>
      <c r="I1294" s="2">
        <v>0</v>
      </c>
      <c r="J1294" s="12">
        <v>61397</v>
      </c>
      <c r="K1294" s="12">
        <f>J1294*[1]OtherData!$C$3</f>
        <v>46477.668433005303</v>
      </c>
      <c r="L1294" s="12" t="str">
        <f>VLOOKUP($C1294,[1]OtherData!$H:$I,2,0)</f>
        <v>Storm</v>
      </c>
      <c r="M1294" s="13">
        <f t="shared" si="82"/>
        <v>-4.1010667159363898E-2</v>
      </c>
      <c r="N1294" s="12">
        <v>55118.793231300762</v>
      </c>
      <c r="O1294" s="14">
        <f t="shared" si="83"/>
        <v>-3.8226238490324485E-2</v>
      </c>
      <c r="P1294">
        <v>3</v>
      </c>
      <c r="Q1294">
        <v>1</v>
      </c>
    </row>
    <row r="1295" spans="1:17">
      <c r="A1295" s="2" t="str">
        <f t="shared" si="80"/>
        <v>2_20112</v>
      </c>
      <c r="B1295" s="2">
        <v>2</v>
      </c>
      <c r="C1295" s="11" t="s">
        <v>24</v>
      </c>
      <c r="D1295" s="2">
        <v>2</v>
      </c>
      <c r="E1295" s="2">
        <v>2011</v>
      </c>
      <c r="F1295" s="2" t="str">
        <f t="shared" si="81"/>
        <v>2011Q2</v>
      </c>
      <c r="G1295" s="2">
        <v>1</v>
      </c>
      <c r="H1295" s="2">
        <v>0</v>
      </c>
      <c r="I1295" s="2">
        <v>0</v>
      </c>
      <c r="J1295" s="12">
        <v>61328</v>
      </c>
      <c r="K1295" s="12">
        <f>J1295*[1]OtherData!$C$3</f>
        <v>46425.435276305834</v>
      </c>
      <c r="L1295" s="12" t="str">
        <f>VLOOKUP($C1295,[1]OtherData!$H:$I,2,0)</f>
        <v>Storm</v>
      </c>
      <c r="M1295" s="15">
        <f t="shared" si="82"/>
        <v>-4.1011103547199529E-2</v>
      </c>
      <c r="N1295" s="12">
        <v>55056.848889835223</v>
      </c>
      <c r="O1295" s="14">
        <f t="shared" si="83"/>
        <v>-3.8226535544572247E-2</v>
      </c>
      <c r="P1295">
        <v>3</v>
      </c>
      <c r="Q1295">
        <v>1</v>
      </c>
    </row>
    <row r="1296" spans="1:17">
      <c r="A1296" s="2" t="str">
        <f t="shared" si="80"/>
        <v>3_20103</v>
      </c>
      <c r="B1296" s="2">
        <v>3</v>
      </c>
      <c r="C1296" s="11" t="s">
        <v>24</v>
      </c>
      <c r="D1296" s="2">
        <v>3</v>
      </c>
      <c r="E1296" s="2">
        <v>2010</v>
      </c>
      <c r="F1296" s="2" t="str">
        <f t="shared" si="81"/>
        <v>2010Q3</v>
      </c>
      <c r="G1296" s="2">
        <v>1</v>
      </c>
      <c r="H1296" s="2">
        <v>0</v>
      </c>
      <c r="I1296" s="2">
        <v>0</v>
      </c>
      <c r="J1296" s="12">
        <v>61315</v>
      </c>
      <c r="K1296" s="12">
        <f>J1296*[1]OtherData!$C$3</f>
        <v>46415.594246782741</v>
      </c>
      <c r="L1296" s="12" t="str">
        <f>VLOOKUP($C1296,[1]OtherData!$H:$I,2,0)</f>
        <v>Storm</v>
      </c>
      <c r="M1296" s="13">
        <f t="shared" si="82"/>
        <v>-4.1011185765197543E-2</v>
      </c>
      <c r="N1296" s="12">
        <v>54443.265618828409</v>
      </c>
      <c r="O1296" s="14">
        <f t="shared" si="83"/>
        <v>-3.8229477984716057E-2</v>
      </c>
      <c r="P1296">
        <v>3</v>
      </c>
      <c r="Q1296">
        <v>1</v>
      </c>
    </row>
    <row r="1297" spans="1:17">
      <c r="A1297" s="2" t="str">
        <f t="shared" si="80"/>
        <v>3_20094</v>
      </c>
      <c r="B1297" s="2">
        <v>3</v>
      </c>
      <c r="C1297" s="11" t="s">
        <v>19</v>
      </c>
      <c r="D1297" s="2">
        <v>4</v>
      </c>
      <c r="E1297" s="2">
        <v>2009</v>
      </c>
      <c r="F1297" s="2" t="str">
        <f t="shared" si="81"/>
        <v>2009Q4</v>
      </c>
      <c r="G1297" s="2">
        <v>1</v>
      </c>
      <c r="H1297" s="2">
        <v>0</v>
      </c>
      <c r="I1297" s="2">
        <v>0</v>
      </c>
      <c r="J1297" s="12">
        <v>61315</v>
      </c>
      <c r="K1297" s="12">
        <f>J1297*[1]OtherData!$C$3</f>
        <v>46415.594246782741</v>
      </c>
      <c r="L1297" s="12" t="str">
        <f>VLOOKUP($C1297,[1]OtherData!$H:$I,2,0)</f>
        <v>Water</v>
      </c>
      <c r="M1297" s="15">
        <f t="shared" si="82"/>
        <v>-4.1011185765197543E-2</v>
      </c>
      <c r="N1297" s="12">
        <v>54709.824373357063</v>
      </c>
      <c r="O1297" s="14">
        <f t="shared" si="83"/>
        <v>-3.822819970152766E-2</v>
      </c>
      <c r="P1297">
        <v>3</v>
      </c>
      <c r="Q1297">
        <v>1</v>
      </c>
    </row>
    <row r="1298" spans="1:17">
      <c r="A1298" s="2" t="str">
        <f t="shared" si="80"/>
        <v>4_20083</v>
      </c>
      <c r="B1298" s="2">
        <v>4</v>
      </c>
      <c r="C1298" s="11" t="s">
        <v>24</v>
      </c>
      <c r="D1298" s="2">
        <v>3</v>
      </c>
      <c r="E1298" s="2">
        <v>2008</v>
      </c>
      <c r="F1298" s="2" t="str">
        <f t="shared" si="81"/>
        <v>2008Q3</v>
      </c>
      <c r="G1298" s="2">
        <v>1</v>
      </c>
      <c r="H1298" s="2">
        <v>0</v>
      </c>
      <c r="I1298" s="2">
        <v>0</v>
      </c>
      <c r="J1298" s="12">
        <v>61239</v>
      </c>
      <c r="K1298" s="12">
        <f>J1298*[1]OtherData!$C$3</f>
        <v>46358.062074186222</v>
      </c>
      <c r="L1298" s="12" t="str">
        <f>VLOOKUP($C1298,[1]OtherData!$H:$I,2,0)</f>
        <v>Storm</v>
      </c>
      <c r="M1298" s="13">
        <f t="shared" si="82"/>
        <v>-4.1011666424262884E-2</v>
      </c>
      <c r="N1298" s="12">
        <v>53793.663968158697</v>
      </c>
      <c r="O1298" s="14">
        <f t="shared" si="83"/>
        <v>-3.8232593151091558E-2</v>
      </c>
      <c r="P1298">
        <v>3</v>
      </c>
      <c r="Q1298">
        <v>1</v>
      </c>
    </row>
    <row r="1299" spans="1:17">
      <c r="A1299" s="2" t="str">
        <f t="shared" si="80"/>
        <v>4_20132</v>
      </c>
      <c r="B1299" s="2">
        <v>4</v>
      </c>
      <c r="C1299" s="11" t="s">
        <v>24</v>
      </c>
      <c r="D1299" s="2">
        <v>2</v>
      </c>
      <c r="E1299" s="2">
        <v>2013</v>
      </c>
      <c r="F1299" s="2" t="str">
        <f t="shared" si="81"/>
        <v>2013Q2</v>
      </c>
      <c r="G1299" s="2">
        <v>1</v>
      </c>
      <c r="H1299" s="2">
        <v>0</v>
      </c>
      <c r="I1299" s="2">
        <v>0</v>
      </c>
      <c r="J1299" s="12">
        <v>61074</v>
      </c>
      <c r="K1299" s="12">
        <f>J1299*[1]OtherData!$C$3</f>
        <v>46233.156699470099</v>
      </c>
      <c r="L1299" s="12" t="str">
        <f>VLOOKUP($C1299,[1]OtherData!$H:$I,2,0)</f>
        <v>Storm</v>
      </c>
      <c r="M1299" s="15">
        <f t="shared" si="82"/>
        <v>-4.1012709960391566E-2</v>
      </c>
      <c r="N1299" s="12">
        <v>57451.305207435209</v>
      </c>
      <c r="O1299" s="14">
        <f t="shared" si="83"/>
        <v>-3.8215052923183411E-2</v>
      </c>
      <c r="P1299">
        <v>3</v>
      </c>
      <c r="Q1299">
        <v>1</v>
      </c>
    </row>
    <row r="1300" spans="1:17">
      <c r="A1300" s="2" t="str">
        <f t="shared" si="80"/>
        <v>4_20103</v>
      </c>
      <c r="B1300" s="2">
        <v>4</v>
      </c>
      <c r="C1300" s="11" t="s">
        <v>24</v>
      </c>
      <c r="D1300" s="2">
        <v>3</v>
      </c>
      <c r="E1300" s="2">
        <v>2010</v>
      </c>
      <c r="F1300" s="2" t="str">
        <f t="shared" si="81"/>
        <v>2010Q3</v>
      </c>
      <c r="G1300" s="2">
        <v>1</v>
      </c>
      <c r="H1300" s="2">
        <v>0</v>
      </c>
      <c r="I1300" s="2">
        <v>0</v>
      </c>
      <c r="J1300" s="12">
        <v>60884</v>
      </c>
      <c r="K1300" s="12">
        <f>J1300*[1]OtherData!$C$3</f>
        <v>46089.326267978809</v>
      </c>
      <c r="L1300" s="12" t="str">
        <f>VLOOKUP($C1300,[1]OtherData!$H:$I,2,0)</f>
        <v>Storm</v>
      </c>
      <c r="M1300" s="13">
        <f t="shared" si="82"/>
        <v>-4.1013911608054905E-2</v>
      </c>
      <c r="N1300" s="12">
        <v>54060.568929898865</v>
      </c>
      <c r="O1300" s="14">
        <f t="shared" si="83"/>
        <v>-3.8231313207665603E-2</v>
      </c>
      <c r="P1300">
        <v>3</v>
      </c>
      <c r="Q1300">
        <v>1</v>
      </c>
    </row>
    <row r="1301" spans="1:17">
      <c r="A1301" s="2" t="str">
        <f t="shared" si="80"/>
        <v>5_19712</v>
      </c>
      <c r="B1301" s="2">
        <v>5</v>
      </c>
      <c r="C1301" s="11" t="s">
        <v>32</v>
      </c>
      <c r="D1301" s="2">
        <v>2</v>
      </c>
      <c r="E1301" s="2">
        <v>1971</v>
      </c>
      <c r="F1301" s="2" t="str">
        <f t="shared" si="81"/>
        <v>1971Q2</v>
      </c>
      <c r="G1301" s="2">
        <v>1</v>
      </c>
      <c r="H1301" s="2">
        <v>0</v>
      </c>
      <c r="I1301" s="2">
        <v>33</v>
      </c>
      <c r="J1301" s="12">
        <v>60750</v>
      </c>
      <c r="K1301" s="12">
        <f>J1301*[1]OtherData!$C$3</f>
        <v>45987.887963663896</v>
      </c>
      <c r="L1301" s="12" t="str">
        <f>VLOOKUP($C1301,[1]OtherData!$H:$I,2,0)</f>
        <v>Storm</v>
      </c>
      <c r="M1301" s="15">
        <f t="shared" si="82"/>
        <v>-4.1014759085880627E-2</v>
      </c>
      <c r="N1301" s="12">
        <v>134947.08328948249</v>
      </c>
      <c r="O1301" s="14">
        <f t="shared" si="83"/>
        <v>-3.7843421721390762E-2</v>
      </c>
      <c r="P1301">
        <v>3</v>
      </c>
      <c r="Q1301">
        <v>1</v>
      </c>
    </row>
    <row r="1302" spans="1:17">
      <c r="A1302" s="2" t="str">
        <f t="shared" si="80"/>
        <v>3_20103</v>
      </c>
      <c r="B1302" s="2">
        <v>3</v>
      </c>
      <c r="C1302" s="11" t="s">
        <v>24</v>
      </c>
      <c r="D1302" s="2">
        <v>3</v>
      </c>
      <c r="E1302" s="2">
        <v>2010</v>
      </c>
      <c r="F1302" s="2" t="str">
        <f t="shared" si="81"/>
        <v>2010Q3</v>
      </c>
      <c r="G1302" s="2">
        <v>1</v>
      </c>
      <c r="H1302" s="2">
        <v>0</v>
      </c>
      <c r="I1302" s="2">
        <v>0</v>
      </c>
      <c r="J1302" s="12">
        <v>60700</v>
      </c>
      <c r="K1302" s="12">
        <f>J1302*[1]OtherData!$C$3</f>
        <v>45950.037850113549</v>
      </c>
      <c r="L1302" s="12" t="str">
        <f>VLOOKUP($C1302,[1]OtherData!$H:$I,2,0)</f>
        <v>Storm</v>
      </c>
      <c r="M1302" s="13">
        <f t="shared" si="82"/>
        <v>-4.1015075308949926E-2</v>
      </c>
      <c r="N1302" s="12">
        <v>53897.190297037996</v>
      </c>
      <c r="O1302" s="14">
        <f t="shared" si="83"/>
        <v>-3.8232096690316908E-2</v>
      </c>
      <c r="P1302">
        <v>3</v>
      </c>
      <c r="Q1302">
        <v>1</v>
      </c>
    </row>
    <row r="1303" spans="1:17">
      <c r="A1303" s="2" t="str">
        <f t="shared" si="80"/>
        <v>3_20103</v>
      </c>
      <c r="B1303" s="2">
        <v>3</v>
      </c>
      <c r="C1303" s="11" t="s">
        <v>24</v>
      </c>
      <c r="D1303" s="2">
        <v>3</v>
      </c>
      <c r="E1303" s="2">
        <v>2010</v>
      </c>
      <c r="F1303" s="2" t="str">
        <f t="shared" si="81"/>
        <v>2010Q3</v>
      </c>
      <c r="G1303" s="2">
        <v>1</v>
      </c>
      <c r="H1303" s="2">
        <v>0</v>
      </c>
      <c r="I1303" s="2">
        <v>0</v>
      </c>
      <c r="J1303" s="12">
        <v>60605</v>
      </c>
      <c r="K1303" s="12">
        <f>J1303*[1]OtherData!$C$3</f>
        <v>45878.122634367908</v>
      </c>
      <c r="L1303" s="12" t="str">
        <f>VLOOKUP($C1303,[1]OtherData!$H:$I,2,0)</f>
        <v>Storm</v>
      </c>
      <c r="M1303" s="15">
        <f t="shared" si="82"/>
        <v>-4.1015676132781599E-2</v>
      </c>
      <c r="N1303" s="12">
        <v>53812.837198550042</v>
      </c>
      <c r="O1303" s="14">
        <f t="shared" si="83"/>
        <v>-3.8232501205816234E-2</v>
      </c>
      <c r="P1303">
        <v>3</v>
      </c>
      <c r="Q1303">
        <v>1</v>
      </c>
    </row>
    <row r="1304" spans="1:17">
      <c r="A1304" s="2" t="str">
        <f t="shared" si="80"/>
        <v>4_20112</v>
      </c>
      <c r="B1304" s="2">
        <v>4</v>
      </c>
      <c r="C1304" s="11" t="s">
        <v>24</v>
      </c>
      <c r="D1304" s="2">
        <v>2</v>
      </c>
      <c r="E1304" s="2">
        <v>2011</v>
      </c>
      <c r="F1304" s="2" t="str">
        <f t="shared" si="81"/>
        <v>2011Q2</v>
      </c>
      <c r="G1304" s="2">
        <v>1</v>
      </c>
      <c r="H1304" s="2">
        <v>0</v>
      </c>
      <c r="I1304" s="2">
        <v>0</v>
      </c>
      <c r="J1304" s="12">
        <v>60339</v>
      </c>
      <c r="K1304" s="12">
        <f>J1304*[1]OtherData!$C$3</f>
        <v>45676.760030280093</v>
      </c>
      <c r="L1304" s="12" t="str">
        <f>VLOOKUP($C1304,[1]OtherData!$H:$I,2,0)</f>
        <v>Storm</v>
      </c>
      <c r="M1304" s="13">
        <f t="shared" si="82"/>
        <v>-4.1017358439510265E-2</v>
      </c>
      <c r="N1304" s="12">
        <v>54168.979995495822</v>
      </c>
      <c r="O1304" s="14">
        <f t="shared" si="83"/>
        <v>-3.8230793322123542E-2</v>
      </c>
      <c r="P1304">
        <v>3</v>
      </c>
      <c r="Q1304">
        <v>1</v>
      </c>
    </row>
    <row r="1305" spans="1:17">
      <c r="A1305" s="2" t="str">
        <f t="shared" si="80"/>
        <v>6_20114</v>
      </c>
      <c r="B1305" s="2">
        <v>6</v>
      </c>
      <c r="C1305" s="11" t="s">
        <v>24</v>
      </c>
      <c r="D1305" s="2">
        <v>4</v>
      </c>
      <c r="E1305" s="2">
        <v>2011</v>
      </c>
      <c r="F1305" s="2" t="str">
        <f t="shared" si="81"/>
        <v>2011Q4</v>
      </c>
      <c r="G1305" s="2">
        <v>1</v>
      </c>
      <c r="H1305" s="2">
        <v>0</v>
      </c>
      <c r="I1305" s="2">
        <v>0</v>
      </c>
      <c r="J1305" s="12">
        <v>60098</v>
      </c>
      <c r="K1305" s="12">
        <f>J1305*[1]OtherData!$C$3</f>
        <v>45494.322482967451</v>
      </c>
      <c r="L1305" s="12" t="str">
        <f>VLOOKUP($C1305,[1]OtherData!$H:$I,2,0)</f>
        <v>Storm</v>
      </c>
      <c r="M1305" s="15">
        <f t="shared" si="82"/>
        <v>-4.1018882634704289E-2</v>
      </c>
      <c r="N1305" s="12">
        <v>53952.623672406036</v>
      </c>
      <c r="O1305" s="14">
        <f t="shared" si="83"/>
        <v>-3.82318308594237E-2</v>
      </c>
      <c r="P1305">
        <v>3</v>
      </c>
      <c r="Q1305">
        <v>1</v>
      </c>
    </row>
    <row r="1306" spans="1:17">
      <c r="A1306" s="2" t="str">
        <f t="shared" si="80"/>
        <v>5_20103</v>
      </c>
      <c r="B1306" s="2">
        <v>5</v>
      </c>
      <c r="C1306" s="11" t="s">
        <v>21</v>
      </c>
      <c r="D1306" s="2">
        <v>3</v>
      </c>
      <c r="E1306" s="2">
        <v>2010</v>
      </c>
      <c r="F1306" s="2" t="str">
        <f t="shared" si="81"/>
        <v>2010Q3</v>
      </c>
      <c r="G1306" s="2">
        <v>1</v>
      </c>
      <c r="H1306" s="2">
        <v>0</v>
      </c>
      <c r="I1306" s="2">
        <v>0</v>
      </c>
      <c r="J1306" s="12">
        <v>59920</v>
      </c>
      <c r="K1306" s="12">
        <f>J1306*[1]OtherData!$C$3</f>
        <v>45359.576078728242</v>
      </c>
      <c r="L1306" s="12" t="str">
        <f>VLOOKUP($C1306,[1]OtherData!$H:$I,2,0)</f>
        <v>Wind</v>
      </c>
      <c r="M1306" s="13">
        <f t="shared" si="82"/>
        <v>-4.1020008388830999E-2</v>
      </c>
      <c r="N1306" s="12">
        <v>53204.60696208429</v>
      </c>
      <c r="O1306" s="14">
        <f t="shared" si="83"/>
        <v>-3.823541797546922E-2</v>
      </c>
      <c r="P1306">
        <v>3</v>
      </c>
      <c r="Q1306">
        <v>1</v>
      </c>
    </row>
    <row r="1307" spans="1:17">
      <c r="A1307" s="2" t="str">
        <f t="shared" si="80"/>
        <v>2_20112</v>
      </c>
      <c r="B1307" s="2">
        <v>2</v>
      </c>
      <c r="C1307" s="11" t="s">
        <v>24</v>
      </c>
      <c r="D1307" s="2">
        <v>2</v>
      </c>
      <c r="E1307" s="2">
        <v>2011</v>
      </c>
      <c r="F1307" s="2" t="str">
        <f t="shared" si="81"/>
        <v>2011Q2</v>
      </c>
      <c r="G1307" s="2">
        <v>1</v>
      </c>
      <c r="H1307" s="2">
        <v>0</v>
      </c>
      <c r="I1307" s="2">
        <v>0</v>
      </c>
      <c r="J1307" s="12">
        <v>59762</v>
      </c>
      <c r="K1307" s="12">
        <f>J1307*[1]OtherData!$C$3</f>
        <v>45239.969719909161</v>
      </c>
      <c r="L1307" s="12" t="str">
        <f>VLOOKUP($C1307,[1]OtherData!$H:$I,2,0)</f>
        <v>Storm</v>
      </c>
      <c r="M1307" s="15">
        <f t="shared" si="82"/>
        <v>-4.1021007653729985E-2</v>
      </c>
      <c r="N1307" s="12">
        <v>53650.981661791229</v>
      </c>
      <c r="O1307" s="14">
        <f t="shared" si="83"/>
        <v>-3.8233277384456296E-2</v>
      </c>
      <c r="P1307">
        <v>3</v>
      </c>
      <c r="Q1307">
        <v>1</v>
      </c>
    </row>
    <row r="1308" spans="1:17">
      <c r="A1308" s="2" t="str">
        <f t="shared" si="80"/>
        <v>3_20114</v>
      </c>
      <c r="B1308" s="2">
        <v>3</v>
      </c>
      <c r="C1308" s="11" t="s">
        <v>24</v>
      </c>
      <c r="D1308" s="2">
        <v>4</v>
      </c>
      <c r="E1308" s="2">
        <v>2011</v>
      </c>
      <c r="F1308" s="2" t="str">
        <f t="shared" si="81"/>
        <v>2011Q4</v>
      </c>
      <c r="G1308" s="2">
        <v>1</v>
      </c>
      <c r="H1308" s="2">
        <v>0</v>
      </c>
      <c r="I1308" s="2">
        <v>0</v>
      </c>
      <c r="J1308" s="12">
        <v>59711</v>
      </c>
      <c r="K1308" s="12">
        <f>J1308*[1]OtherData!$C$3</f>
        <v>45201.362604087815</v>
      </c>
      <c r="L1308" s="12" t="str">
        <f>VLOOKUP($C1308,[1]OtherData!$H:$I,2,0)</f>
        <v>Storm</v>
      </c>
      <c r="M1308" s="13">
        <f t="shared" si="82"/>
        <v>-4.102133020126067E-2</v>
      </c>
      <c r="N1308" s="12">
        <v>53605.196713751488</v>
      </c>
      <c r="O1308" s="14">
        <f t="shared" si="83"/>
        <v>-3.8233496946291599E-2</v>
      </c>
      <c r="P1308">
        <v>3</v>
      </c>
      <c r="Q1308">
        <v>1</v>
      </c>
    </row>
    <row r="1309" spans="1:17">
      <c r="A1309" s="2" t="str">
        <f t="shared" si="80"/>
        <v>5_20153</v>
      </c>
      <c r="B1309" s="2">
        <v>5</v>
      </c>
      <c r="C1309" s="11" t="s">
        <v>24</v>
      </c>
      <c r="D1309" s="2">
        <v>3</v>
      </c>
      <c r="E1309" s="2">
        <v>2015</v>
      </c>
      <c r="F1309" s="2" t="str">
        <f t="shared" si="81"/>
        <v>2015Q3</v>
      </c>
      <c r="G1309" s="2">
        <v>1</v>
      </c>
      <c r="H1309" s="2">
        <v>0</v>
      </c>
      <c r="I1309" s="2">
        <v>0</v>
      </c>
      <c r="J1309" s="12">
        <v>59673</v>
      </c>
      <c r="K1309" s="12">
        <f>J1309*[1]OtherData!$C$3</f>
        <v>45172.596517789556</v>
      </c>
      <c r="L1309" s="12" t="str">
        <f>VLOOKUP($C1309,[1]OtherData!$H:$I,2,0)</f>
        <v>Storm</v>
      </c>
      <c r="M1309" s="15">
        <f t="shared" si="82"/>
        <v>-4.1021570530793333E-2</v>
      </c>
      <c r="N1309" s="12">
        <v>57338.729861358232</v>
      </c>
      <c r="O1309" s="14">
        <f t="shared" si="83"/>
        <v>-3.8215592778543146E-2</v>
      </c>
      <c r="P1309">
        <v>3</v>
      </c>
      <c r="Q1309">
        <v>1</v>
      </c>
    </row>
    <row r="1310" spans="1:17">
      <c r="A1310" s="2" t="str">
        <f t="shared" si="80"/>
        <v>4_20122</v>
      </c>
      <c r="B1310" s="2">
        <v>4</v>
      </c>
      <c r="C1310" s="11" t="s">
        <v>24</v>
      </c>
      <c r="D1310" s="2">
        <v>2</v>
      </c>
      <c r="E1310" s="2">
        <v>2012</v>
      </c>
      <c r="F1310" s="2" t="str">
        <f t="shared" si="81"/>
        <v>2012Q2</v>
      </c>
      <c r="G1310" s="2">
        <v>1</v>
      </c>
      <c r="H1310" s="2">
        <v>11</v>
      </c>
      <c r="I1310" s="2">
        <v>0</v>
      </c>
      <c r="J1310" s="12">
        <v>59502</v>
      </c>
      <c r="K1310" s="12">
        <f>J1310*[1]OtherData!$C$3</f>
        <v>45043.149129447389</v>
      </c>
      <c r="L1310" s="12" t="str">
        <f>VLOOKUP($C1310,[1]OtherData!$H:$I,2,0)</f>
        <v>Storm</v>
      </c>
      <c r="M1310" s="13">
        <f t="shared" si="82"/>
        <v>-4.102265201369034E-2</v>
      </c>
      <c r="N1310" s="12">
        <v>54888.363175610888</v>
      </c>
      <c r="O1310" s="14">
        <f t="shared" si="83"/>
        <v>-3.8227343518245284E-2</v>
      </c>
      <c r="P1310">
        <v>3</v>
      </c>
      <c r="Q1310">
        <v>1</v>
      </c>
    </row>
    <row r="1311" spans="1:17">
      <c r="A1311" s="2" t="str">
        <f t="shared" si="80"/>
        <v>5_20113</v>
      </c>
      <c r="B1311" s="2">
        <v>5</v>
      </c>
      <c r="C1311" s="11" t="s">
        <v>24</v>
      </c>
      <c r="D1311" s="2">
        <v>3</v>
      </c>
      <c r="E1311" s="2">
        <v>2011</v>
      </c>
      <c r="F1311" s="2" t="str">
        <f t="shared" si="81"/>
        <v>2011Q3</v>
      </c>
      <c r="G1311" s="2">
        <v>1</v>
      </c>
      <c r="H1311" s="2">
        <v>0</v>
      </c>
      <c r="I1311" s="2">
        <v>0</v>
      </c>
      <c r="J1311" s="12">
        <v>59387</v>
      </c>
      <c r="K1311" s="12">
        <f>J1311*[1]OtherData!$C$3</f>
        <v>44956.093868281605</v>
      </c>
      <c r="L1311" s="12" t="str">
        <f>VLOOKUP($C1311,[1]OtherData!$H:$I,2,0)</f>
        <v>Storm</v>
      </c>
      <c r="M1311" s="15">
        <f t="shared" si="82"/>
        <v>-4.102337932674973E-2</v>
      </c>
      <c r="N1311" s="12">
        <v>53314.32763208721</v>
      </c>
      <c r="O1311" s="14">
        <f t="shared" si="83"/>
        <v>-3.8234891809715885E-2</v>
      </c>
      <c r="P1311">
        <v>3</v>
      </c>
      <c r="Q1311">
        <v>1</v>
      </c>
    </row>
    <row r="1312" spans="1:17">
      <c r="A1312" s="2" t="str">
        <f t="shared" si="80"/>
        <v>3_20112</v>
      </c>
      <c r="B1312" s="2">
        <v>3</v>
      </c>
      <c r="C1312" s="11" t="s">
        <v>24</v>
      </c>
      <c r="D1312" s="2">
        <v>2</v>
      </c>
      <c r="E1312" s="2">
        <v>2011</v>
      </c>
      <c r="F1312" s="2" t="str">
        <f t="shared" si="81"/>
        <v>2011Q2</v>
      </c>
      <c r="G1312" s="2">
        <v>1</v>
      </c>
      <c r="H1312" s="2">
        <v>0</v>
      </c>
      <c r="I1312" s="2">
        <v>0</v>
      </c>
      <c r="J1312" s="12">
        <v>59387</v>
      </c>
      <c r="K1312" s="12">
        <f>J1312*[1]OtherData!$C$3</f>
        <v>44956.093868281605</v>
      </c>
      <c r="L1312" s="12" t="str">
        <f>VLOOKUP($C1312,[1]OtherData!$H:$I,2,0)</f>
        <v>Storm</v>
      </c>
      <c r="M1312" s="13">
        <f t="shared" si="82"/>
        <v>-4.102337932674973E-2</v>
      </c>
      <c r="N1312" s="12">
        <v>53314.32763208721</v>
      </c>
      <c r="O1312" s="14">
        <f t="shared" si="83"/>
        <v>-3.8234891809715885E-2</v>
      </c>
      <c r="P1312">
        <v>3</v>
      </c>
      <c r="Q1312">
        <v>1</v>
      </c>
    </row>
    <row r="1313" spans="1:17">
      <c r="A1313" s="2" t="str">
        <f t="shared" si="80"/>
        <v>3_20112</v>
      </c>
      <c r="B1313" s="2">
        <v>3</v>
      </c>
      <c r="C1313" s="11" t="s">
        <v>24</v>
      </c>
      <c r="D1313" s="2">
        <v>2</v>
      </c>
      <c r="E1313" s="2">
        <v>2011</v>
      </c>
      <c r="F1313" s="2" t="str">
        <f t="shared" si="81"/>
        <v>2011Q2</v>
      </c>
      <c r="G1313" s="2">
        <v>1</v>
      </c>
      <c r="H1313" s="2">
        <v>0</v>
      </c>
      <c r="I1313" s="2">
        <v>0</v>
      </c>
      <c r="J1313" s="12">
        <v>59292</v>
      </c>
      <c r="K1313" s="12">
        <f>J1313*[1]OtherData!$C$3</f>
        <v>44884.178652535957</v>
      </c>
      <c r="L1313" s="12" t="str">
        <f>VLOOKUP($C1313,[1]OtherData!$H:$I,2,0)</f>
        <v>Storm</v>
      </c>
      <c r="M1313" s="15">
        <f t="shared" si="82"/>
        <v>-4.1023980150581396E-2</v>
      </c>
      <c r="N1313" s="12">
        <v>53229.041944562196</v>
      </c>
      <c r="O1313" s="14">
        <f t="shared" si="83"/>
        <v>-3.8235300797448316E-2</v>
      </c>
      <c r="P1313">
        <v>3</v>
      </c>
      <c r="Q1313">
        <v>1</v>
      </c>
    </row>
    <row r="1314" spans="1:17">
      <c r="A1314" s="2" t="str">
        <f t="shared" si="80"/>
        <v>5_20093</v>
      </c>
      <c r="B1314" s="2">
        <v>5</v>
      </c>
      <c r="C1314" s="11" t="s">
        <v>24</v>
      </c>
      <c r="D1314" s="2">
        <v>3</v>
      </c>
      <c r="E1314" s="2">
        <v>2009</v>
      </c>
      <c r="F1314" s="2" t="str">
        <f t="shared" si="81"/>
        <v>2009Q3</v>
      </c>
      <c r="G1314" s="2">
        <v>1</v>
      </c>
      <c r="H1314" s="2">
        <v>0</v>
      </c>
      <c r="I1314" s="2">
        <v>0</v>
      </c>
      <c r="J1314" s="12">
        <v>59235</v>
      </c>
      <c r="K1314" s="12">
        <f>J1314*[1]OtherData!$C$3</f>
        <v>44841.029523088568</v>
      </c>
      <c r="L1314" s="12" t="str">
        <f>VLOOKUP($C1314,[1]OtherData!$H:$I,2,0)</f>
        <v>Storm</v>
      </c>
      <c r="M1314" s="13">
        <f t="shared" si="82"/>
        <v>-4.1024340644880398E-2</v>
      </c>
      <c r="N1314" s="12">
        <v>52853.892958587712</v>
      </c>
      <c r="O1314" s="14">
        <f t="shared" si="83"/>
        <v>-3.8237099825369054E-2</v>
      </c>
      <c r="P1314">
        <v>3</v>
      </c>
      <c r="Q1314">
        <v>1</v>
      </c>
    </row>
    <row r="1315" spans="1:17">
      <c r="A1315" s="2" t="str">
        <f t="shared" si="80"/>
        <v>5_20093</v>
      </c>
      <c r="B1315" s="2">
        <v>5</v>
      </c>
      <c r="C1315" s="11" t="s">
        <v>24</v>
      </c>
      <c r="D1315" s="2">
        <v>3</v>
      </c>
      <c r="E1315" s="2">
        <v>2009</v>
      </c>
      <c r="F1315" s="2" t="str">
        <f t="shared" si="81"/>
        <v>2009Q3</v>
      </c>
      <c r="G1315" s="2">
        <v>1</v>
      </c>
      <c r="H1315" s="2">
        <v>0</v>
      </c>
      <c r="I1315" s="2">
        <v>0</v>
      </c>
      <c r="J1315" s="12">
        <v>59166</v>
      </c>
      <c r="K1315" s="12">
        <f>J1315*[1]OtherData!$C$3</f>
        <v>44788.796366389099</v>
      </c>
      <c r="L1315" s="12" t="str">
        <f>VLOOKUP($C1315,[1]OtherData!$H:$I,2,0)</f>
        <v>Storm</v>
      </c>
      <c r="M1315" s="15">
        <f t="shared" si="82"/>
        <v>-4.102477703271603E-2</v>
      </c>
      <c r="N1315" s="12">
        <v>52792.326003001617</v>
      </c>
      <c r="O1315" s="14">
        <f t="shared" si="83"/>
        <v>-3.8237395069861867E-2</v>
      </c>
      <c r="P1315">
        <v>3</v>
      </c>
      <c r="Q1315">
        <v>1</v>
      </c>
    </row>
    <row r="1316" spans="1:17">
      <c r="A1316" s="2" t="str">
        <f t="shared" si="80"/>
        <v>5_20142</v>
      </c>
      <c r="B1316" s="2">
        <v>5</v>
      </c>
      <c r="C1316" s="11" t="s">
        <v>24</v>
      </c>
      <c r="D1316" s="2">
        <v>2</v>
      </c>
      <c r="E1316" s="2">
        <v>2014</v>
      </c>
      <c r="F1316" s="2" t="str">
        <f t="shared" si="81"/>
        <v>2014Q2</v>
      </c>
      <c r="G1316" s="2">
        <v>1</v>
      </c>
      <c r="H1316" s="2">
        <v>0</v>
      </c>
      <c r="I1316" s="2">
        <v>0</v>
      </c>
      <c r="J1316" s="12">
        <v>59134</v>
      </c>
      <c r="K1316" s="12">
        <f>J1316*[1]OtherData!$C$3</f>
        <v>44764.572293716883</v>
      </c>
      <c r="L1316" s="12" t="str">
        <f>VLOOKUP($C1316,[1]OtherData!$H:$I,2,0)</f>
        <v>Storm</v>
      </c>
      <c r="M1316" s="13">
        <f t="shared" si="82"/>
        <v>-4.1024979415480382E-2</v>
      </c>
      <c r="N1316" s="12">
        <v>56298.181944438584</v>
      </c>
      <c r="O1316" s="14">
        <f t="shared" si="83"/>
        <v>-3.8220582728737316E-2</v>
      </c>
      <c r="P1316">
        <v>3</v>
      </c>
      <c r="Q1316">
        <v>1</v>
      </c>
    </row>
    <row r="1317" spans="1:17">
      <c r="A1317" s="2" t="str">
        <f t="shared" si="80"/>
        <v>4_20103</v>
      </c>
      <c r="B1317" s="2">
        <v>4</v>
      </c>
      <c r="C1317" s="11" t="s">
        <v>24</v>
      </c>
      <c r="D1317" s="2">
        <v>3</v>
      </c>
      <c r="E1317" s="2">
        <v>2010</v>
      </c>
      <c r="F1317" s="2" t="str">
        <f t="shared" si="81"/>
        <v>2010Q3</v>
      </c>
      <c r="G1317" s="2">
        <v>1</v>
      </c>
      <c r="H1317" s="2">
        <v>0</v>
      </c>
      <c r="I1317" s="2">
        <v>0</v>
      </c>
      <c r="J1317" s="12">
        <v>58994</v>
      </c>
      <c r="K1317" s="12">
        <f>J1317*[1]OtherData!$C$3</f>
        <v>44658.591975775933</v>
      </c>
      <c r="L1317" s="12" t="str">
        <f>VLOOKUP($C1317,[1]OtherData!$H:$I,2,0)</f>
        <v>Storm</v>
      </c>
      <c r="M1317" s="15">
        <f t="shared" si="82"/>
        <v>-4.1025864840074422E-2</v>
      </c>
      <c r="N1317" s="12">
        <v>52382.386233664896</v>
      </c>
      <c r="O1317" s="14">
        <f t="shared" si="83"/>
        <v>-3.8239360937073114E-2</v>
      </c>
      <c r="P1317">
        <v>3</v>
      </c>
      <c r="Q1317">
        <v>1</v>
      </c>
    </row>
    <row r="1318" spans="1:17">
      <c r="A1318" s="2" t="str">
        <f t="shared" si="80"/>
        <v>4_20112</v>
      </c>
      <c r="B1318" s="2">
        <v>4</v>
      </c>
      <c r="C1318" s="11" t="s">
        <v>24</v>
      </c>
      <c r="D1318" s="2">
        <v>2</v>
      </c>
      <c r="E1318" s="2">
        <v>2011</v>
      </c>
      <c r="F1318" s="2" t="str">
        <f t="shared" si="81"/>
        <v>2011Q2</v>
      </c>
      <c r="G1318" s="2">
        <v>1</v>
      </c>
      <c r="H1318" s="2">
        <v>0</v>
      </c>
      <c r="I1318" s="2">
        <v>0</v>
      </c>
      <c r="J1318" s="12">
        <v>58969</v>
      </c>
      <c r="K1318" s="12">
        <f>J1318*[1]OtherData!$C$3</f>
        <v>44639.66691900076</v>
      </c>
      <c r="L1318" s="12" t="str">
        <f>VLOOKUP($C1318,[1]OtherData!$H:$I,2,0)</f>
        <v>Storm</v>
      </c>
      <c r="M1318" s="13">
        <f t="shared" si="82"/>
        <v>-4.1026022951609072E-2</v>
      </c>
      <c r="N1318" s="12">
        <v>52939.070606977126</v>
      </c>
      <c r="O1318" s="14">
        <f t="shared" si="83"/>
        <v>-3.8236691355738574E-2</v>
      </c>
      <c r="P1318">
        <v>3</v>
      </c>
      <c r="Q1318">
        <v>1</v>
      </c>
    </row>
    <row r="1319" spans="1:17">
      <c r="A1319" s="2" t="str">
        <f t="shared" si="80"/>
        <v>5_20114</v>
      </c>
      <c r="B1319" s="2">
        <v>5</v>
      </c>
      <c r="C1319" s="11" t="s">
        <v>24</v>
      </c>
      <c r="D1319" s="2">
        <v>4</v>
      </c>
      <c r="E1319" s="2">
        <v>2011</v>
      </c>
      <c r="F1319" s="2" t="str">
        <f t="shared" si="81"/>
        <v>2011Q4</v>
      </c>
      <c r="G1319" s="2">
        <v>1</v>
      </c>
      <c r="H1319" s="2">
        <v>0</v>
      </c>
      <c r="I1319" s="2">
        <v>0</v>
      </c>
      <c r="J1319" s="12">
        <v>58785</v>
      </c>
      <c r="K1319" s="12">
        <f>J1319*[1]OtherData!$C$3</f>
        <v>44500.378501135507</v>
      </c>
      <c r="L1319" s="12" t="str">
        <f>VLOOKUP($C1319,[1]OtherData!$H:$I,2,0)</f>
        <v>Storm</v>
      </c>
      <c r="M1319" s="15">
        <f t="shared" si="82"/>
        <v>-4.1027186652504093E-2</v>
      </c>
      <c r="N1319" s="12">
        <v>52773.885696402358</v>
      </c>
      <c r="O1319" s="14">
        <f t="shared" si="83"/>
        <v>-3.823748350039928E-2</v>
      </c>
      <c r="P1319">
        <v>3</v>
      </c>
      <c r="Q1319">
        <v>1</v>
      </c>
    </row>
    <row r="1320" spans="1:17">
      <c r="A1320" s="2" t="str">
        <f t="shared" si="80"/>
        <v>6_20102</v>
      </c>
      <c r="B1320" s="2">
        <v>6</v>
      </c>
      <c r="C1320" s="11" t="s">
        <v>24</v>
      </c>
      <c r="D1320" s="2">
        <v>2</v>
      </c>
      <c r="E1320" s="2">
        <v>2010</v>
      </c>
      <c r="F1320" s="2" t="str">
        <f t="shared" si="81"/>
        <v>2010Q2</v>
      </c>
      <c r="G1320" s="2">
        <v>1</v>
      </c>
      <c r="H1320" s="2">
        <v>0</v>
      </c>
      <c r="I1320" s="2">
        <v>0</v>
      </c>
      <c r="J1320" s="12">
        <v>58741</v>
      </c>
      <c r="K1320" s="12">
        <f>J1320*[1]OtherData!$C$3</f>
        <v>44467.070401211204</v>
      </c>
      <c r="L1320" s="12" t="str">
        <f>VLOOKUP($C1320,[1]OtherData!$H:$I,2,0)</f>
        <v>Storm</v>
      </c>
      <c r="M1320" s="13">
        <f t="shared" si="82"/>
        <v>-4.1027464928805074E-2</v>
      </c>
      <c r="N1320" s="12">
        <v>52157.740613481197</v>
      </c>
      <c r="O1320" s="14">
        <f t="shared" si="83"/>
        <v>-3.8240438225718668E-2</v>
      </c>
      <c r="P1320">
        <v>3</v>
      </c>
      <c r="Q1320">
        <v>1</v>
      </c>
    </row>
    <row r="1321" spans="1:17">
      <c r="A1321" s="2" t="str">
        <f t="shared" si="80"/>
        <v>3_20102</v>
      </c>
      <c r="B1321" s="2">
        <v>3</v>
      </c>
      <c r="C1321" s="11" t="s">
        <v>24</v>
      </c>
      <c r="D1321" s="2">
        <v>2</v>
      </c>
      <c r="E1321" s="2">
        <v>2010</v>
      </c>
      <c r="F1321" s="2" t="str">
        <f t="shared" si="81"/>
        <v>2010Q2</v>
      </c>
      <c r="G1321" s="2">
        <v>1</v>
      </c>
      <c r="H1321" s="2">
        <v>0</v>
      </c>
      <c r="I1321" s="2">
        <v>0</v>
      </c>
      <c r="J1321" s="12">
        <v>58614</v>
      </c>
      <c r="K1321" s="12">
        <f>J1321*[1]OtherData!$C$3</f>
        <v>44370.93111279334</v>
      </c>
      <c r="L1321" s="12" t="str">
        <f>VLOOKUP($C1321,[1]OtherData!$H:$I,2,0)</f>
        <v>Storm</v>
      </c>
      <c r="M1321" s="15">
        <f t="shared" si="82"/>
        <v>-4.1028268135401093E-2</v>
      </c>
      <c r="N1321" s="12">
        <v>52044.973839713093</v>
      </c>
      <c r="O1321" s="14">
        <f t="shared" si="83"/>
        <v>-3.8240978999070391E-2</v>
      </c>
      <c r="P1321">
        <v>3</v>
      </c>
      <c r="Q1321">
        <v>1</v>
      </c>
    </row>
    <row r="1322" spans="1:17">
      <c r="A1322" s="2" t="str">
        <f t="shared" si="80"/>
        <v>2_20112</v>
      </c>
      <c r="B1322" s="2">
        <v>2</v>
      </c>
      <c r="C1322" s="11" t="s">
        <v>24</v>
      </c>
      <c r="D1322" s="2">
        <v>2</v>
      </c>
      <c r="E1322" s="2">
        <v>2011</v>
      </c>
      <c r="F1322" s="2" t="str">
        <f t="shared" si="81"/>
        <v>2011Q2</v>
      </c>
      <c r="G1322" s="2">
        <v>1</v>
      </c>
      <c r="H1322" s="2">
        <v>0</v>
      </c>
      <c r="I1322" s="2">
        <v>0</v>
      </c>
      <c r="J1322" s="12">
        <v>58386</v>
      </c>
      <c r="K1322" s="12">
        <f>J1322*[1]OtherData!$C$3</f>
        <v>44198.334595003784</v>
      </c>
      <c r="L1322" s="12" t="str">
        <f>VLOOKUP($C1322,[1]OtherData!$H:$I,2,0)</f>
        <v>Storm</v>
      </c>
      <c r="M1322" s="13">
        <f t="shared" si="82"/>
        <v>-4.1029710112597102E-2</v>
      </c>
      <c r="N1322" s="12">
        <v>52415.68580879728</v>
      </c>
      <c r="O1322" s="14">
        <f t="shared" si="83"/>
        <v>-3.8239201248875483E-2</v>
      </c>
      <c r="P1322">
        <v>3</v>
      </c>
      <c r="Q1322">
        <v>1</v>
      </c>
    </row>
    <row r="1323" spans="1:17">
      <c r="A1323" s="2" t="str">
        <f t="shared" si="80"/>
        <v>2_20112</v>
      </c>
      <c r="B1323" s="2">
        <v>2</v>
      </c>
      <c r="C1323" s="11" t="s">
        <v>24</v>
      </c>
      <c r="D1323" s="2">
        <v>2</v>
      </c>
      <c r="E1323" s="2">
        <v>2011</v>
      </c>
      <c r="F1323" s="2" t="str">
        <f t="shared" si="81"/>
        <v>2011Q2</v>
      </c>
      <c r="G1323" s="2">
        <v>1</v>
      </c>
      <c r="H1323" s="2">
        <v>0</v>
      </c>
      <c r="I1323" s="2">
        <v>0</v>
      </c>
      <c r="J1323" s="12">
        <v>58335</v>
      </c>
      <c r="K1323" s="12">
        <f>J1323*[1]OtherData!$C$3</f>
        <v>44159.727479182438</v>
      </c>
      <c r="L1323" s="12" t="str">
        <f>VLOOKUP($C1323,[1]OtherData!$H:$I,2,0)</f>
        <v>Storm</v>
      </c>
      <c r="M1323" s="15">
        <f t="shared" si="82"/>
        <v>-4.1030032660127787E-2</v>
      </c>
      <c r="N1323" s="12">
        <v>52369.900860757531</v>
      </c>
      <c r="O1323" s="14">
        <f t="shared" si="83"/>
        <v>-3.8239420810710786E-2</v>
      </c>
      <c r="P1323">
        <v>3</v>
      </c>
      <c r="Q1323">
        <v>1</v>
      </c>
    </row>
    <row r="1324" spans="1:17">
      <c r="A1324" s="2" t="str">
        <f t="shared" si="80"/>
        <v>5_20122</v>
      </c>
      <c r="B1324" s="2">
        <v>5</v>
      </c>
      <c r="C1324" s="11" t="s">
        <v>24</v>
      </c>
      <c r="D1324" s="2">
        <v>2</v>
      </c>
      <c r="E1324" s="2">
        <v>2012</v>
      </c>
      <c r="F1324" s="2" t="str">
        <f t="shared" si="81"/>
        <v>2012Q2</v>
      </c>
      <c r="G1324" s="2">
        <v>1</v>
      </c>
      <c r="H1324" s="2">
        <v>0</v>
      </c>
      <c r="I1324" s="2">
        <v>0</v>
      </c>
      <c r="J1324" s="12">
        <v>58233</v>
      </c>
      <c r="K1324" s="12">
        <f>J1324*[1]OtherData!$C$3</f>
        <v>44082.513247539748</v>
      </c>
      <c r="L1324" s="12" t="str">
        <f>VLOOKUP($C1324,[1]OtherData!$H:$I,2,0)</f>
        <v>Storm</v>
      </c>
      <c r="M1324" s="13">
        <f t="shared" si="82"/>
        <v>-4.1030677755189156E-2</v>
      </c>
      <c r="N1324" s="12">
        <v>53717.75827376137</v>
      </c>
      <c r="O1324" s="14">
        <f t="shared" si="83"/>
        <v>-3.8232957157042981E-2</v>
      </c>
      <c r="P1324">
        <v>3</v>
      </c>
      <c r="Q1324">
        <v>1</v>
      </c>
    </row>
    <row r="1325" spans="1:17">
      <c r="A1325" s="2" t="str">
        <f t="shared" si="80"/>
        <v>6_20104</v>
      </c>
      <c r="B1325" s="2">
        <v>6</v>
      </c>
      <c r="C1325" s="11" t="s">
        <v>24</v>
      </c>
      <c r="D1325" s="2">
        <v>4</v>
      </c>
      <c r="E1325" s="2">
        <v>2010</v>
      </c>
      <c r="F1325" s="2" t="str">
        <f t="shared" si="81"/>
        <v>2010Q4</v>
      </c>
      <c r="G1325" s="2">
        <v>1</v>
      </c>
      <c r="H1325" s="2">
        <v>0</v>
      </c>
      <c r="I1325" s="2">
        <v>0</v>
      </c>
      <c r="J1325" s="12">
        <v>58170</v>
      </c>
      <c r="K1325" s="12">
        <f>J1325*[1]OtherData!$C$3</f>
        <v>44034.822104466315</v>
      </c>
      <c r="L1325" s="12" t="str">
        <f>VLOOKUP($C1325,[1]OtherData!$H:$I,2,0)</f>
        <v>Storm</v>
      </c>
      <c r="M1325" s="15">
        <f t="shared" si="82"/>
        <v>-4.1031076196256476E-2</v>
      </c>
      <c r="N1325" s="12">
        <v>51650.734095200991</v>
      </c>
      <c r="O1325" s="14">
        <f t="shared" si="83"/>
        <v>-3.8242869576772476E-2</v>
      </c>
      <c r="P1325">
        <v>3</v>
      </c>
      <c r="Q1325">
        <v>1</v>
      </c>
    </row>
    <row r="1326" spans="1:17">
      <c r="A1326" s="2" t="str">
        <f t="shared" si="80"/>
        <v>4_20102</v>
      </c>
      <c r="B1326" s="2">
        <v>4</v>
      </c>
      <c r="C1326" s="11" t="s">
        <v>24</v>
      </c>
      <c r="D1326" s="2">
        <v>2</v>
      </c>
      <c r="E1326" s="2">
        <v>2010</v>
      </c>
      <c r="F1326" s="2" t="str">
        <f t="shared" si="81"/>
        <v>2010Q2</v>
      </c>
      <c r="G1326" s="2">
        <v>1</v>
      </c>
      <c r="H1326" s="2">
        <v>0</v>
      </c>
      <c r="I1326" s="2">
        <v>0</v>
      </c>
      <c r="J1326" s="12">
        <v>58075</v>
      </c>
      <c r="K1326" s="12">
        <f>J1326*[1]OtherData!$C$3</f>
        <v>43962.906888720667</v>
      </c>
      <c r="L1326" s="12" t="str">
        <f>VLOOKUP($C1326,[1]OtherData!$H:$I,2,0)</f>
        <v>Storm</v>
      </c>
      <c r="M1326" s="13">
        <f t="shared" si="82"/>
        <v>-4.1031677020088142E-2</v>
      </c>
      <c r="N1326" s="12">
        <v>51566.380996713036</v>
      </c>
      <c r="O1326" s="14">
        <f t="shared" si="83"/>
        <v>-3.8243274092271788E-2</v>
      </c>
      <c r="P1326">
        <v>3</v>
      </c>
      <c r="Q1326">
        <v>1</v>
      </c>
    </row>
    <row r="1327" spans="1:17">
      <c r="A1327" s="2" t="str">
        <f t="shared" si="80"/>
        <v>4_20103</v>
      </c>
      <c r="B1327" s="2">
        <v>4</v>
      </c>
      <c r="C1327" s="11" t="s">
        <v>24</v>
      </c>
      <c r="D1327" s="2">
        <v>3</v>
      </c>
      <c r="E1327" s="2">
        <v>2010</v>
      </c>
      <c r="F1327" s="2" t="str">
        <f t="shared" si="81"/>
        <v>2010Q3</v>
      </c>
      <c r="G1327" s="2">
        <v>1</v>
      </c>
      <c r="H1327" s="2">
        <v>0</v>
      </c>
      <c r="I1327" s="2">
        <v>0</v>
      </c>
      <c r="J1327" s="12">
        <v>57885</v>
      </c>
      <c r="K1327" s="12">
        <f>J1327*[1]OtherData!$C$3</f>
        <v>43819.07645722937</v>
      </c>
      <c r="L1327" s="12" t="str">
        <f>VLOOKUP($C1327,[1]OtherData!$H:$I,2,0)</f>
        <v>Storm</v>
      </c>
      <c r="M1327" s="15">
        <f t="shared" si="82"/>
        <v>-4.1032878667751481E-2</v>
      </c>
      <c r="N1327" s="12">
        <v>51397.674799737135</v>
      </c>
      <c r="O1327" s="14">
        <f t="shared" si="83"/>
        <v>-3.8244083123270427E-2</v>
      </c>
      <c r="P1327">
        <v>3</v>
      </c>
      <c r="Q1327">
        <v>1</v>
      </c>
    </row>
    <row r="1328" spans="1:17">
      <c r="A1328" s="2" t="str">
        <f t="shared" si="80"/>
        <v>4_20132</v>
      </c>
      <c r="B1328" s="2">
        <v>4</v>
      </c>
      <c r="C1328" s="11" t="s">
        <v>24</v>
      </c>
      <c r="D1328" s="2">
        <v>2</v>
      </c>
      <c r="E1328" s="2">
        <v>2013</v>
      </c>
      <c r="F1328" s="2" t="str">
        <f t="shared" si="81"/>
        <v>2013Q2</v>
      </c>
      <c r="G1328" s="2">
        <v>1</v>
      </c>
      <c r="H1328" s="2">
        <v>0</v>
      </c>
      <c r="I1328" s="2">
        <v>0</v>
      </c>
      <c r="J1328" s="12">
        <v>57771</v>
      </c>
      <c r="K1328" s="12">
        <f>J1328*[1]OtherData!$C$3</f>
        <v>43732.778198334599</v>
      </c>
      <c r="L1328" s="12" t="str">
        <f>VLOOKUP($C1328,[1]OtherData!$H:$I,2,0)</f>
        <v>Storm</v>
      </c>
      <c r="M1328" s="13">
        <f t="shared" si="82"/>
        <v>-4.1033599656349486E-2</v>
      </c>
      <c r="N1328" s="12">
        <v>54344.227545907255</v>
      </c>
      <c r="O1328" s="14">
        <f t="shared" si="83"/>
        <v>-3.822995292204779E-2</v>
      </c>
      <c r="P1328">
        <v>3</v>
      </c>
      <c r="Q1328">
        <v>1</v>
      </c>
    </row>
    <row r="1329" spans="1:17">
      <c r="A1329" s="2" t="str">
        <f t="shared" si="80"/>
        <v>4_20123</v>
      </c>
      <c r="B1329" s="2">
        <v>4</v>
      </c>
      <c r="C1329" s="11" t="s">
        <v>24</v>
      </c>
      <c r="D1329" s="2">
        <v>3</v>
      </c>
      <c r="E1329" s="2">
        <v>2012</v>
      </c>
      <c r="F1329" s="2" t="str">
        <f t="shared" si="81"/>
        <v>2012Q3</v>
      </c>
      <c r="G1329" s="2">
        <v>1</v>
      </c>
      <c r="H1329" s="2">
        <v>0</v>
      </c>
      <c r="I1329" s="2">
        <v>0</v>
      </c>
      <c r="J1329" s="12">
        <v>57752</v>
      </c>
      <c r="K1329" s="12">
        <f>J1329*[1]OtherData!$C$3</f>
        <v>43718.39515518547</v>
      </c>
      <c r="L1329" s="12" t="str">
        <f>VLOOKUP($C1329,[1]OtherData!$H:$I,2,0)</f>
        <v>Storm</v>
      </c>
      <c r="M1329" s="15">
        <f t="shared" si="82"/>
        <v>-4.1033719821115817E-2</v>
      </c>
      <c r="N1329" s="12">
        <v>53274.053815298314</v>
      </c>
      <c r="O1329" s="14">
        <f t="shared" si="83"/>
        <v>-3.8235084942907192E-2</v>
      </c>
      <c r="P1329">
        <v>3</v>
      </c>
      <c r="Q1329">
        <v>1</v>
      </c>
    </row>
    <row r="1330" spans="1:17">
      <c r="A1330" s="2" t="str">
        <f t="shared" si="80"/>
        <v>3_20112</v>
      </c>
      <c r="B1330" s="2">
        <v>3</v>
      </c>
      <c r="C1330" s="11" t="s">
        <v>24</v>
      </c>
      <c r="D1330" s="2">
        <v>2</v>
      </c>
      <c r="E1330" s="2">
        <v>2011</v>
      </c>
      <c r="F1330" s="2" t="str">
        <f t="shared" si="81"/>
        <v>2011Q2</v>
      </c>
      <c r="G1330" s="2">
        <v>1</v>
      </c>
      <c r="H1330" s="2">
        <v>0</v>
      </c>
      <c r="I1330" s="2">
        <v>0</v>
      </c>
      <c r="J1330" s="12">
        <v>57745</v>
      </c>
      <c r="K1330" s="12">
        <f>J1330*[1]OtherData!$C$3</f>
        <v>43713.09613928842</v>
      </c>
      <c r="L1330" s="12" t="str">
        <f>VLOOKUP($C1330,[1]OtherData!$H:$I,2,0)</f>
        <v>Storm</v>
      </c>
      <c r="M1330" s="13">
        <f t="shared" si="82"/>
        <v>-4.103376409234552E-2</v>
      </c>
      <c r="N1330" s="12">
        <v>51840.231854023201</v>
      </c>
      <c r="O1330" s="14">
        <f t="shared" si="83"/>
        <v>-3.8241960839785878E-2</v>
      </c>
      <c r="P1330">
        <v>3</v>
      </c>
      <c r="Q1330">
        <v>1</v>
      </c>
    </row>
    <row r="1331" spans="1:17">
      <c r="A1331" s="2" t="str">
        <f t="shared" si="80"/>
        <v>4_20142</v>
      </c>
      <c r="B1331" s="2">
        <v>4</v>
      </c>
      <c r="C1331" s="11" t="s">
        <v>24</v>
      </c>
      <c r="D1331" s="2">
        <v>2</v>
      </c>
      <c r="E1331" s="2">
        <v>2014</v>
      </c>
      <c r="F1331" s="2" t="str">
        <f t="shared" si="81"/>
        <v>2014Q2</v>
      </c>
      <c r="G1331" s="2">
        <v>1</v>
      </c>
      <c r="H1331" s="2">
        <v>0</v>
      </c>
      <c r="I1331" s="2">
        <v>0</v>
      </c>
      <c r="J1331" s="12">
        <v>57726</v>
      </c>
      <c r="K1331" s="12">
        <f>J1331*[1]OtherData!$C$3</f>
        <v>43698.71309613929</v>
      </c>
      <c r="L1331" s="12" t="str">
        <f>VLOOKUP($C1331,[1]OtherData!$H:$I,2,0)</f>
        <v>Storm</v>
      </c>
      <c r="M1331" s="15">
        <f t="shared" si="82"/>
        <v>-4.1033884257111852E-2</v>
      </c>
      <c r="N1331" s="12">
        <v>54957.703705561296</v>
      </c>
      <c r="O1331" s="14">
        <f t="shared" si="83"/>
        <v>-3.8227010995556747E-2</v>
      </c>
      <c r="P1331">
        <v>3</v>
      </c>
      <c r="Q1331">
        <v>1</v>
      </c>
    </row>
    <row r="1332" spans="1:17">
      <c r="A1332" s="2" t="str">
        <f t="shared" si="80"/>
        <v>4_20112</v>
      </c>
      <c r="B1332" s="2">
        <v>4</v>
      </c>
      <c r="C1332" s="11" t="s">
        <v>24</v>
      </c>
      <c r="D1332" s="2">
        <v>2</v>
      </c>
      <c r="E1332" s="2">
        <v>2011</v>
      </c>
      <c r="F1332" s="2" t="str">
        <f t="shared" si="81"/>
        <v>2011Q2</v>
      </c>
      <c r="G1332" s="2">
        <v>1</v>
      </c>
      <c r="H1332" s="2">
        <v>0</v>
      </c>
      <c r="I1332" s="2">
        <v>0</v>
      </c>
      <c r="J1332" s="12">
        <v>57701</v>
      </c>
      <c r="K1332" s="12">
        <f>J1332*[1]OtherData!$C$3</f>
        <v>43679.788039364117</v>
      </c>
      <c r="L1332" s="12" t="str">
        <f>VLOOKUP($C1332,[1]OtherData!$H:$I,2,0)</f>
        <v>Storm</v>
      </c>
      <c r="M1332" s="13">
        <f t="shared" si="82"/>
        <v>-4.1034042368646502E-2</v>
      </c>
      <c r="N1332" s="12">
        <v>51800.731114537935</v>
      </c>
      <c r="O1332" s="14">
        <f t="shared" si="83"/>
        <v>-3.8242150265682999E-2</v>
      </c>
      <c r="P1332">
        <v>3</v>
      </c>
      <c r="Q1332">
        <v>1</v>
      </c>
    </row>
    <row r="1333" spans="1:17">
      <c r="A1333" s="2" t="str">
        <f t="shared" si="80"/>
        <v>5_20132</v>
      </c>
      <c r="B1333" s="2">
        <v>5</v>
      </c>
      <c r="C1333" s="11" t="s">
        <v>28</v>
      </c>
      <c r="D1333" s="2">
        <v>2</v>
      </c>
      <c r="E1333" s="2">
        <v>2013</v>
      </c>
      <c r="F1333" s="2" t="str">
        <f t="shared" si="81"/>
        <v>2013Q2</v>
      </c>
      <c r="G1333" s="2">
        <v>1</v>
      </c>
      <c r="H1333" s="2">
        <v>0</v>
      </c>
      <c r="I1333" s="2">
        <v>0</v>
      </c>
      <c r="J1333" s="12">
        <v>57536</v>
      </c>
      <c r="K1333" s="12">
        <f>J1333*[1]OtherData!$C$3</f>
        <v>43554.882664647994</v>
      </c>
      <c r="L1333" s="12" t="str">
        <f>VLOOKUP($C1333,[1]OtherData!$H:$I,2,0)</f>
        <v>Storm</v>
      </c>
      <c r="M1333" s="15">
        <f t="shared" si="82"/>
        <v>-4.1035085904775191E-2</v>
      </c>
      <c r="N1333" s="12">
        <v>54123.166919065268</v>
      </c>
      <c r="O1333" s="14">
        <f t="shared" si="83"/>
        <v>-3.8231013018848611E-2</v>
      </c>
      <c r="P1333">
        <v>3</v>
      </c>
      <c r="Q1333">
        <v>1</v>
      </c>
    </row>
    <row r="1334" spans="1:17">
      <c r="A1334" s="2" t="str">
        <f t="shared" si="80"/>
        <v>4_20122</v>
      </c>
      <c r="B1334" s="2">
        <v>4</v>
      </c>
      <c r="C1334" s="11" t="s">
        <v>24</v>
      </c>
      <c r="D1334" s="2">
        <v>2</v>
      </c>
      <c r="E1334" s="2">
        <v>2012</v>
      </c>
      <c r="F1334" s="2" t="str">
        <f t="shared" si="81"/>
        <v>2012Q2</v>
      </c>
      <c r="G1334" s="2">
        <v>1</v>
      </c>
      <c r="H1334" s="2">
        <v>0</v>
      </c>
      <c r="I1334" s="2">
        <v>0</v>
      </c>
      <c r="J1334" s="12">
        <v>57517</v>
      </c>
      <c r="K1334" s="12">
        <f>J1334*[1]OtherData!$C$3</f>
        <v>43540.499621498864</v>
      </c>
      <c r="L1334" s="12" t="str">
        <f>VLOOKUP($C1334,[1]OtherData!$H:$I,2,0)</f>
        <v>Storm</v>
      </c>
      <c r="M1334" s="13">
        <f t="shared" si="82"/>
        <v>-4.1035206069541523E-2</v>
      </c>
      <c r="N1334" s="12">
        <v>53057.275129770627</v>
      </c>
      <c r="O1334" s="14">
        <f t="shared" si="83"/>
        <v>-3.8236124505647506E-2</v>
      </c>
      <c r="P1334">
        <v>3</v>
      </c>
      <c r="Q1334">
        <v>1</v>
      </c>
    </row>
    <row r="1335" spans="1:17">
      <c r="A1335" s="2" t="str">
        <f t="shared" si="80"/>
        <v>4_20103</v>
      </c>
      <c r="B1335" s="2">
        <v>4</v>
      </c>
      <c r="C1335" s="11" t="s">
        <v>24</v>
      </c>
      <c r="D1335" s="2">
        <v>3</v>
      </c>
      <c r="E1335" s="2">
        <v>2010</v>
      </c>
      <c r="F1335" s="2" t="str">
        <f t="shared" si="81"/>
        <v>2010Q3</v>
      </c>
      <c r="G1335" s="2">
        <v>1</v>
      </c>
      <c r="H1335" s="2">
        <v>0</v>
      </c>
      <c r="I1335" s="2">
        <v>0</v>
      </c>
      <c r="J1335" s="12">
        <v>52140</v>
      </c>
      <c r="K1335" s="12">
        <f>J1335*[1]OtherData!$C$3</f>
        <v>39470.098410295235</v>
      </c>
      <c r="L1335" s="12" t="str">
        <f>VLOOKUP($C1335,[1]OtherData!$H:$I,2,0)</f>
        <v>Storm</v>
      </c>
      <c r="M1335" s="15">
        <f t="shared" si="82"/>
        <v>-4.1069212698413973E-2</v>
      </c>
      <c r="N1335" s="12">
        <v>46296.53215959738</v>
      </c>
      <c r="O1335" s="14">
        <f t="shared" si="83"/>
        <v>-3.8268545665834541E-2</v>
      </c>
      <c r="P1335">
        <v>3</v>
      </c>
      <c r="Q1335">
        <v>1</v>
      </c>
    </row>
    <row r="1336" spans="1:17">
      <c r="A1336" s="2" t="str">
        <f t="shared" si="80"/>
        <v>3_20133</v>
      </c>
      <c r="B1336" s="2">
        <v>3</v>
      </c>
      <c r="C1336" s="11" t="s">
        <v>24</v>
      </c>
      <c r="D1336" s="2">
        <v>3</v>
      </c>
      <c r="E1336" s="2">
        <v>2013</v>
      </c>
      <c r="F1336" s="2" t="str">
        <f t="shared" si="81"/>
        <v>2013Q3</v>
      </c>
      <c r="G1336" s="2">
        <v>1</v>
      </c>
      <c r="H1336" s="2">
        <v>0</v>
      </c>
      <c r="I1336" s="2">
        <v>0</v>
      </c>
      <c r="J1336" s="12">
        <v>52126</v>
      </c>
      <c r="K1336" s="12">
        <f>J1336*[1]OtherData!$C$3</f>
        <v>39459.500378501136</v>
      </c>
      <c r="L1336" s="12" t="str">
        <f>VLOOKUP($C1336,[1]OtherData!$H:$I,2,0)</f>
        <v>Storm</v>
      </c>
      <c r="M1336" s="13">
        <f t="shared" si="82"/>
        <v>-4.1069301240873379E-2</v>
      </c>
      <c r="N1336" s="12">
        <v>49034.069084107279</v>
      </c>
      <c r="O1336" s="14">
        <f t="shared" si="83"/>
        <v>-3.82554178005187E-2</v>
      </c>
      <c r="P1336">
        <v>3</v>
      </c>
      <c r="Q1336">
        <v>1</v>
      </c>
    </row>
    <row r="1337" spans="1:17">
      <c r="A1337" s="2" t="str">
        <f t="shared" si="80"/>
        <v>6_20132</v>
      </c>
      <c r="B1337" s="2">
        <v>6</v>
      </c>
      <c r="C1337" s="11" t="s">
        <v>28</v>
      </c>
      <c r="D1337" s="2">
        <v>2</v>
      </c>
      <c r="E1337" s="2">
        <v>2013</v>
      </c>
      <c r="F1337" s="2" t="str">
        <f t="shared" si="81"/>
        <v>2013Q2</v>
      </c>
      <c r="G1337" s="2">
        <v>1</v>
      </c>
      <c r="H1337" s="2">
        <v>0</v>
      </c>
      <c r="I1337" s="2">
        <v>0</v>
      </c>
      <c r="J1337" s="12">
        <v>52069</v>
      </c>
      <c r="K1337" s="12">
        <f>J1337*[1]OtherData!$C$3</f>
        <v>39416.351249053747</v>
      </c>
      <c r="L1337" s="12" t="str">
        <f>VLOOKUP($C1337,[1]OtherData!$H:$I,2,0)</f>
        <v>Storm</v>
      </c>
      <c r="M1337" s="15">
        <f t="shared" si="82"/>
        <v>-4.1069661735172382E-2</v>
      </c>
      <c r="N1337" s="12">
        <v>48980.450123554117</v>
      </c>
      <c r="O1337" s="14">
        <f t="shared" si="83"/>
        <v>-3.8255674930381026E-2</v>
      </c>
      <c r="P1337">
        <v>3</v>
      </c>
      <c r="Q1337">
        <v>1</v>
      </c>
    </row>
    <row r="1338" spans="1:17">
      <c r="A1338" s="2" t="str">
        <f t="shared" si="80"/>
        <v>3_20192</v>
      </c>
      <c r="B1338" s="2">
        <v>3</v>
      </c>
      <c r="C1338" s="11" t="s">
        <v>19</v>
      </c>
      <c r="D1338" s="2">
        <v>2</v>
      </c>
      <c r="E1338" s="2">
        <v>2019</v>
      </c>
      <c r="F1338" s="2" t="str">
        <f t="shared" si="81"/>
        <v>2019Q2</v>
      </c>
      <c r="G1338" s="2">
        <v>1</v>
      </c>
      <c r="H1338" s="2">
        <v>0</v>
      </c>
      <c r="I1338" s="2">
        <v>0</v>
      </c>
      <c r="J1338" s="12">
        <v>51883</v>
      </c>
      <c r="K1338" s="12">
        <f>J1338*[1]OtherData!$C$3</f>
        <v>39275.548826646482</v>
      </c>
      <c r="L1338" s="12" t="str">
        <f>VLOOKUP($C1338,[1]OtherData!$H:$I,2,0)</f>
        <v>Water</v>
      </c>
      <c r="M1338" s="13">
        <f t="shared" si="82"/>
        <v>-4.1070838084990173E-2</v>
      </c>
      <c r="N1338" s="12">
        <v>50134.64580610265</v>
      </c>
      <c r="O1338" s="14">
        <f t="shared" si="83"/>
        <v>-3.825013998203642E-2</v>
      </c>
      <c r="P1338">
        <v>3</v>
      </c>
      <c r="Q1338">
        <v>1</v>
      </c>
    </row>
    <row r="1339" spans="1:17">
      <c r="A1339" s="2" t="str">
        <f t="shared" si="80"/>
        <v>2_19953</v>
      </c>
      <c r="B1339" s="2">
        <v>2</v>
      </c>
      <c r="C1339" s="11" t="s">
        <v>24</v>
      </c>
      <c r="D1339" s="2">
        <v>3</v>
      </c>
      <c r="E1339" s="2">
        <v>1995</v>
      </c>
      <c r="F1339" s="2" t="str">
        <f t="shared" si="81"/>
        <v>1995Q3</v>
      </c>
      <c r="G1339" s="2">
        <v>1</v>
      </c>
      <c r="H1339" s="2">
        <v>0</v>
      </c>
      <c r="I1339" s="2">
        <v>0</v>
      </c>
      <c r="J1339" s="12">
        <v>51850</v>
      </c>
      <c r="K1339" s="12">
        <f>J1339*[1]OtherData!$C$3</f>
        <v>39250.56775170326</v>
      </c>
      <c r="L1339" s="12" t="str">
        <f>VLOOKUP($C1339,[1]OtherData!$H:$I,2,0)</f>
        <v>Storm</v>
      </c>
      <c r="M1339" s="15">
        <f t="shared" si="82"/>
        <v>-4.1071046792215911E-2</v>
      </c>
      <c r="N1339" s="12">
        <v>60736.284678065233</v>
      </c>
      <c r="O1339" s="14">
        <f t="shared" si="83"/>
        <v>-3.8199299795738946E-2</v>
      </c>
      <c r="P1339">
        <v>3</v>
      </c>
      <c r="Q1339">
        <v>1</v>
      </c>
    </row>
    <row r="1340" spans="1:17">
      <c r="A1340" s="2" t="str">
        <f t="shared" si="80"/>
        <v>3_20113</v>
      </c>
      <c r="B1340" s="2">
        <v>3</v>
      </c>
      <c r="C1340" s="11" t="s">
        <v>24</v>
      </c>
      <c r="D1340" s="2">
        <v>3</v>
      </c>
      <c r="E1340" s="2">
        <v>2011</v>
      </c>
      <c r="F1340" s="2" t="str">
        <f t="shared" si="81"/>
        <v>2011Q3</v>
      </c>
      <c r="G1340" s="2">
        <v>1</v>
      </c>
      <c r="H1340" s="2">
        <v>0</v>
      </c>
      <c r="I1340" s="2">
        <v>0</v>
      </c>
      <c r="J1340" s="12">
        <v>51778</v>
      </c>
      <c r="K1340" s="12">
        <f>J1340*[1]OtherData!$C$3</f>
        <v>39196.063588190766</v>
      </c>
      <c r="L1340" s="12" t="str">
        <f>VLOOKUP($C1340,[1]OtherData!$H:$I,2,0)</f>
        <v>Storm</v>
      </c>
      <c r="M1340" s="13">
        <f t="shared" si="82"/>
        <v>-4.1071502153435697E-2</v>
      </c>
      <c r="N1340" s="12">
        <v>46483.392933372823</v>
      </c>
      <c r="O1340" s="14">
        <f t="shared" si="83"/>
        <v>-3.8267649574516477E-2</v>
      </c>
      <c r="P1340">
        <v>3</v>
      </c>
      <c r="Q1340">
        <v>1</v>
      </c>
    </row>
    <row r="1341" spans="1:17">
      <c r="A1341" s="2" t="str">
        <f t="shared" si="80"/>
        <v>6_20112</v>
      </c>
      <c r="B1341" s="2">
        <v>6</v>
      </c>
      <c r="C1341" s="11" t="s">
        <v>24</v>
      </c>
      <c r="D1341" s="2">
        <v>2</v>
      </c>
      <c r="E1341" s="2">
        <v>2011</v>
      </c>
      <c r="F1341" s="2" t="str">
        <f t="shared" si="81"/>
        <v>2011Q2</v>
      </c>
      <c r="G1341" s="2">
        <v>1</v>
      </c>
      <c r="H1341" s="2">
        <v>0</v>
      </c>
      <c r="I1341" s="2">
        <v>0</v>
      </c>
      <c r="J1341" s="12">
        <v>51593</v>
      </c>
      <c r="K1341" s="12">
        <f>J1341*[1]OtherData!$C$3</f>
        <v>39056.018168054507</v>
      </c>
      <c r="L1341" s="12" t="str">
        <f>VLOOKUP($C1341,[1]OtherData!$H:$I,2,0)</f>
        <v>Storm</v>
      </c>
      <c r="M1341" s="15">
        <f t="shared" si="82"/>
        <v>-4.1072672178792111E-2</v>
      </c>
      <c r="N1341" s="12">
        <v>46317.310278718833</v>
      </c>
      <c r="O1341" s="14">
        <f t="shared" si="83"/>
        <v>-3.8268446024311203E-2</v>
      </c>
      <c r="P1341">
        <v>3</v>
      </c>
      <c r="Q1341">
        <v>1</v>
      </c>
    </row>
    <row r="1342" spans="1:17">
      <c r="A1342" s="2" t="str">
        <f t="shared" si="80"/>
        <v>3_20121</v>
      </c>
      <c r="B1342" s="2">
        <v>3</v>
      </c>
      <c r="C1342" s="11" t="s">
        <v>24</v>
      </c>
      <c r="D1342" s="2">
        <v>1</v>
      </c>
      <c r="E1342" s="2">
        <v>2012</v>
      </c>
      <c r="F1342" s="2" t="str">
        <f t="shared" si="81"/>
        <v>2012Q1</v>
      </c>
      <c r="G1342" s="2">
        <v>1</v>
      </c>
      <c r="H1342" s="2">
        <v>0</v>
      </c>
      <c r="I1342" s="2">
        <v>0</v>
      </c>
      <c r="J1342" s="12">
        <v>51517</v>
      </c>
      <c r="K1342" s="12">
        <f>J1342*[1]OtherData!$C$3</f>
        <v>38998.485995457988</v>
      </c>
      <c r="L1342" s="12" t="str">
        <f>VLOOKUP($C1342,[1]OtherData!$H:$I,2,0)</f>
        <v>Storm</v>
      </c>
      <c r="M1342" s="13">
        <f t="shared" si="82"/>
        <v>-4.1073152837857445E-2</v>
      </c>
      <c r="N1342" s="12">
        <v>47522.500180127499</v>
      </c>
      <c r="O1342" s="14">
        <f t="shared" si="83"/>
        <v>-3.8262666533059764E-2</v>
      </c>
      <c r="P1342">
        <v>3</v>
      </c>
      <c r="Q1342">
        <v>1</v>
      </c>
    </row>
    <row r="1343" spans="1:17">
      <c r="A1343" s="2" t="str">
        <f t="shared" si="80"/>
        <v>5_20114</v>
      </c>
      <c r="B1343" s="2">
        <v>5</v>
      </c>
      <c r="C1343" s="11" t="s">
        <v>24</v>
      </c>
      <c r="D1343" s="2">
        <v>4</v>
      </c>
      <c r="E1343" s="2">
        <v>2011</v>
      </c>
      <c r="F1343" s="2" t="str">
        <f t="shared" si="81"/>
        <v>2011Q4</v>
      </c>
      <c r="G1343" s="2">
        <v>1</v>
      </c>
      <c r="H1343" s="2">
        <v>0</v>
      </c>
      <c r="I1343" s="2">
        <v>0</v>
      </c>
      <c r="J1343" s="12">
        <v>51493</v>
      </c>
      <c r="K1343" s="12">
        <f>J1343*[1]OtherData!$C$3</f>
        <v>38980.317940953828</v>
      </c>
      <c r="L1343" s="12" t="str">
        <f>VLOOKUP($C1343,[1]OtherData!$H:$I,2,0)</f>
        <v>Storm</v>
      </c>
      <c r="M1343" s="15">
        <f t="shared" si="82"/>
        <v>-4.1073304624930709E-2</v>
      </c>
      <c r="N1343" s="12">
        <v>46227.535870797765</v>
      </c>
      <c r="O1343" s="14">
        <f t="shared" si="83"/>
        <v>-3.8268876537713763E-2</v>
      </c>
      <c r="P1343">
        <v>3</v>
      </c>
      <c r="Q1343">
        <v>1</v>
      </c>
    </row>
    <row r="1344" spans="1:17">
      <c r="A1344" s="2" t="str">
        <f t="shared" si="80"/>
        <v>4_20153</v>
      </c>
      <c r="B1344" s="2">
        <v>4</v>
      </c>
      <c r="C1344" s="11" t="s">
        <v>24</v>
      </c>
      <c r="D1344" s="2">
        <v>3</v>
      </c>
      <c r="E1344" s="2">
        <v>2015</v>
      </c>
      <c r="F1344" s="2" t="str">
        <f t="shared" si="81"/>
        <v>2015Q3</v>
      </c>
      <c r="G1344" s="2">
        <v>1</v>
      </c>
      <c r="H1344" s="2">
        <v>0</v>
      </c>
      <c r="I1344" s="2">
        <v>0</v>
      </c>
      <c r="J1344" s="12">
        <v>51474</v>
      </c>
      <c r="K1344" s="12">
        <f>J1344*[1]OtherData!$C$3</f>
        <v>38965.934897804698</v>
      </c>
      <c r="L1344" s="12" t="str">
        <f>VLOOKUP($C1344,[1]OtherData!$H:$I,2,0)</f>
        <v>Storm</v>
      </c>
      <c r="M1344" s="13">
        <f t="shared" si="82"/>
        <v>-4.1073424789697041E-2</v>
      </c>
      <c r="N1344" s="12">
        <v>49460.455832345513</v>
      </c>
      <c r="O1344" s="14">
        <f t="shared" si="83"/>
        <v>-3.8253373061778111E-2</v>
      </c>
      <c r="P1344">
        <v>3</v>
      </c>
      <c r="Q1344">
        <v>1</v>
      </c>
    </row>
    <row r="1345" spans="1:17">
      <c r="A1345" s="2" t="str">
        <f t="shared" si="80"/>
        <v>4_20152</v>
      </c>
      <c r="B1345" s="2">
        <v>4</v>
      </c>
      <c r="C1345" s="11" t="s">
        <v>24</v>
      </c>
      <c r="D1345" s="2">
        <v>2</v>
      </c>
      <c r="E1345" s="2">
        <v>2015</v>
      </c>
      <c r="F1345" s="2" t="str">
        <f t="shared" si="81"/>
        <v>2015Q2</v>
      </c>
      <c r="G1345" s="2">
        <v>1</v>
      </c>
      <c r="H1345" s="2">
        <v>0</v>
      </c>
      <c r="I1345" s="2">
        <v>0</v>
      </c>
      <c r="J1345" s="12">
        <v>51336</v>
      </c>
      <c r="K1345" s="12">
        <f>J1345*[1]OtherData!$C$3</f>
        <v>38861.468584405753</v>
      </c>
      <c r="L1345" s="12" t="str">
        <f>VLOOKUP($C1345,[1]OtherData!$H:$I,2,0)</f>
        <v>Storm</v>
      </c>
      <c r="M1345" s="15">
        <f t="shared" si="82"/>
        <v>-4.1074297565368303E-2</v>
      </c>
      <c r="N1345" s="12">
        <v>49327.85407408185</v>
      </c>
      <c r="O1345" s="14">
        <f t="shared" si="83"/>
        <v>-3.8254008953848666E-2</v>
      </c>
      <c r="P1345">
        <v>3</v>
      </c>
      <c r="Q1345">
        <v>1</v>
      </c>
    </row>
    <row r="1346" spans="1:17">
      <c r="A1346" s="2" t="str">
        <f t="shared" ref="A1346:A1409" si="84">B1346&amp;"_"&amp;E1346&amp;D1346</f>
        <v>3_20152</v>
      </c>
      <c r="B1346" s="2">
        <v>3</v>
      </c>
      <c r="C1346" s="11" t="s">
        <v>19</v>
      </c>
      <c r="D1346" s="2">
        <v>2</v>
      </c>
      <c r="E1346" s="2">
        <v>2015</v>
      </c>
      <c r="F1346" s="2" t="str">
        <f t="shared" ref="F1346:F1409" si="85">E1346&amp;"Q"&amp;D1346</f>
        <v>2015Q2</v>
      </c>
      <c r="G1346" s="2">
        <v>1</v>
      </c>
      <c r="H1346" s="2">
        <v>0</v>
      </c>
      <c r="I1346" s="2">
        <v>0</v>
      </c>
      <c r="J1346" s="12">
        <v>51331</v>
      </c>
      <c r="K1346" s="12">
        <f>J1346*[1]OtherData!$C$3</f>
        <v>38857.683573050723</v>
      </c>
      <c r="L1346" s="12" t="str">
        <f>VLOOKUP($C1346,[1]OtherData!$H:$I,2,0)</f>
        <v>Water</v>
      </c>
      <c r="M1346" s="13">
        <f t="shared" ref="M1346:M1409" si="86">STANDARDIZE(J1346,AVERAGE($J$2:$J$3367),_xlfn.STDEV.S($J$2:$J$3367))</f>
        <v>-4.1074329187675236E-2</v>
      </c>
      <c r="N1346" s="12">
        <v>49323.049662550555</v>
      </c>
      <c r="O1346" s="14">
        <f t="shared" ref="O1346:O1409" si="87">STANDARDIZE(N1346,AVERAGE($N$2:$N$3367),_xlfn.STDEV.S($N$2:$N$3367))</f>
        <v>-3.8254031993416433E-2</v>
      </c>
      <c r="P1346">
        <v>3</v>
      </c>
      <c r="Q1346">
        <v>1</v>
      </c>
    </row>
    <row r="1347" spans="1:17">
      <c r="A1347" s="2" t="str">
        <f t="shared" si="84"/>
        <v>3_20152</v>
      </c>
      <c r="B1347" s="2">
        <v>3</v>
      </c>
      <c r="C1347" s="11" t="s">
        <v>24</v>
      </c>
      <c r="D1347" s="2">
        <v>2</v>
      </c>
      <c r="E1347" s="2">
        <v>2015</v>
      </c>
      <c r="F1347" s="2" t="str">
        <f t="shared" si="85"/>
        <v>2015Q2</v>
      </c>
      <c r="G1347" s="2">
        <v>1</v>
      </c>
      <c r="H1347" s="2">
        <v>0</v>
      </c>
      <c r="I1347" s="2">
        <v>0</v>
      </c>
      <c r="J1347" s="12">
        <v>51241</v>
      </c>
      <c r="K1347" s="12">
        <f>J1347*[1]OtherData!$C$3</f>
        <v>38789.553368660105</v>
      </c>
      <c r="L1347" s="12" t="str">
        <f>VLOOKUP($C1347,[1]OtherData!$H:$I,2,0)</f>
        <v>Storm</v>
      </c>
      <c r="M1347" s="15">
        <f t="shared" si="86"/>
        <v>-4.1074898389199976E-2</v>
      </c>
      <c r="N1347" s="12">
        <v>49236.570254987302</v>
      </c>
      <c r="O1347" s="14">
        <f t="shared" si="87"/>
        <v>-3.8254446705636359E-2</v>
      </c>
      <c r="P1347">
        <v>3</v>
      </c>
      <c r="Q1347">
        <v>1</v>
      </c>
    </row>
    <row r="1348" spans="1:17">
      <c r="A1348" s="2" t="str">
        <f t="shared" si="84"/>
        <v>3_20202</v>
      </c>
      <c r="B1348" s="2">
        <v>3</v>
      </c>
      <c r="C1348" s="11" t="s">
        <v>19</v>
      </c>
      <c r="D1348" s="2">
        <v>2</v>
      </c>
      <c r="E1348" s="2">
        <v>2020</v>
      </c>
      <c r="F1348" s="2" t="str">
        <f t="shared" si="85"/>
        <v>2020Q2</v>
      </c>
      <c r="G1348" s="2">
        <v>1</v>
      </c>
      <c r="H1348" s="2">
        <v>0</v>
      </c>
      <c r="I1348" s="2">
        <v>0</v>
      </c>
      <c r="J1348" s="12">
        <v>51065</v>
      </c>
      <c r="K1348" s="12">
        <f>J1348*[1]OtherData!$C$3</f>
        <v>38656.320968962908</v>
      </c>
      <c r="L1348" s="12" t="str">
        <f>VLOOKUP($C1348,[1]OtherData!$H:$I,2,0)</f>
        <v>Water</v>
      </c>
      <c r="M1348" s="13">
        <f t="shared" si="86"/>
        <v>-4.1076011494403909E-2</v>
      </c>
      <c r="N1348" s="12">
        <v>49035.628656421948</v>
      </c>
      <c r="O1348" s="14">
        <f t="shared" si="87"/>
        <v>-3.8255410321585678E-2</v>
      </c>
      <c r="P1348">
        <v>3</v>
      </c>
      <c r="Q1348">
        <v>1</v>
      </c>
    </row>
    <row r="1349" spans="1:17">
      <c r="A1349" s="2" t="str">
        <f t="shared" si="84"/>
        <v>5_20152</v>
      </c>
      <c r="B1349" s="2">
        <v>5</v>
      </c>
      <c r="C1349" s="11" t="s">
        <v>24</v>
      </c>
      <c r="D1349" s="2">
        <v>2</v>
      </c>
      <c r="E1349" s="2">
        <v>2015</v>
      </c>
      <c r="F1349" s="2" t="str">
        <f t="shared" si="85"/>
        <v>2015Q2</v>
      </c>
      <c r="G1349" s="2">
        <v>1</v>
      </c>
      <c r="H1349" s="2">
        <v>0</v>
      </c>
      <c r="I1349" s="2">
        <v>0</v>
      </c>
      <c r="J1349" s="12">
        <v>50761</v>
      </c>
      <c r="K1349" s="12">
        <f>J1349*[1]OtherData!$C$3</f>
        <v>38426.19227857684</v>
      </c>
      <c r="L1349" s="12" t="str">
        <f>VLOOKUP($C1349,[1]OtherData!$H:$I,2,0)</f>
        <v>Storm</v>
      </c>
      <c r="M1349" s="15">
        <f t="shared" si="86"/>
        <v>-4.1077934130665246E-2</v>
      </c>
      <c r="N1349" s="12">
        <v>48775.346747983262</v>
      </c>
      <c r="O1349" s="14">
        <f t="shared" si="87"/>
        <v>-3.8256658504142615E-2</v>
      </c>
      <c r="P1349">
        <v>3</v>
      </c>
      <c r="Q1349">
        <v>1</v>
      </c>
    </row>
    <row r="1350" spans="1:17">
      <c r="A1350" s="2" t="str">
        <f t="shared" si="84"/>
        <v>4_20132</v>
      </c>
      <c r="B1350" s="2">
        <v>4</v>
      </c>
      <c r="C1350" s="11" t="s">
        <v>24</v>
      </c>
      <c r="D1350" s="2">
        <v>2</v>
      </c>
      <c r="E1350" s="2">
        <v>2013</v>
      </c>
      <c r="F1350" s="2" t="str">
        <f t="shared" si="85"/>
        <v>2013Q2</v>
      </c>
      <c r="G1350" s="2">
        <v>1</v>
      </c>
      <c r="H1350" s="2">
        <v>0</v>
      </c>
      <c r="I1350" s="2">
        <v>0</v>
      </c>
      <c r="J1350" s="12">
        <v>50618</v>
      </c>
      <c r="K1350" s="12">
        <f>J1350*[1]OtherData!$C$3</f>
        <v>38317.940953822865</v>
      </c>
      <c r="L1350" s="12" t="str">
        <f>VLOOKUP($C1350,[1]OtherData!$H:$I,2,0)</f>
        <v>Storm</v>
      </c>
      <c r="M1350" s="13">
        <f t="shared" si="86"/>
        <v>-4.1078838528643448E-2</v>
      </c>
      <c r="N1350" s="12">
        <v>47615.518338244678</v>
      </c>
      <c r="O1350" s="14">
        <f t="shared" si="87"/>
        <v>-3.8262220464244857E-2</v>
      </c>
      <c r="P1350">
        <v>3</v>
      </c>
      <c r="Q1350">
        <v>1</v>
      </c>
    </row>
    <row r="1351" spans="1:17">
      <c r="A1351" s="2" t="str">
        <f t="shared" si="84"/>
        <v>4_20153</v>
      </c>
      <c r="B1351" s="2">
        <v>4</v>
      </c>
      <c r="C1351" s="11" t="s">
        <v>24</v>
      </c>
      <c r="D1351" s="2">
        <v>3</v>
      </c>
      <c r="E1351" s="2">
        <v>2015</v>
      </c>
      <c r="F1351" s="2" t="str">
        <f t="shared" si="85"/>
        <v>2015Q3</v>
      </c>
      <c r="G1351" s="2">
        <v>1</v>
      </c>
      <c r="H1351" s="2">
        <v>0</v>
      </c>
      <c r="I1351" s="2">
        <v>0</v>
      </c>
      <c r="J1351" s="12">
        <v>50613</v>
      </c>
      <c r="K1351" s="12">
        <f>J1351*[1]OtherData!$C$3</f>
        <v>38314.155942467827</v>
      </c>
      <c r="L1351" s="12" t="str">
        <f>VLOOKUP($C1351,[1]OtherData!$H:$I,2,0)</f>
        <v>Storm</v>
      </c>
      <c r="M1351" s="15">
        <f t="shared" si="86"/>
        <v>-4.1078870150950374E-2</v>
      </c>
      <c r="N1351" s="12">
        <v>48633.136166657016</v>
      </c>
      <c r="O1351" s="14">
        <f t="shared" si="87"/>
        <v>-3.8257340475348706E-2</v>
      </c>
      <c r="P1351">
        <v>3</v>
      </c>
      <c r="Q1351">
        <v>1</v>
      </c>
    </row>
    <row r="1352" spans="1:17">
      <c r="A1352" s="2" t="str">
        <f t="shared" si="84"/>
        <v>4_20123</v>
      </c>
      <c r="B1352" s="2">
        <v>4</v>
      </c>
      <c r="C1352" s="11" t="s">
        <v>24</v>
      </c>
      <c r="D1352" s="2">
        <v>3</v>
      </c>
      <c r="E1352" s="2">
        <v>2012</v>
      </c>
      <c r="F1352" s="2" t="str">
        <f t="shared" si="85"/>
        <v>2012Q3</v>
      </c>
      <c r="G1352" s="2">
        <v>1</v>
      </c>
      <c r="H1352" s="2">
        <v>0</v>
      </c>
      <c r="I1352" s="2">
        <v>0</v>
      </c>
      <c r="J1352" s="12">
        <v>50604</v>
      </c>
      <c r="K1352" s="12">
        <f>J1352*[1]OtherData!$C$3</f>
        <v>38307.342922028765</v>
      </c>
      <c r="L1352" s="12" t="str">
        <f>VLOOKUP($C1352,[1]OtherData!$H:$I,2,0)</f>
        <v>Storm</v>
      </c>
      <c r="M1352" s="13">
        <f t="shared" si="86"/>
        <v>-4.1078927071102847E-2</v>
      </c>
      <c r="N1352" s="12">
        <v>46680.291925290134</v>
      </c>
      <c r="O1352" s="14">
        <f t="shared" si="87"/>
        <v>-3.8266705344897664E-2</v>
      </c>
      <c r="P1352">
        <v>3</v>
      </c>
      <c r="Q1352">
        <v>1</v>
      </c>
    </row>
    <row r="1353" spans="1:17">
      <c r="A1353" s="2" t="str">
        <f t="shared" si="84"/>
        <v>2_20122</v>
      </c>
      <c r="B1353" s="2">
        <v>2</v>
      </c>
      <c r="C1353" s="11" t="s">
        <v>39</v>
      </c>
      <c r="D1353" s="2">
        <v>2</v>
      </c>
      <c r="E1353" s="2">
        <v>2012</v>
      </c>
      <c r="F1353" s="2" t="str">
        <f t="shared" si="85"/>
        <v>2012Q2</v>
      </c>
      <c r="G1353" s="2">
        <v>1</v>
      </c>
      <c r="H1353" s="2">
        <v>0</v>
      </c>
      <c r="I1353" s="2">
        <v>0</v>
      </c>
      <c r="J1353" s="12">
        <v>50490</v>
      </c>
      <c r="K1353" s="12">
        <f>J1353*[1]OtherData!$C$3</f>
        <v>38221.044663133995</v>
      </c>
      <c r="L1353" s="12" t="str">
        <f>VLOOKUP($C1353,[1]OtherData!$H:$I,2,0)</f>
        <v>Storm</v>
      </c>
      <c r="M1353" s="15">
        <f t="shared" si="86"/>
        <v>-4.1079648059700852E-2</v>
      </c>
      <c r="N1353" s="12">
        <v>46575.131201246913</v>
      </c>
      <c r="O1353" s="14">
        <f t="shared" si="87"/>
        <v>-3.8267209643418496E-2</v>
      </c>
      <c r="P1353">
        <v>3</v>
      </c>
      <c r="Q1353">
        <v>1</v>
      </c>
    </row>
    <row r="1354" spans="1:17">
      <c r="A1354" s="2" t="str">
        <f t="shared" si="84"/>
        <v>3_20122</v>
      </c>
      <c r="B1354" s="2">
        <v>3</v>
      </c>
      <c r="C1354" s="11" t="s">
        <v>24</v>
      </c>
      <c r="D1354" s="2">
        <v>2</v>
      </c>
      <c r="E1354" s="2">
        <v>2012</v>
      </c>
      <c r="F1354" s="2" t="str">
        <f t="shared" si="85"/>
        <v>2012Q2</v>
      </c>
      <c r="G1354" s="2">
        <v>1</v>
      </c>
      <c r="H1354" s="2">
        <v>0</v>
      </c>
      <c r="I1354" s="2">
        <v>0</v>
      </c>
      <c r="J1354" s="12">
        <v>50242</v>
      </c>
      <c r="K1354" s="12">
        <f>J1354*[1]OtherData!$C$3</f>
        <v>38033.308099924303</v>
      </c>
      <c r="L1354" s="12" t="str">
        <f>VLOOKUP($C1354,[1]OtherData!$H:$I,2,0)</f>
        <v>Storm</v>
      </c>
      <c r="M1354" s="13">
        <f t="shared" si="86"/>
        <v>-4.1081216526124578E-2</v>
      </c>
      <c r="N1354" s="12">
        <v>46346.360503328331</v>
      </c>
      <c r="O1354" s="14">
        <f t="shared" si="87"/>
        <v>-3.826830671388487E-2</v>
      </c>
      <c r="P1354">
        <v>3</v>
      </c>
      <c r="Q1354">
        <v>1</v>
      </c>
    </row>
    <row r="1355" spans="1:17">
      <c r="A1355" s="2" t="str">
        <f t="shared" si="84"/>
        <v>1_20032</v>
      </c>
      <c r="B1355" s="2">
        <v>1</v>
      </c>
      <c r="C1355" s="11" t="s">
        <v>24</v>
      </c>
      <c r="D1355" s="2">
        <v>2</v>
      </c>
      <c r="E1355" s="2">
        <v>2003</v>
      </c>
      <c r="F1355" s="2" t="str">
        <f t="shared" si="85"/>
        <v>2003Q2</v>
      </c>
      <c r="G1355" s="2">
        <v>1</v>
      </c>
      <c r="H1355" s="2">
        <v>0</v>
      </c>
      <c r="I1355" s="2">
        <v>0</v>
      </c>
      <c r="J1355" s="12">
        <v>50228</v>
      </c>
      <c r="K1355" s="12">
        <f>J1355*[1]OtherData!$C$3</f>
        <v>38022.710068130204</v>
      </c>
      <c r="L1355" s="12" t="str">
        <f>VLOOKUP($C1355,[1]OtherData!$H:$I,2,0)</f>
        <v>Storm</v>
      </c>
      <c r="M1355" s="15">
        <f t="shared" si="86"/>
        <v>-4.1081305068583977E-2</v>
      </c>
      <c r="N1355" s="12">
        <v>46571.936443220096</v>
      </c>
      <c r="O1355" s="14">
        <f t="shared" si="87"/>
        <v>-3.8267224963888777E-2</v>
      </c>
      <c r="P1355">
        <v>3</v>
      </c>
      <c r="Q1355">
        <v>1</v>
      </c>
    </row>
    <row r="1356" spans="1:17">
      <c r="A1356" s="2" t="str">
        <f t="shared" si="84"/>
        <v>2_20203</v>
      </c>
      <c r="B1356" s="2">
        <v>2</v>
      </c>
      <c r="C1356" s="11" t="s">
        <v>21</v>
      </c>
      <c r="D1356" s="2">
        <v>3</v>
      </c>
      <c r="E1356" s="2">
        <v>2020</v>
      </c>
      <c r="F1356" s="2" t="str">
        <f t="shared" si="85"/>
        <v>2020Q3</v>
      </c>
      <c r="G1356" s="2">
        <v>1</v>
      </c>
      <c r="H1356" s="2">
        <v>0</v>
      </c>
      <c r="I1356" s="2">
        <v>0</v>
      </c>
      <c r="J1356" s="12">
        <v>50223</v>
      </c>
      <c r="K1356" s="12">
        <f>J1356*[1]OtherData!$C$3</f>
        <v>38018.925056775173</v>
      </c>
      <c r="L1356" s="12" t="str">
        <f>VLOOKUP($C1356,[1]OtherData!$H:$I,2,0)</f>
        <v>Wind</v>
      </c>
      <c r="M1356" s="13">
        <f t="shared" si="86"/>
        <v>-4.108133669089091E-2</v>
      </c>
      <c r="N1356" s="12">
        <v>48227.090531900118</v>
      </c>
      <c r="O1356" s="14">
        <f t="shared" si="87"/>
        <v>-3.8259287668227622E-2</v>
      </c>
      <c r="P1356">
        <v>3</v>
      </c>
      <c r="Q1356">
        <v>1</v>
      </c>
    </row>
    <row r="1357" spans="1:17">
      <c r="A1357" s="2" t="str">
        <f t="shared" si="84"/>
        <v>2_20011</v>
      </c>
      <c r="B1357" s="2">
        <v>2</v>
      </c>
      <c r="C1357" s="11" t="s">
        <v>24</v>
      </c>
      <c r="D1357" s="2">
        <v>1</v>
      </c>
      <c r="E1357" s="2">
        <v>2001</v>
      </c>
      <c r="F1357" s="2" t="str">
        <f t="shared" si="85"/>
        <v>2001Q1</v>
      </c>
      <c r="G1357" s="2">
        <v>1</v>
      </c>
      <c r="H1357" s="2">
        <v>0</v>
      </c>
      <c r="I1357" s="2">
        <v>0</v>
      </c>
      <c r="J1357" s="12">
        <v>50219</v>
      </c>
      <c r="K1357" s="12">
        <f>J1357*[1]OtherData!$C$3</f>
        <v>38015.897047691142</v>
      </c>
      <c r="L1357" s="12" t="str">
        <f>VLOOKUP($C1357,[1]OtherData!$H:$I,2,0)</f>
        <v>Storm</v>
      </c>
      <c r="M1357" s="15">
        <f t="shared" si="86"/>
        <v>-4.1081361988736451E-2</v>
      </c>
      <c r="N1357" s="12">
        <v>47306.58934583838</v>
      </c>
      <c r="O1357" s="14">
        <f t="shared" si="87"/>
        <v>-3.826370193401725E-2</v>
      </c>
      <c r="P1357">
        <v>3</v>
      </c>
      <c r="Q1357">
        <v>1</v>
      </c>
    </row>
    <row r="1358" spans="1:17">
      <c r="A1358" s="2" t="str">
        <f t="shared" si="84"/>
        <v>3_20131</v>
      </c>
      <c r="B1358" s="2">
        <v>3</v>
      </c>
      <c r="C1358" s="11" t="s">
        <v>24</v>
      </c>
      <c r="D1358" s="2">
        <v>1</v>
      </c>
      <c r="E1358" s="2">
        <v>2013</v>
      </c>
      <c r="F1358" s="2" t="str">
        <f t="shared" si="85"/>
        <v>2013Q1</v>
      </c>
      <c r="G1358" s="2">
        <v>1</v>
      </c>
      <c r="H1358" s="2">
        <v>0</v>
      </c>
      <c r="I1358" s="2">
        <v>0</v>
      </c>
      <c r="J1358" s="12">
        <v>49976</v>
      </c>
      <c r="K1358" s="12">
        <f>J1358*[1]OtherData!$C$3</f>
        <v>37831.945495836488</v>
      </c>
      <c r="L1358" s="12" t="str">
        <f>VLOOKUP($C1358,[1]OtherData!$H:$I,2,0)</f>
        <v>Storm</v>
      </c>
      <c r="M1358" s="13">
        <f t="shared" si="86"/>
        <v>-4.1082898832853251E-2</v>
      </c>
      <c r="N1358" s="12">
        <v>47011.599519382755</v>
      </c>
      <c r="O1358" s="14">
        <f t="shared" si="87"/>
        <v>-3.8265116558483706E-2</v>
      </c>
      <c r="P1358">
        <v>3</v>
      </c>
      <c r="Q1358">
        <v>1</v>
      </c>
    </row>
    <row r="1359" spans="1:17">
      <c r="A1359" s="2" t="str">
        <f t="shared" si="84"/>
        <v>4_20102</v>
      </c>
      <c r="B1359" s="2">
        <v>4</v>
      </c>
      <c r="C1359" s="11" t="s">
        <v>24</v>
      </c>
      <c r="D1359" s="2">
        <v>2</v>
      </c>
      <c r="E1359" s="2">
        <v>2010</v>
      </c>
      <c r="F1359" s="2" t="str">
        <f t="shared" si="85"/>
        <v>2010Q2</v>
      </c>
      <c r="G1359" s="2">
        <v>1</v>
      </c>
      <c r="H1359" s="2">
        <v>0</v>
      </c>
      <c r="I1359" s="2">
        <v>0</v>
      </c>
      <c r="J1359" s="12">
        <v>49976</v>
      </c>
      <c r="K1359" s="12">
        <f>J1359*[1]OtherData!$C$3</f>
        <v>37831.945495836488</v>
      </c>
      <c r="L1359" s="12" t="str">
        <f>VLOOKUP($C1359,[1]OtherData!$H:$I,2,0)</f>
        <v>Storm</v>
      </c>
      <c r="M1359" s="15">
        <f t="shared" si="86"/>
        <v>-4.1082898832853251E-2</v>
      </c>
      <c r="N1359" s="12">
        <v>44375.05736877711</v>
      </c>
      <c r="O1359" s="14">
        <f t="shared" si="87"/>
        <v>-3.8277760103103249E-2</v>
      </c>
      <c r="P1359">
        <v>3</v>
      </c>
      <c r="Q1359">
        <v>1</v>
      </c>
    </row>
    <row r="1360" spans="1:17">
      <c r="A1360" s="2" t="str">
        <f t="shared" si="84"/>
        <v>5_20123</v>
      </c>
      <c r="B1360" s="2">
        <v>5</v>
      </c>
      <c r="C1360" s="11" t="s">
        <v>24</v>
      </c>
      <c r="D1360" s="2">
        <v>3</v>
      </c>
      <c r="E1360" s="2">
        <v>2012</v>
      </c>
      <c r="F1360" s="2" t="str">
        <f t="shared" si="85"/>
        <v>2012Q3</v>
      </c>
      <c r="G1360" s="2">
        <v>1</v>
      </c>
      <c r="H1360" s="2">
        <v>0</v>
      </c>
      <c r="I1360" s="2">
        <v>0</v>
      </c>
      <c r="J1360" s="12">
        <v>49924</v>
      </c>
      <c r="K1360" s="12">
        <f>J1360*[1]OtherData!$C$3</f>
        <v>37792.581377744136</v>
      </c>
      <c r="L1360" s="12" t="str">
        <f>VLOOKUP($C1360,[1]OtherData!$H:$I,2,0)</f>
        <v>Storm</v>
      </c>
      <c r="M1360" s="13">
        <f t="shared" si="86"/>
        <v>-4.1083227704845321E-2</v>
      </c>
      <c r="N1360" s="12">
        <v>46053.01743099725</v>
      </c>
      <c r="O1360" s="14">
        <f t="shared" si="87"/>
        <v>-3.8269713441337713E-2</v>
      </c>
      <c r="P1360">
        <v>3</v>
      </c>
      <c r="Q1360">
        <v>1</v>
      </c>
    </row>
    <row r="1361" spans="1:17">
      <c r="A1361" s="2" t="str">
        <f t="shared" si="84"/>
        <v>4_20164</v>
      </c>
      <c r="B1361" s="2">
        <v>4</v>
      </c>
      <c r="C1361" s="11" t="s">
        <v>19</v>
      </c>
      <c r="D1361" s="2">
        <v>4</v>
      </c>
      <c r="E1361" s="2">
        <v>2016</v>
      </c>
      <c r="F1361" s="2" t="str">
        <f t="shared" si="85"/>
        <v>2016Q4</v>
      </c>
      <c r="G1361" s="2">
        <v>1</v>
      </c>
      <c r="H1361" s="2">
        <v>0</v>
      </c>
      <c r="I1361" s="2">
        <v>0</v>
      </c>
      <c r="J1361" s="12">
        <v>49843</v>
      </c>
      <c r="K1361" s="12">
        <f>J1361*[1]OtherData!$C$3</f>
        <v>37731.26419379258</v>
      </c>
      <c r="L1361" s="12" t="str">
        <f>VLOOKUP($C1361,[1]OtherData!$H:$I,2,0)</f>
        <v>Water</v>
      </c>
      <c r="M1361" s="15">
        <f t="shared" si="86"/>
        <v>-4.1083739986217588E-2</v>
      </c>
      <c r="N1361" s="12">
        <v>47769.23042863069</v>
      </c>
      <c r="O1361" s="14">
        <f t="shared" si="87"/>
        <v>-3.8261483337522675E-2</v>
      </c>
      <c r="P1361">
        <v>3</v>
      </c>
      <c r="Q1361">
        <v>1</v>
      </c>
    </row>
    <row r="1362" spans="1:17">
      <c r="A1362" s="2" t="str">
        <f t="shared" si="84"/>
        <v>2_20172</v>
      </c>
      <c r="B1362" s="2">
        <v>2</v>
      </c>
      <c r="C1362" s="11" t="s">
        <v>24</v>
      </c>
      <c r="D1362" s="2">
        <v>2</v>
      </c>
      <c r="E1362" s="2">
        <v>2017</v>
      </c>
      <c r="F1362" s="2" t="str">
        <f t="shared" si="85"/>
        <v>2017Q2</v>
      </c>
      <c r="G1362" s="2">
        <v>1</v>
      </c>
      <c r="H1362" s="2">
        <v>0</v>
      </c>
      <c r="I1362" s="2">
        <v>0</v>
      </c>
      <c r="J1362" s="12">
        <v>49824</v>
      </c>
      <c r="K1362" s="12">
        <f>J1362*[1]OtherData!$C$3</f>
        <v>37716.88115064345</v>
      </c>
      <c r="L1362" s="12" t="str">
        <f>VLOOKUP($C1362,[1]OtherData!$H:$I,2,0)</f>
        <v>Storm</v>
      </c>
      <c r="M1362" s="13">
        <f t="shared" si="86"/>
        <v>-4.108386015098392E-2</v>
      </c>
      <c r="N1362" s="12">
        <v>47803.171581724651</v>
      </c>
      <c r="O1362" s="14">
        <f t="shared" si="87"/>
        <v>-3.8261320572636294E-2</v>
      </c>
      <c r="P1362">
        <v>3</v>
      </c>
      <c r="Q1362">
        <v>1</v>
      </c>
    </row>
    <row r="1363" spans="1:17">
      <c r="A1363" s="2" t="str">
        <f t="shared" si="84"/>
        <v>4_20112</v>
      </c>
      <c r="B1363" s="2">
        <v>4</v>
      </c>
      <c r="C1363" s="11" t="s">
        <v>24</v>
      </c>
      <c r="D1363" s="2">
        <v>2</v>
      </c>
      <c r="E1363" s="2">
        <v>2011</v>
      </c>
      <c r="F1363" s="2" t="str">
        <f t="shared" si="85"/>
        <v>2011Q2</v>
      </c>
      <c r="G1363" s="2">
        <v>1</v>
      </c>
      <c r="H1363" s="2">
        <v>0</v>
      </c>
      <c r="I1363" s="2">
        <v>0</v>
      </c>
      <c r="J1363" s="12">
        <v>49800</v>
      </c>
      <c r="K1363" s="12">
        <f>J1363*[1]OtherData!$C$3</f>
        <v>37698.71309613929</v>
      </c>
      <c r="L1363" s="12" t="str">
        <f>VLOOKUP($C1363,[1]OtherData!$H:$I,2,0)</f>
        <v>Storm</v>
      </c>
      <c r="M1363" s="15">
        <f t="shared" si="86"/>
        <v>-4.1084011938057184E-2</v>
      </c>
      <c r="N1363" s="12">
        <v>44707.655144694007</v>
      </c>
      <c r="O1363" s="14">
        <f t="shared" si="87"/>
        <v>-3.8276165129619059E-2</v>
      </c>
      <c r="P1363">
        <v>3</v>
      </c>
      <c r="Q1363">
        <v>1</v>
      </c>
    </row>
    <row r="1364" spans="1:17">
      <c r="A1364" s="2" t="str">
        <f t="shared" si="84"/>
        <v>3_20152</v>
      </c>
      <c r="B1364" s="2">
        <v>3</v>
      </c>
      <c r="C1364" s="11" t="s">
        <v>24</v>
      </c>
      <c r="D1364" s="2">
        <v>2</v>
      </c>
      <c r="E1364" s="2">
        <v>2015</v>
      </c>
      <c r="F1364" s="2" t="str">
        <f t="shared" si="85"/>
        <v>2015Q2</v>
      </c>
      <c r="G1364" s="2">
        <v>1</v>
      </c>
      <c r="H1364" s="2">
        <v>0</v>
      </c>
      <c r="I1364" s="2">
        <v>0</v>
      </c>
      <c r="J1364" s="12">
        <v>49791</v>
      </c>
      <c r="K1364" s="12">
        <f>J1364*[1]OtherData!$C$3</f>
        <v>37691.900075700229</v>
      </c>
      <c r="L1364" s="12" t="str">
        <f>VLOOKUP($C1364,[1]OtherData!$H:$I,2,0)</f>
        <v>Storm</v>
      </c>
      <c r="M1364" s="13">
        <f t="shared" si="86"/>
        <v>-4.1084068858209657E-2</v>
      </c>
      <c r="N1364" s="12">
        <v>47843.290910912605</v>
      </c>
      <c r="O1364" s="14">
        <f t="shared" si="87"/>
        <v>-3.826112818029067E-2</v>
      </c>
      <c r="P1364">
        <v>3</v>
      </c>
      <c r="Q1364">
        <v>1</v>
      </c>
    </row>
    <row r="1365" spans="1:17">
      <c r="A1365" s="2" t="str">
        <f t="shared" si="84"/>
        <v>2_20162</v>
      </c>
      <c r="B1365" s="2">
        <v>2</v>
      </c>
      <c r="C1365" s="11" t="s">
        <v>24</v>
      </c>
      <c r="D1365" s="2">
        <v>2</v>
      </c>
      <c r="E1365" s="2">
        <v>2016</v>
      </c>
      <c r="F1365" s="2" t="str">
        <f t="shared" si="85"/>
        <v>2016Q2</v>
      </c>
      <c r="G1365" s="2">
        <v>1</v>
      </c>
      <c r="H1365" s="2">
        <v>0</v>
      </c>
      <c r="I1365" s="2">
        <v>0</v>
      </c>
      <c r="J1365" s="12">
        <v>49696</v>
      </c>
      <c r="K1365" s="12">
        <f>J1365*[1]OtherData!$C$3</f>
        <v>37619.98485995458</v>
      </c>
      <c r="L1365" s="12" t="str">
        <f>VLOOKUP($C1365,[1]OtherData!$H:$I,2,0)</f>
        <v>Storm</v>
      </c>
      <c r="M1365" s="15">
        <f t="shared" si="86"/>
        <v>-4.1084669682041323E-2</v>
      </c>
      <c r="N1365" s="12">
        <v>47628.346515683865</v>
      </c>
      <c r="O1365" s="14">
        <f t="shared" si="87"/>
        <v>-3.8262158946687171E-2</v>
      </c>
      <c r="P1365">
        <v>3</v>
      </c>
      <c r="Q1365">
        <v>1</v>
      </c>
    </row>
    <row r="1366" spans="1:17">
      <c r="A1366" s="2" t="str">
        <f t="shared" si="84"/>
        <v>4_20122</v>
      </c>
      <c r="B1366" s="2">
        <v>4</v>
      </c>
      <c r="C1366" s="11" t="s">
        <v>24</v>
      </c>
      <c r="D1366" s="2">
        <v>2</v>
      </c>
      <c r="E1366" s="2">
        <v>2012</v>
      </c>
      <c r="F1366" s="2" t="str">
        <f t="shared" si="85"/>
        <v>2012Q2</v>
      </c>
      <c r="G1366" s="2">
        <v>1</v>
      </c>
      <c r="H1366" s="2">
        <v>0</v>
      </c>
      <c r="I1366" s="2">
        <v>0</v>
      </c>
      <c r="J1366" s="12">
        <v>49577</v>
      </c>
      <c r="K1366" s="12">
        <f>J1366*[1]OtherData!$C$3</f>
        <v>37529.901589704772</v>
      </c>
      <c r="L1366" s="12" t="str">
        <f>VLOOKUP($C1366,[1]OtherData!$H:$I,2,0)</f>
        <v>Storm</v>
      </c>
      <c r="M1366" s="13">
        <f t="shared" si="86"/>
        <v>-4.1085422292946254E-2</v>
      </c>
      <c r="N1366" s="12">
        <v>45732.922946409555</v>
      </c>
      <c r="O1366" s="14">
        <f t="shared" si="87"/>
        <v>-3.8271248455256396E-2</v>
      </c>
      <c r="P1366">
        <v>3</v>
      </c>
      <c r="Q1366">
        <v>1</v>
      </c>
    </row>
    <row r="1367" spans="1:17">
      <c r="A1367" s="2" t="str">
        <f t="shared" si="84"/>
        <v>3_20112</v>
      </c>
      <c r="B1367" s="2">
        <v>3</v>
      </c>
      <c r="C1367" s="11" t="s">
        <v>24</v>
      </c>
      <c r="D1367" s="2">
        <v>2</v>
      </c>
      <c r="E1367" s="2">
        <v>2011</v>
      </c>
      <c r="F1367" s="2" t="str">
        <f t="shared" si="85"/>
        <v>2011Q2</v>
      </c>
      <c r="G1367" s="2">
        <v>1</v>
      </c>
      <c r="H1367" s="2">
        <v>0</v>
      </c>
      <c r="I1367" s="2">
        <v>0</v>
      </c>
      <c r="J1367" s="12">
        <v>49567</v>
      </c>
      <c r="K1367" s="12">
        <f>J1367*[1]OtherData!$C$3</f>
        <v>37522.331566994704</v>
      </c>
      <c r="L1367" s="12" t="str">
        <f>VLOOKUP($C1367,[1]OtherData!$H:$I,2,0)</f>
        <v>Storm</v>
      </c>
      <c r="M1367" s="15">
        <f t="shared" si="86"/>
        <v>-4.1085485537560119E-2</v>
      </c>
      <c r="N1367" s="12">
        <v>44498.480774237913</v>
      </c>
      <c r="O1367" s="14">
        <f t="shared" si="87"/>
        <v>-3.8277168225847015E-2</v>
      </c>
      <c r="P1367">
        <v>3</v>
      </c>
      <c r="Q1367">
        <v>1</v>
      </c>
    </row>
    <row r="1368" spans="1:17">
      <c r="A1368" s="2" t="str">
        <f t="shared" si="84"/>
        <v>6_20101</v>
      </c>
      <c r="B1368" s="2">
        <v>6</v>
      </c>
      <c r="C1368" s="11" t="s">
        <v>24</v>
      </c>
      <c r="D1368" s="2">
        <v>1</v>
      </c>
      <c r="E1368" s="2">
        <v>2010</v>
      </c>
      <c r="F1368" s="2" t="str">
        <f t="shared" si="85"/>
        <v>2010Q1</v>
      </c>
      <c r="G1368" s="2">
        <v>1</v>
      </c>
      <c r="H1368" s="2">
        <v>0</v>
      </c>
      <c r="I1368" s="2">
        <v>0</v>
      </c>
      <c r="J1368" s="12">
        <v>49553</v>
      </c>
      <c r="K1368" s="12">
        <f>J1368*[1]OtherData!$C$3</f>
        <v>37511.733535200605</v>
      </c>
      <c r="L1368" s="12" t="str">
        <f>VLOOKUP($C1368,[1]OtherData!$H:$I,2,0)</f>
        <v>Storm</v>
      </c>
      <c r="M1368" s="13">
        <f t="shared" si="86"/>
        <v>-4.1085574080019518E-2</v>
      </c>
      <c r="N1368" s="12">
        <v>43999.464098667602</v>
      </c>
      <c r="O1368" s="14">
        <f t="shared" si="87"/>
        <v>-3.8279561261589691E-2</v>
      </c>
      <c r="P1368">
        <v>3</v>
      </c>
      <c r="Q1368">
        <v>1</v>
      </c>
    </row>
    <row r="1369" spans="1:17">
      <c r="A1369" s="2" t="str">
        <f t="shared" si="84"/>
        <v>3_20131</v>
      </c>
      <c r="B1369" s="2">
        <v>3</v>
      </c>
      <c r="C1369" s="11" t="s">
        <v>24</v>
      </c>
      <c r="D1369" s="2">
        <v>1</v>
      </c>
      <c r="E1369" s="2">
        <v>2013</v>
      </c>
      <c r="F1369" s="2" t="str">
        <f t="shared" si="85"/>
        <v>2013Q1</v>
      </c>
      <c r="G1369" s="2">
        <v>1</v>
      </c>
      <c r="H1369" s="2">
        <v>0</v>
      </c>
      <c r="I1369" s="2">
        <v>0</v>
      </c>
      <c r="J1369" s="12">
        <v>49429</v>
      </c>
      <c r="K1369" s="12">
        <f>J1369*[1]OtherData!$C$3</f>
        <v>37417.865253595759</v>
      </c>
      <c r="L1369" s="12" t="str">
        <f>VLOOKUP($C1369,[1]OtherData!$H:$I,2,0)</f>
        <v>Storm</v>
      </c>
      <c r="M1369" s="15">
        <f t="shared" si="86"/>
        <v>-4.1086358313231382E-2</v>
      </c>
      <c r="N1369" s="12">
        <v>46497.045634776092</v>
      </c>
      <c r="O1369" s="14">
        <f t="shared" si="87"/>
        <v>-3.8267584102952008E-2</v>
      </c>
      <c r="P1369">
        <v>3</v>
      </c>
      <c r="Q1369">
        <v>1</v>
      </c>
    </row>
    <row r="1370" spans="1:17">
      <c r="A1370" s="2" t="str">
        <f t="shared" si="84"/>
        <v>4_20153</v>
      </c>
      <c r="B1370" s="2">
        <v>4</v>
      </c>
      <c r="C1370" s="11" t="s">
        <v>24</v>
      </c>
      <c r="D1370" s="2">
        <v>3</v>
      </c>
      <c r="E1370" s="2">
        <v>2015</v>
      </c>
      <c r="F1370" s="2" t="str">
        <f t="shared" si="85"/>
        <v>2015Q3</v>
      </c>
      <c r="G1370" s="2">
        <v>1</v>
      </c>
      <c r="H1370" s="2">
        <v>0</v>
      </c>
      <c r="I1370" s="2">
        <v>0</v>
      </c>
      <c r="J1370" s="12">
        <v>49320</v>
      </c>
      <c r="K1370" s="12">
        <f>J1370*[1]OtherData!$C$3</f>
        <v>37335.352006056019</v>
      </c>
      <c r="L1370" s="12" t="str">
        <f>VLOOKUP($C1370,[1]OtherData!$H:$I,2,0)</f>
        <v>Storm</v>
      </c>
      <c r="M1370" s="13">
        <f t="shared" si="86"/>
        <v>-4.1087047679522454E-2</v>
      </c>
      <c r="N1370" s="12">
        <v>47390.715344664888</v>
      </c>
      <c r="O1370" s="14">
        <f t="shared" si="87"/>
        <v>-3.8263298507574935E-2</v>
      </c>
      <c r="P1370">
        <v>3</v>
      </c>
      <c r="Q1370">
        <v>1</v>
      </c>
    </row>
    <row r="1371" spans="1:17">
      <c r="A1371" s="2" t="str">
        <f t="shared" si="84"/>
        <v>3_20114</v>
      </c>
      <c r="B1371" s="2">
        <v>3</v>
      </c>
      <c r="C1371" s="11" t="s">
        <v>24</v>
      </c>
      <c r="D1371" s="2">
        <v>4</v>
      </c>
      <c r="E1371" s="2">
        <v>2011</v>
      </c>
      <c r="F1371" s="2" t="str">
        <f t="shared" si="85"/>
        <v>2011Q4</v>
      </c>
      <c r="G1371" s="2">
        <v>1</v>
      </c>
      <c r="H1371" s="2">
        <v>0</v>
      </c>
      <c r="I1371" s="2">
        <v>0</v>
      </c>
      <c r="J1371" s="12">
        <v>49258</v>
      </c>
      <c r="K1371" s="12">
        <f>J1371*[1]OtherData!$C$3</f>
        <v>37288.417865253599</v>
      </c>
      <c r="L1371" s="12" t="str">
        <f>VLOOKUP($C1371,[1]OtherData!$H:$I,2,0)</f>
        <v>Storm</v>
      </c>
      <c r="M1371" s="15">
        <f t="shared" si="86"/>
        <v>-4.1087439796128389E-2</v>
      </c>
      <c r="N1371" s="12">
        <v>44221.077853761795</v>
      </c>
      <c r="O1371" s="14">
        <f t="shared" si="87"/>
        <v>-3.8278498512260922E-2</v>
      </c>
      <c r="P1371">
        <v>3</v>
      </c>
      <c r="Q1371">
        <v>1</v>
      </c>
    </row>
    <row r="1372" spans="1:17">
      <c r="A1372" s="2" t="str">
        <f t="shared" si="84"/>
        <v>3_20112</v>
      </c>
      <c r="B1372" s="2">
        <v>3</v>
      </c>
      <c r="C1372" s="11" t="s">
        <v>24</v>
      </c>
      <c r="D1372" s="2">
        <v>2</v>
      </c>
      <c r="E1372" s="2">
        <v>2011</v>
      </c>
      <c r="F1372" s="2" t="str">
        <f t="shared" si="85"/>
        <v>2011Q2</v>
      </c>
      <c r="G1372" s="2">
        <v>1</v>
      </c>
      <c r="H1372" s="2">
        <v>0</v>
      </c>
      <c r="I1372" s="2">
        <v>0</v>
      </c>
      <c r="J1372" s="12">
        <v>49210</v>
      </c>
      <c r="K1372" s="12">
        <f>J1372*[1]OtherData!$C$3</f>
        <v>37252.081756245272</v>
      </c>
      <c r="L1372" s="12" t="str">
        <f>VLOOKUP($C1372,[1]OtherData!$H:$I,2,0)</f>
        <v>Storm</v>
      </c>
      <c r="M1372" s="13">
        <f t="shared" si="86"/>
        <v>-4.1087743370274918E-2</v>
      </c>
      <c r="N1372" s="12">
        <v>44177.986137959684</v>
      </c>
      <c r="O1372" s="14">
        <f t="shared" si="87"/>
        <v>-3.8278705158694144E-2</v>
      </c>
      <c r="P1372">
        <v>3</v>
      </c>
      <c r="Q1372">
        <v>1</v>
      </c>
    </row>
    <row r="1373" spans="1:17">
      <c r="A1373" s="2" t="str">
        <f t="shared" si="84"/>
        <v>2_20102</v>
      </c>
      <c r="B1373" s="2">
        <v>2</v>
      </c>
      <c r="C1373" s="11" t="s">
        <v>39</v>
      </c>
      <c r="D1373" s="2">
        <v>2</v>
      </c>
      <c r="E1373" s="2">
        <v>2010</v>
      </c>
      <c r="F1373" s="2" t="str">
        <f t="shared" si="85"/>
        <v>2010Q2</v>
      </c>
      <c r="G1373" s="2">
        <v>1</v>
      </c>
      <c r="H1373" s="2">
        <v>0</v>
      </c>
      <c r="I1373" s="2">
        <v>0</v>
      </c>
      <c r="J1373" s="12">
        <v>48882</v>
      </c>
      <c r="K1373" s="12">
        <f>J1373*[1]OtherData!$C$3</f>
        <v>37003.785011355038</v>
      </c>
      <c r="L1373" s="12" t="str">
        <f>VLOOKUP($C1373,[1]OtherData!$H:$I,2,0)</f>
        <v>Storm</v>
      </c>
      <c r="M1373" s="15">
        <f t="shared" si="86"/>
        <v>-4.1089817793609519E-2</v>
      </c>
      <c r="N1373" s="12">
        <v>43403.664845136926</v>
      </c>
      <c r="O1373" s="14">
        <f t="shared" si="87"/>
        <v>-3.8282418418432253E-2</v>
      </c>
      <c r="P1373">
        <v>3</v>
      </c>
      <c r="Q1373">
        <v>1</v>
      </c>
    </row>
    <row r="1374" spans="1:17">
      <c r="A1374" s="2" t="str">
        <f t="shared" si="84"/>
        <v>3_20103</v>
      </c>
      <c r="B1374" s="2">
        <v>3</v>
      </c>
      <c r="C1374" s="11" t="s">
        <v>24</v>
      </c>
      <c r="D1374" s="2">
        <v>3</v>
      </c>
      <c r="E1374" s="2">
        <v>2010</v>
      </c>
      <c r="F1374" s="2" t="str">
        <f t="shared" si="85"/>
        <v>2010Q3</v>
      </c>
      <c r="G1374" s="2">
        <v>1</v>
      </c>
      <c r="H1374" s="2">
        <v>0</v>
      </c>
      <c r="I1374" s="2">
        <v>0</v>
      </c>
      <c r="J1374" s="12">
        <v>48878</v>
      </c>
      <c r="K1374" s="12">
        <f>J1374*[1]OtherData!$C$3</f>
        <v>37000.757002271006</v>
      </c>
      <c r="L1374" s="12" t="str">
        <f>VLOOKUP($C1374,[1]OtherData!$H:$I,2,0)</f>
        <v>Storm</v>
      </c>
      <c r="M1374" s="13">
        <f t="shared" si="86"/>
        <v>-4.108984309145506E-2</v>
      </c>
      <c r="N1374" s="12">
        <v>43400.113135726904</v>
      </c>
      <c r="O1374" s="14">
        <f t="shared" si="87"/>
        <v>-3.8282435450663801E-2</v>
      </c>
      <c r="P1374">
        <v>3</v>
      </c>
      <c r="Q1374">
        <v>1</v>
      </c>
    </row>
    <row r="1375" spans="1:17">
      <c r="A1375" s="2" t="str">
        <f t="shared" si="84"/>
        <v>6_20113</v>
      </c>
      <c r="B1375" s="2">
        <v>6</v>
      </c>
      <c r="C1375" s="11" t="s">
        <v>24</v>
      </c>
      <c r="D1375" s="2">
        <v>3</v>
      </c>
      <c r="E1375" s="2">
        <v>2011</v>
      </c>
      <c r="F1375" s="2" t="str">
        <f t="shared" si="85"/>
        <v>2011Q3</v>
      </c>
      <c r="G1375" s="2">
        <v>1</v>
      </c>
      <c r="H1375" s="2">
        <v>0</v>
      </c>
      <c r="I1375" s="2">
        <v>0</v>
      </c>
      <c r="J1375" s="12">
        <v>48801</v>
      </c>
      <c r="K1375" s="12">
        <f>J1375*[1]OtherData!$C$3</f>
        <v>36942.467827403481</v>
      </c>
      <c r="L1375" s="12" t="str">
        <f>VLOOKUP($C1375,[1]OtherData!$H:$I,2,0)</f>
        <v>Storm</v>
      </c>
      <c r="M1375" s="15">
        <f t="shared" si="86"/>
        <v>-4.1090330074981786E-2</v>
      </c>
      <c r="N1375" s="12">
        <v>43810.808809562499</v>
      </c>
      <c r="O1375" s="14">
        <f t="shared" si="87"/>
        <v>-3.8280465958510604E-2</v>
      </c>
      <c r="P1375">
        <v>3</v>
      </c>
      <c r="Q1375">
        <v>1</v>
      </c>
    </row>
    <row r="1376" spans="1:17">
      <c r="A1376" s="2" t="str">
        <f t="shared" si="84"/>
        <v>3_20143</v>
      </c>
      <c r="B1376" s="2">
        <v>3</v>
      </c>
      <c r="C1376" s="11" t="s">
        <v>24</v>
      </c>
      <c r="D1376" s="2">
        <v>3</v>
      </c>
      <c r="E1376" s="2">
        <v>2014</v>
      </c>
      <c r="F1376" s="2" t="str">
        <f t="shared" si="85"/>
        <v>2014Q3</v>
      </c>
      <c r="G1376" s="2">
        <v>1</v>
      </c>
      <c r="H1376" s="2">
        <v>0</v>
      </c>
      <c r="I1376" s="2">
        <v>0</v>
      </c>
      <c r="J1376" s="12">
        <v>48725</v>
      </c>
      <c r="K1376" s="12">
        <f>J1376*[1]OtherData!$C$3</f>
        <v>36884.935654806963</v>
      </c>
      <c r="L1376" s="12" t="str">
        <f>VLOOKUP($C1376,[1]OtherData!$H:$I,2,0)</f>
        <v>Storm</v>
      </c>
      <c r="M1376" s="13">
        <f t="shared" si="86"/>
        <v>-4.109081073404712E-2</v>
      </c>
      <c r="N1376" s="12">
        <v>46388.353827624887</v>
      </c>
      <c r="O1376" s="14">
        <f t="shared" si="87"/>
        <v>-3.8268105334790914E-2</v>
      </c>
      <c r="P1376">
        <v>3</v>
      </c>
      <c r="Q1376">
        <v>1</v>
      </c>
    </row>
    <row r="1377" spans="1:17">
      <c r="A1377" s="2" t="str">
        <f t="shared" si="84"/>
        <v>2_20112</v>
      </c>
      <c r="B1377" s="2">
        <v>2</v>
      </c>
      <c r="C1377" s="11" t="s">
        <v>39</v>
      </c>
      <c r="D1377" s="2">
        <v>2</v>
      </c>
      <c r="E1377" s="2">
        <v>2011</v>
      </c>
      <c r="F1377" s="2" t="str">
        <f t="shared" si="85"/>
        <v>2011Q2</v>
      </c>
      <c r="G1377" s="2">
        <v>1</v>
      </c>
      <c r="H1377" s="2">
        <v>0</v>
      </c>
      <c r="I1377" s="2">
        <v>0</v>
      </c>
      <c r="J1377" s="12">
        <v>48702</v>
      </c>
      <c r="K1377" s="12">
        <f>J1377*[1]OtherData!$C$3</f>
        <v>36867.524602573809</v>
      </c>
      <c r="L1377" s="12" t="str">
        <f>VLOOKUP($C1377,[1]OtherData!$H:$I,2,0)</f>
        <v>Storm</v>
      </c>
      <c r="M1377" s="15">
        <f t="shared" si="86"/>
        <v>-4.1090956196658993E-2</v>
      </c>
      <c r="N1377" s="12">
        <v>43721.932145720639</v>
      </c>
      <c r="O1377" s="14">
        <f t="shared" si="87"/>
        <v>-3.8280892166779136E-2</v>
      </c>
      <c r="P1377">
        <v>3</v>
      </c>
      <c r="Q1377">
        <v>1</v>
      </c>
    </row>
    <row r="1378" spans="1:17">
      <c r="A1378" s="2" t="str">
        <f t="shared" si="84"/>
        <v>4_20152</v>
      </c>
      <c r="B1378" s="2">
        <v>4</v>
      </c>
      <c r="C1378" s="11" t="s">
        <v>24</v>
      </c>
      <c r="D1378" s="2">
        <v>2</v>
      </c>
      <c r="E1378" s="2">
        <v>2015</v>
      </c>
      <c r="F1378" s="2" t="str">
        <f t="shared" si="85"/>
        <v>2015Q2</v>
      </c>
      <c r="G1378" s="2">
        <v>1</v>
      </c>
      <c r="H1378" s="2">
        <v>0</v>
      </c>
      <c r="I1378" s="2">
        <v>0</v>
      </c>
      <c r="J1378" s="12">
        <v>48597</v>
      </c>
      <c r="K1378" s="12">
        <f>J1378*[1]OtherData!$C$3</f>
        <v>36788.039364118093</v>
      </c>
      <c r="L1378" s="12" t="str">
        <f>VLOOKUP($C1378,[1]OtherData!$H:$I,2,0)</f>
        <v>Storm</v>
      </c>
      <c r="M1378" s="13">
        <f t="shared" si="86"/>
        <v>-4.1091620265104524E-2</v>
      </c>
      <c r="N1378" s="12">
        <v>46695.997437240061</v>
      </c>
      <c r="O1378" s="14">
        <f t="shared" si="87"/>
        <v>-3.8266630029074981E-2</v>
      </c>
      <c r="P1378">
        <v>3</v>
      </c>
      <c r="Q1378">
        <v>1</v>
      </c>
    </row>
    <row r="1379" spans="1:17">
      <c r="A1379" s="2" t="str">
        <f t="shared" si="84"/>
        <v>2_20131</v>
      </c>
      <c r="B1379" s="2">
        <v>2</v>
      </c>
      <c r="C1379" s="11" t="s">
        <v>24</v>
      </c>
      <c r="D1379" s="2">
        <v>1</v>
      </c>
      <c r="E1379" s="2">
        <v>2013</v>
      </c>
      <c r="F1379" s="2" t="str">
        <f t="shared" si="85"/>
        <v>2013Q1</v>
      </c>
      <c r="G1379" s="2">
        <v>1</v>
      </c>
      <c r="H1379" s="2">
        <v>0</v>
      </c>
      <c r="I1379" s="2">
        <v>0</v>
      </c>
      <c r="J1379" s="12">
        <v>47998</v>
      </c>
      <c r="K1379" s="12">
        <f>J1379*[1]OtherData!$C$3</f>
        <v>36334.595003785013</v>
      </c>
      <c r="L1379" s="12" t="str">
        <f>VLOOKUP($C1379,[1]OtherData!$H:$I,2,0)</f>
        <v>Storm</v>
      </c>
      <c r="M1379" s="15">
        <f t="shared" si="86"/>
        <v>-4.1095408617474731E-2</v>
      </c>
      <c r="N1379" s="12">
        <v>45150.927519836187</v>
      </c>
      <c r="O1379" s="14">
        <f t="shared" si="87"/>
        <v>-3.8274039415811513E-2</v>
      </c>
      <c r="P1379">
        <v>3</v>
      </c>
      <c r="Q1379">
        <v>1</v>
      </c>
    </row>
    <row r="1380" spans="1:17">
      <c r="A1380" s="2" t="str">
        <f t="shared" si="84"/>
        <v>3_20142</v>
      </c>
      <c r="B1380" s="2">
        <v>3</v>
      </c>
      <c r="C1380" s="11" t="s">
        <v>24</v>
      </c>
      <c r="D1380" s="2">
        <v>2</v>
      </c>
      <c r="E1380" s="2">
        <v>2014</v>
      </c>
      <c r="F1380" s="2" t="str">
        <f t="shared" si="85"/>
        <v>2014Q2</v>
      </c>
      <c r="G1380" s="2">
        <v>1</v>
      </c>
      <c r="H1380" s="2">
        <v>0</v>
      </c>
      <c r="I1380" s="2">
        <v>0</v>
      </c>
      <c r="J1380" s="12">
        <v>47984</v>
      </c>
      <c r="K1380" s="12">
        <f>J1380*[1]OtherData!$C$3</f>
        <v>36323.99697199092</v>
      </c>
      <c r="L1380" s="12" t="str">
        <f>VLOOKUP($C1380,[1]OtherData!$H:$I,2,0)</f>
        <v>Storm</v>
      </c>
      <c r="M1380" s="13">
        <f t="shared" si="86"/>
        <v>-4.1095497159934137E-2</v>
      </c>
      <c r="N1380" s="12">
        <v>45682.889072647566</v>
      </c>
      <c r="O1380" s="14">
        <f t="shared" si="87"/>
        <v>-3.8271488392825855E-2</v>
      </c>
      <c r="P1380">
        <v>3</v>
      </c>
      <c r="Q1380">
        <v>1</v>
      </c>
    </row>
    <row r="1381" spans="1:17">
      <c r="A1381" s="2" t="str">
        <f t="shared" si="84"/>
        <v>4_20154</v>
      </c>
      <c r="B1381" s="2">
        <v>4</v>
      </c>
      <c r="C1381" s="11" t="s">
        <v>19</v>
      </c>
      <c r="D1381" s="2">
        <v>4</v>
      </c>
      <c r="E1381" s="2">
        <v>2015</v>
      </c>
      <c r="F1381" s="2" t="str">
        <f t="shared" si="85"/>
        <v>2015Q4</v>
      </c>
      <c r="G1381" s="2">
        <v>1</v>
      </c>
      <c r="H1381" s="2">
        <v>0</v>
      </c>
      <c r="I1381" s="2">
        <v>0</v>
      </c>
      <c r="J1381" s="12">
        <v>47836</v>
      </c>
      <c r="K1381" s="12">
        <f>J1381*[1]OtherData!$C$3</f>
        <v>36211.960635881907</v>
      </c>
      <c r="L1381" s="12" t="str">
        <f>VLOOKUP($C1381,[1]OtherData!$H:$I,2,0)</f>
        <v>Water</v>
      </c>
      <c r="M1381" s="15">
        <f t="shared" si="86"/>
        <v>-4.1096433180219258E-2</v>
      </c>
      <c r="N1381" s="12">
        <v>45964.766002177406</v>
      </c>
      <c r="O1381" s="14">
        <f t="shared" si="87"/>
        <v>-3.8270136651290101E-2</v>
      </c>
      <c r="P1381">
        <v>3</v>
      </c>
      <c r="Q1381">
        <v>1</v>
      </c>
    </row>
    <row r="1382" spans="1:17">
      <c r="A1382" s="2" t="str">
        <f t="shared" si="84"/>
        <v>2_20162</v>
      </c>
      <c r="B1382" s="2">
        <v>2</v>
      </c>
      <c r="C1382" s="11" t="s">
        <v>26</v>
      </c>
      <c r="D1382" s="2">
        <v>2</v>
      </c>
      <c r="E1382" s="2">
        <v>2016</v>
      </c>
      <c r="F1382" s="2" t="str">
        <f t="shared" si="85"/>
        <v>2016Q2</v>
      </c>
      <c r="G1382" s="2">
        <v>1</v>
      </c>
      <c r="H1382" s="2">
        <v>0</v>
      </c>
      <c r="I1382" s="2">
        <v>0</v>
      </c>
      <c r="J1382" s="12">
        <v>47684</v>
      </c>
      <c r="K1382" s="12">
        <f>J1382*[1]OtherData!$C$3</f>
        <v>36096.89629068887</v>
      </c>
      <c r="L1382" s="12" t="str">
        <f>VLOOKUP($C1382,[1]OtherData!$H:$I,2,0)</f>
        <v>Wind</v>
      </c>
      <c r="M1382" s="13">
        <f t="shared" si="86"/>
        <v>-4.1097394498349933E-2</v>
      </c>
      <c r="N1382" s="12">
        <v>45700.057856847016</v>
      </c>
      <c r="O1382" s="14">
        <f t="shared" si="87"/>
        <v>-3.8271406059877361E-2</v>
      </c>
      <c r="P1382">
        <v>3</v>
      </c>
      <c r="Q1382">
        <v>1</v>
      </c>
    </row>
    <row r="1383" spans="1:17">
      <c r="A1383" s="2" t="str">
        <f t="shared" si="84"/>
        <v>5_20122</v>
      </c>
      <c r="B1383" s="2">
        <v>5</v>
      </c>
      <c r="C1383" s="11" t="s">
        <v>24</v>
      </c>
      <c r="D1383" s="2">
        <v>2</v>
      </c>
      <c r="E1383" s="2">
        <v>2012</v>
      </c>
      <c r="F1383" s="2" t="str">
        <f t="shared" si="85"/>
        <v>2012Q2</v>
      </c>
      <c r="G1383" s="2">
        <v>1</v>
      </c>
      <c r="H1383" s="2">
        <v>0</v>
      </c>
      <c r="I1383" s="2">
        <v>0</v>
      </c>
      <c r="J1383" s="12">
        <v>47598</v>
      </c>
      <c r="K1383" s="12">
        <f>J1383*[1]OtherData!$C$3</f>
        <v>36031.794095382291</v>
      </c>
      <c r="L1383" s="12" t="str">
        <f>VLOOKUP($C1383,[1]OtherData!$H:$I,2,0)</f>
        <v>Storm</v>
      </c>
      <c r="M1383" s="15">
        <f t="shared" si="86"/>
        <v>-4.1097938402029126E-2</v>
      </c>
      <c r="N1383" s="12">
        <v>43907.36967551893</v>
      </c>
      <c r="O1383" s="14">
        <f t="shared" si="87"/>
        <v>-3.8280002900631202E-2</v>
      </c>
      <c r="P1383">
        <v>3</v>
      </c>
      <c r="Q1383">
        <v>1</v>
      </c>
    </row>
    <row r="1384" spans="1:17">
      <c r="A1384" s="2" t="str">
        <f t="shared" si="84"/>
        <v>4_20113</v>
      </c>
      <c r="B1384" s="2">
        <v>4</v>
      </c>
      <c r="C1384" s="11" t="s">
        <v>24</v>
      </c>
      <c r="D1384" s="2">
        <v>3</v>
      </c>
      <c r="E1384" s="2">
        <v>2011</v>
      </c>
      <c r="F1384" s="2" t="str">
        <f t="shared" si="85"/>
        <v>2011Q3</v>
      </c>
      <c r="G1384" s="2">
        <v>1</v>
      </c>
      <c r="H1384" s="2">
        <v>0</v>
      </c>
      <c r="I1384" s="2">
        <v>0</v>
      </c>
      <c r="J1384" s="12">
        <v>47451</v>
      </c>
      <c r="K1384" s="12">
        <f>J1384*[1]OtherData!$C$3</f>
        <v>35920.514761544284</v>
      </c>
      <c r="L1384" s="12" t="str">
        <f>VLOOKUP($C1384,[1]OtherData!$H:$I,2,0)</f>
        <v>Storm</v>
      </c>
      <c r="M1384" s="13">
        <f t="shared" si="86"/>
        <v>-4.1098868097852868E-2</v>
      </c>
      <c r="N1384" s="12">
        <v>42598.854302628024</v>
      </c>
      <c r="O1384" s="14">
        <f t="shared" si="87"/>
        <v>-3.8286277889445129E-2</v>
      </c>
      <c r="P1384">
        <v>3</v>
      </c>
      <c r="Q1384">
        <v>1</v>
      </c>
    </row>
    <row r="1385" spans="1:17">
      <c r="A1385" s="2" t="str">
        <f t="shared" si="84"/>
        <v>3_20123</v>
      </c>
      <c r="B1385" s="2">
        <v>3</v>
      </c>
      <c r="C1385" s="11" t="s">
        <v>24</v>
      </c>
      <c r="D1385" s="2">
        <v>3</v>
      </c>
      <c r="E1385" s="2">
        <v>2012</v>
      </c>
      <c r="F1385" s="2" t="str">
        <f t="shared" si="85"/>
        <v>2012Q3</v>
      </c>
      <c r="G1385" s="2">
        <v>1</v>
      </c>
      <c r="H1385" s="2">
        <v>0</v>
      </c>
      <c r="I1385" s="2">
        <v>0</v>
      </c>
      <c r="J1385" s="12">
        <v>47403</v>
      </c>
      <c r="K1385" s="12">
        <f>J1385*[1]OtherData!$C$3</f>
        <v>35884.178652535957</v>
      </c>
      <c r="L1385" s="12" t="str">
        <f>VLOOKUP($C1385,[1]OtherData!$H:$I,2,0)</f>
        <v>Storm</v>
      </c>
      <c r="M1385" s="15">
        <f t="shared" si="86"/>
        <v>-4.109917167199939E-2</v>
      </c>
      <c r="N1385" s="12">
        <v>43727.489489655527</v>
      </c>
      <c r="O1385" s="14">
        <f t="shared" si="87"/>
        <v>-3.82808655165221E-2</v>
      </c>
      <c r="P1385">
        <v>3</v>
      </c>
      <c r="Q1385">
        <v>1</v>
      </c>
    </row>
    <row r="1386" spans="1:17">
      <c r="A1386" s="2" t="str">
        <f t="shared" si="84"/>
        <v>3_20152</v>
      </c>
      <c r="B1386" s="2">
        <v>3</v>
      </c>
      <c r="C1386" s="11" t="s">
        <v>24</v>
      </c>
      <c r="D1386" s="2">
        <v>2</v>
      </c>
      <c r="E1386" s="2">
        <v>2015</v>
      </c>
      <c r="F1386" s="2" t="str">
        <f t="shared" si="85"/>
        <v>2015Q2</v>
      </c>
      <c r="G1386" s="2">
        <v>1</v>
      </c>
      <c r="H1386" s="2">
        <v>0</v>
      </c>
      <c r="I1386" s="2">
        <v>0</v>
      </c>
      <c r="J1386" s="12">
        <v>47337</v>
      </c>
      <c r="K1386" s="12">
        <f>J1386*[1]OtherData!$C$3</f>
        <v>35834.216502649513</v>
      </c>
      <c r="L1386" s="12" t="str">
        <f>VLOOKUP($C1386,[1]OtherData!$H:$I,2,0)</f>
        <v>Storm</v>
      </c>
      <c r="M1386" s="13">
        <f t="shared" si="86"/>
        <v>-4.1099589086450866E-2</v>
      </c>
      <c r="N1386" s="12">
        <v>45485.285731354459</v>
      </c>
      <c r="O1386" s="14">
        <f t="shared" si="87"/>
        <v>-3.8272436000153898E-2</v>
      </c>
      <c r="P1386">
        <v>3</v>
      </c>
      <c r="Q1386">
        <v>1</v>
      </c>
    </row>
    <row r="1387" spans="1:17">
      <c r="A1387" s="2" t="str">
        <f t="shared" si="84"/>
        <v>2_20173</v>
      </c>
      <c r="B1387" s="2">
        <v>2</v>
      </c>
      <c r="C1387" s="11" t="s">
        <v>24</v>
      </c>
      <c r="D1387" s="2">
        <v>3</v>
      </c>
      <c r="E1387" s="2">
        <v>2017</v>
      </c>
      <c r="F1387" s="2" t="str">
        <f t="shared" si="85"/>
        <v>2017Q3</v>
      </c>
      <c r="G1387" s="2">
        <v>1</v>
      </c>
      <c r="H1387" s="2">
        <v>0</v>
      </c>
      <c r="I1387" s="2">
        <v>0</v>
      </c>
      <c r="J1387" s="12">
        <v>47227</v>
      </c>
      <c r="K1387" s="12">
        <f>J1387*[1]OtherData!$C$3</f>
        <v>35750.946252838759</v>
      </c>
      <c r="L1387" s="12" t="str">
        <f>VLOOKUP($C1387,[1]OtherData!$H:$I,2,0)</f>
        <v>Storm</v>
      </c>
      <c r="M1387" s="15">
        <f t="shared" si="86"/>
        <v>-4.1100284777203323E-2</v>
      </c>
      <c r="N1387" s="12">
        <v>45311.504180517622</v>
      </c>
      <c r="O1387" s="14">
        <f t="shared" si="87"/>
        <v>-3.827326937002494E-2</v>
      </c>
      <c r="P1387">
        <v>3</v>
      </c>
      <c r="Q1387">
        <v>1</v>
      </c>
    </row>
    <row r="1388" spans="1:17">
      <c r="A1388" s="2" t="str">
        <f t="shared" si="84"/>
        <v>3_20144</v>
      </c>
      <c r="B1388" s="2">
        <v>3</v>
      </c>
      <c r="C1388" s="11" t="s">
        <v>24</v>
      </c>
      <c r="D1388" s="2">
        <v>4</v>
      </c>
      <c r="E1388" s="2">
        <v>2014</v>
      </c>
      <c r="F1388" s="2" t="str">
        <f t="shared" si="85"/>
        <v>2014Q4</v>
      </c>
      <c r="G1388" s="2">
        <v>1</v>
      </c>
      <c r="H1388" s="2">
        <v>0</v>
      </c>
      <c r="I1388" s="2">
        <v>0</v>
      </c>
      <c r="J1388" s="12">
        <v>47023</v>
      </c>
      <c r="K1388" s="12">
        <f>J1388*[1]OtherData!$C$3</f>
        <v>35596.517789553371</v>
      </c>
      <c r="L1388" s="12" t="str">
        <f>VLOOKUP($C1388,[1]OtherData!$H:$I,2,0)</f>
        <v>Storm</v>
      </c>
      <c r="M1388" s="13">
        <f t="shared" si="86"/>
        <v>-4.1101574967326068E-2</v>
      </c>
      <c r="N1388" s="12">
        <v>44767.974592845669</v>
      </c>
      <c r="O1388" s="14">
        <f t="shared" si="87"/>
        <v>-3.827587586755133E-2</v>
      </c>
      <c r="P1388">
        <v>3</v>
      </c>
      <c r="Q1388">
        <v>1</v>
      </c>
    </row>
    <row r="1389" spans="1:17">
      <c r="A1389" s="2" t="str">
        <f t="shared" si="84"/>
        <v>4_20152</v>
      </c>
      <c r="B1389" s="2">
        <v>4</v>
      </c>
      <c r="C1389" s="11" t="s">
        <v>24</v>
      </c>
      <c r="D1389" s="2">
        <v>2</v>
      </c>
      <c r="E1389" s="2">
        <v>2015</v>
      </c>
      <c r="F1389" s="2" t="str">
        <f t="shared" si="85"/>
        <v>2015Q2</v>
      </c>
      <c r="G1389" s="2">
        <v>1</v>
      </c>
      <c r="H1389" s="2">
        <v>0</v>
      </c>
      <c r="I1389" s="2">
        <v>0</v>
      </c>
      <c r="J1389" s="12">
        <v>46937</v>
      </c>
      <c r="K1389" s="12">
        <f>J1389*[1]OtherData!$C$3</f>
        <v>35531.415594246784</v>
      </c>
      <c r="L1389" s="12" t="str">
        <f>VLOOKUP($C1389,[1]OtherData!$H:$I,2,0)</f>
        <v>Storm</v>
      </c>
      <c r="M1389" s="15">
        <f t="shared" si="86"/>
        <v>-4.1102118871005261E-2</v>
      </c>
      <c r="N1389" s="12">
        <v>45100.932808851096</v>
      </c>
      <c r="O1389" s="14">
        <f t="shared" si="87"/>
        <v>-3.8274279165575777E-2</v>
      </c>
      <c r="P1389">
        <v>3</v>
      </c>
      <c r="Q1389">
        <v>1</v>
      </c>
    </row>
    <row r="1390" spans="1:17">
      <c r="A1390" s="2" t="str">
        <f t="shared" si="84"/>
        <v>5_19834</v>
      </c>
      <c r="B1390" s="2">
        <v>5</v>
      </c>
      <c r="C1390" s="11" t="s">
        <v>24</v>
      </c>
      <c r="D1390" s="2">
        <v>4</v>
      </c>
      <c r="E1390" s="2">
        <v>1983</v>
      </c>
      <c r="F1390" s="2" t="str">
        <f t="shared" si="85"/>
        <v>1983Q4</v>
      </c>
      <c r="G1390" s="2">
        <v>1</v>
      </c>
      <c r="H1390" s="2">
        <v>0</v>
      </c>
      <c r="I1390" s="2">
        <v>0</v>
      </c>
      <c r="J1390" s="12">
        <v>46885</v>
      </c>
      <c r="K1390" s="12">
        <f>J1390*[1]OtherData!$C$3</f>
        <v>35492.051476154433</v>
      </c>
      <c r="L1390" s="12" t="str">
        <f>VLOOKUP($C1390,[1]OtherData!$H:$I,2,0)</f>
        <v>Storm</v>
      </c>
      <c r="M1390" s="13">
        <f t="shared" si="86"/>
        <v>-4.1102447742997331E-2</v>
      </c>
      <c r="N1390" s="12">
        <v>85845.277527932209</v>
      </c>
      <c r="O1390" s="14">
        <f t="shared" si="87"/>
        <v>-3.8078889556374423E-2</v>
      </c>
      <c r="P1390">
        <v>3</v>
      </c>
      <c r="Q1390">
        <v>1</v>
      </c>
    </row>
    <row r="1391" spans="1:17">
      <c r="A1391" s="2" t="str">
        <f t="shared" si="84"/>
        <v>3_20152</v>
      </c>
      <c r="B1391" s="2">
        <v>3</v>
      </c>
      <c r="C1391" s="11" t="s">
        <v>24</v>
      </c>
      <c r="D1391" s="2">
        <v>2</v>
      </c>
      <c r="E1391" s="2">
        <v>2015</v>
      </c>
      <c r="F1391" s="2" t="str">
        <f t="shared" si="85"/>
        <v>2015Q2</v>
      </c>
      <c r="G1391" s="2">
        <v>1</v>
      </c>
      <c r="H1391" s="2">
        <v>0</v>
      </c>
      <c r="I1391" s="2">
        <v>0</v>
      </c>
      <c r="J1391" s="12">
        <v>46880</v>
      </c>
      <c r="K1391" s="12">
        <f>J1391*[1]OtherData!$C$3</f>
        <v>35488.266464799395</v>
      </c>
      <c r="L1391" s="12" t="str">
        <f>VLOOKUP($C1391,[1]OtherData!$H:$I,2,0)</f>
        <v>Storm</v>
      </c>
      <c r="M1391" s="15">
        <f t="shared" si="86"/>
        <v>-4.1102479365304263E-2</v>
      </c>
      <c r="N1391" s="12">
        <v>45046.162517394361</v>
      </c>
      <c r="O1391" s="14">
        <f t="shared" si="87"/>
        <v>-3.8274541816648397E-2</v>
      </c>
      <c r="P1391">
        <v>3</v>
      </c>
      <c r="Q1391">
        <v>1</v>
      </c>
    </row>
    <row r="1392" spans="1:17">
      <c r="A1392" s="2" t="str">
        <f t="shared" si="84"/>
        <v>2_20143</v>
      </c>
      <c r="B1392" s="2">
        <v>2</v>
      </c>
      <c r="C1392" s="11" t="s">
        <v>24</v>
      </c>
      <c r="D1392" s="2">
        <v>3</v>
      </c>
      <c r="E1392" s="2">
        <v>2014</v>
      </c>
      <c r="F1392" s="2" t="str">
        <f t="shared" si="85"/>
        <v>2014Q3</v>
      </c>
      <c r="G1392" s="2">
        <v>1</v>
      </c>
      <c r="H1392" s="2">
        <v>0</v>
      </c>
      <c r="I1392" s="2">
        <v>0</v>
      </c>
      <c r="J1392" s="12">
        <v>46837</v>
      </c>
      <c r="K1392" s="12">
        <f>J1392*[1]OtherData!$C$3</f>
        <v>35455.715367146106</v>
      </c>
      <c r="L1392" s="12" t="str">
        <f>VLOOKUP($C1392,[1]OtherData!$H:$I,2,0)</f>
        <v>Storm</v>
      </c>
      <c r="M1392" s="13">
        <f t="shared" si="86"/>
        <v>-4.110275131714386E-2</v>
      </c>
      <c r="N1392" s="12">
        <v>44590.894370948525</v>
      </c>
      <c r="O1392" s="14">
        <f t="shared" si="87"/>
        <v>-3.8276725056207876E-2</v>
      </c>
      <c r="P1392">
        <v>3</v>
      </c>
      <c r="Q1392">
        <v>1</v>
      </c>
    </row>
    <row r="1393" spans="1:17">
      <c r="A1393" s="2" t="str">
        <f t="shared" si="84"/>
        <v>2_20162</v>
      </c>
      <c r="B1393" s="2">
        <v>2</v>
      </c>
      <c r="C1393" s="11" t="s">
        <v>24</v>
      </c>
      <c r="D1393" s="2">
        <v>2</v>
      </c>
      <c r="E1393" s="2">
        <v>2016</v>
      </c>
      <c r="F1393" s="2" t="str">
        <f t="shared" si="85"/>
        <v>2016Q2</v>
      </c>
      <c r="G1393" s="2">
        <v>1</v>
      </c>
      <c r="H1393" s="2">
        <v>0</v>
      </c>
      <c r="I1393" s="2">
        <v>0</v>
      </c>
      <c r="J1393" s="12">
        <v>46809</v>
      </c>
      <c r="K1393" s="12">
        <f>J1393*[1]OtherData!$C$3</f>
        <v>35434.519303557914</v>
      </c>
      <c r="L1393" s="12" t="str">
        <f>VLOOKUP($C1393,[1]OtherData!$H:$I,2,0)</f>
        <v>Storm</v>
      </c>
      <c r="M1393" s="15">
        <f t="shared" si="86"/>
        <v>-4.1102928402062672E-2</v>
      </c>
      <c r="N1393" s="12">
        <v>44861.463136925428</v>
      </c>
      <c r="O1393" s="14">
        <f t="shared" si="87"/>
        <v>-3.8275427542999334E-2</v>
      </c>
      <c r="P1393">
        <v>3</v>
      </c>
      <c r="Q1393">
        <v>1</v>
      </c>
    </row>
    <row r="1394" spans="1:17">
      <c r="A1394" s="2" t="str">
        <f t="shared" si="84"/>
        <v>3_20024</v>
      </c>
      <c r="B1394" s="2">
        <v>3</v>
      </c>
      <c r="C1394" s="11" t="s">
        <v>24</v>
      </c>
      <c r="D1394" s="2">
        <v>4</v>
      </c>
      <c r="E1394" s="2">
        <v>2002</v>
      </c>
      <c r="F1394" s="2" t="str">
        <f t="shared" si="85"/>
        <v>2002Q4</v>
      </c>
      <c r="G1394" s="2">
        <v>1</v>
      </c>
      <c r="H1394" s="2">
        <v>0</v>
      </c>
      <c r="I1394" s="2">
        <v>0</v>
      </c>
      <c r="J1394" s="12">
        <v>46676</v>
      </c>
      <c r="K1394" s="12">
        <f>J1394*[1]OtherData!$C$3</f>
        <v>35333.838001514006</v>
      </c>
      <c r="L1394" s="12" t="str">
        <f>VLOOKUP($C1394,[1]OtherData!$H:$I,2,0)</f>
        <v>Storm</v>
      </c>
      <c r="M1394" s="13">
        <f t="shared" si="86"/>
        <v>-4.1103769555427001E-2</v>
      </c>
      <c r="N1394" s="12">
        <v>43491.092219154474</v>
      </c>
      <c r="O1394" s="14">
        <f t="shared" si="87"/>
        <v>-3.8281999160236779E-2</v>
      </c>
      <c r="P1394">
        <v>3</v>
      </c>
      <c r="Q1394">
        <v>1</v>
      </c>
    </row>
    <row r="1395" spans="1:17">
      <c r="A1395" s="2" t="str">
        <f t="shared" si="84"/>
        <v>3_20123</v>
      </c>
      <c r="B1395" s="2">
        <v>3</v>
      </c>
      <c r="C1395" s="11" t="s">
        <v>19</v>
      </c>
      <c r="D1395" s="2">
        <v>3</v>
      </c>
      <c r="E1395" s="2">
        <v>2012</v>
      </c>
      <c r="F1395" s="2" t="str">
        <f t="shared" si="85"/>
        <v>2012Q3</v>
      </c>
      <c r="G1395" s="2">
        <v>1</v>
      </c>
      <c r="H1395" s="2">
        <v>0</v>
      </c>
      <c r="I1395" s="2">
        <v>0</v>
      </c>
      <c r="J1395" s="12">
        <v>46614</v>
      </c>
      <c r="K1395" s="12">
        <f>J1395*[1]OtherData!$C$3</f>
        <v>35286.903860711587</v>
      </c>
      <c r="L1395" s="12" t="str">
        <f>VLOOKUP($C1395,[1]OtherData!$H:$I,2,0)</f>
        <v>Water</v>
      </c>
      <c r="M1395" s="15">
        <f t="shared" si="86"/>
        <v>-4.1104161672032936E-2</v>
      </c>
      <c r="N1395" s="12">
        <v>42999.666583777456</v>
      </c>
      <c r="O1395" s="14">
        <f t="shared" si="87"/>
        <v>-3.8284355793126813E-2</v>
      </c>
      <c r="P1395">
        <v>3</v>
      </c>
      <c r="Q1395">
        <v>1</v>
      </c>
    </row>
    <row r="1396" spans="1:17">
      <c r="A1396" s="2" t="str">
        <f t="shared" si="84"/>
        <v>6_20131</v>
      </c>
      <c r="B1396" s="2">
        <v>6</v>
      </c>
      <c r="C1396" s="11" t="s">
        <v>24</v>
      </c>
      <c r="D1396" s="2">
        <v>1</v>
      </c>
      <c r="E1396" s="2">
        <v>2013</v>
      </c>
      <c r="F1396" s="2" t="str">
        <f t="shared" si="85"/>
        <v>2013Q1</v>
      </c>
      <c r="G1396" s="2">
        <v>1</v>
      </c>
      <c r="H1396" s="2">
        <v>0</v>
      </c>
      <c r="I1396" s="2">
        <v>0</v>
      </c>
      <c r="J1396" s="12">
        <v>46571</v>
      </c>
      <c r="K1396" s="12">
        <f>J1396*[1]OtherData!$C$3</f>
        <v>35254.35276305829</v>
      </c>
      <c r="L1396" s="12" t="str">
        <f>VLOOKUP($C1396,[1]OtherData!$H:$I,2,0)</f>
        <v>Storm</v>
      </c>
      <c r="M1396" s="13">
        <f t="shared" si="86"/>
        <v>-4.1104433623872533E-2</v>
      </c>
      <c r="N1396" s="12">
        <v>43808.572138970187</v>
      </c>
      <c r="O1396" s="14">
        <f t="shared" si="87"/>
        <v>-3.8280476684470148E-2</v>
      </c>
      <c r="P1396">
        <v>3</v>
      </c>
      <c r="Q1396">
        <v>1</v>
      </c>
    </row>
    <row r="1397" spans="1:17">
      <c r="A1397" s="2" t="str">
        <f t="shared" si="84"/>
        <v>3_20092</v>
      </c>
      <c r="B1397" s="2">
        <v>3</v>
      </c>
      <c r="C1397" s="11" t="s">
        <v>24</v>
      </c>
      <c r="D1397" s="2">
        <v>2</v>
      </c>
      <c r="E1397" s="2">
        <v>2009</v>
      </c>
      <c r="F1397" s="2" t="str">
        <f t="shared" si="85"/>
        <v>2009Q2</v>
      </c>
      <c r="G1397" s="2">
        <v>1</v>
      </c>
      <c r="H1397" s="2">
        <v>0</v>
      </c>
      <c r="I1397" s="2">
        <v>0</v>
      </c>
      <c r="J1397" s="12">
        <v>46490</v>
      </c>
      <c r="K1397" s="12">
        <f>J1397*[1]OtherData!$C$3</f>
        <v>35193.035579106741</v>
      </c>
      <c r="L1397" s="12" t="str">
        <f>VLOOKUP($C1397,[1]OtherData!$H:$I,2,0)</f>
        <v>Storm</v>
      </c>
      <c r="M1397" s="15">
        <f t="shared" si="86"/>
        <v>-4.11049459052448E-2</v>
      </c>
      <c r="N1397" s="12">
        <v>41481.851669532247</v>
      </c>
      <c r="O1397" s="14">
        <f t="shared" si="87"/>
        <v>-3.8291634478426061E-2</v>
      </c>
      <c r="P1397">
        <v>3</v>
      </c>
      <c r="Q1397">
        <v>1</v>
      </c>
    </row>
    <row r="1398" spans="1:17">
      <c r="A1398" s="2" t="str">
        <f t="shared" si="84"/>
        <v>2_20124</v>
      </c>
      <c r="B1398" s="2">
        <v>2</v>
      </c>
      <c r="C1398" s="11" t="s">
        <v>39</v>
      </c>
      <c r="D1398" s="2">
        <v>4</v>
      </c>
      <c r="E1398" s="2">
        <v>2012</v>
      </c>
      <c r="F1398" s="2" t="str">
        <f t="shared" si="85"/>
        <v>2012Q4</v>
      </c>
      <c r="G1398" s="2">
        <v>1</v>
      </c>
      <c r="H1398" s="2">
        <v>0</v>
      </c>
      <c r="I1398" s="2">
        <v>0</v>
      </c>
      <c r="J1398" s="12">
        <v>46462</v>
      </c>
      <c r="K1398" s="12">
        <f>J1398*[1]OtherData!$C$3</f>
        <v>35171.83951551855</v>
      </c>
      <c r="L1398" s="12" t="str">
        <f>VLOOKUP($C1398,[1]OtherData!$H:$I,2,0)</f>
        <v>Storm</v>
      </c>
      <c r="M1398" s="13">
        <f t="shared" si="86"/>
        <v>-4.1105122990163605E-2</v>
      </c>
      <c r="N1398" s="12">
        <v>42859.452285053165</v>
      </c>
      <c r="O1398" s="14">
        <f t="shared" si="87"/>
        <v>-3.8285028191154591E-2</v>
      </c>
      <c r="P1398">
        <v>3</v>
      </c>
      <c r="Q1398">
        <v>1</v>
      </c>
    </row>
    <row r="1399" spans="1:17">
      <c r="A1399" s="2" t="str">
        <f t="shared" si="84"/>
        <v>4_20133</v>
      </c>
      <c r="B1399" s="2">
        <v>4</v>
      </c>
      <c r="C1399" s="11" t="s">
        <v>24</v>
      </c>
      <c r="D1399" s="2">
        <v>3</v>
      </c>
      <c r="E1399" s="2">
        <v>2013</v>
      </c>
      <c r="F1399" s="2" t="str">
        <f t="shared" si="85"/>
        <v>2013Q3</v>
      </c>
      <c r="G1399" s="2">
        <v>1</v>
      </c>
      <c r="H1399" s="2">
        <v>0</v>
      </c>
      <c r="I1399" s="2">
        <v>0</v>
      </c>
      <c r="J1399" s="12">
        <v>46452</v>
      </c>
      <c r="K1399" s="12">
        <f>J1399*[1]OtherData!$C$3</f>
        <v>35164.269492808482</v>
      </c>
      <c r="L1399" s="12" t="str">
        <f>VLOOKUP($C1399,[1]OtherData!$H:$I,2,0)</f>
        <v>Storm</v>
      </c>
      <c r="M1399" s="15">
        <f t="shared" si="86"/>
        <v>-4.1105186234777463E-2</v>
      </c>
      <c r="N1399" s="12">
        <v>43696.63080027148</v>
      </c>
      <c r="O1399" s="14">
        <f t="shared" si="87"/>
        <v>-3.8281013499445883E-2</v>
      </c>
      <c r="P1399">
        <v>3</v>
      </c>
      <c r="Q1399">
        <v>1</v>
      </c>
    </row>
    <row r="1400" spans="1:17">
      <c r="A1400" s="2" t="str">
        <f t="shared" si="84"/>
        <v>4_20152</v>
      </c>
      <c r="B1400" s="2">
        <v>4</v>
      </c>
      <c r="C1400" s="11" t="s">
        <v>24</v>
      </c>
      <c r="D1400" s="2">
        <v>2</v>
      </c>
      <c r="E1400" s="2">
        <v>2015</v>
      </c>
      <c r="F1400" s="2" t="str">
        <f t="shared" si="85"/>
        <v>2015Q2</v>
      </c>
      <c r="G1400" s="2">
        <v>1</v>
      </c>
      <c r="H1400" s="2">
        <v>0</v>
      </c>
      <c r="I1400" s="2">
        <v>0</v>
      </c>
      <c r="J1400" s="12">
        <v>46314</v>
      </c>
      <c r="K1400" s="12">
        <f>J1400*[1]OtherData!$C$3</f>
        <v>35059.803179409537</v>
      </c>
      <c r="L1400" s="12" t="str">
        <f>VLOOKUP($C1400,[1]OtherData!$H:$I,2,0)</f>
        <v>Storm</v>
      </c>
      <c r="M1400" s="13">
        <f t="shared" si="86"/>
        <v>-4.1106059010448733E-2</v>
      </c>
      <c r="N1400" s="12">
        <v>44502.303132052104</v>
      </c>
      <c r="O1400" s="14">
        <f t="shared" si="87"/>
        <v>-3.8277149895720348E-2</v>
      </c>
      <c r="P1400">
        <v>3</v>
      </c>
      <c r="Q1400">
        <v>1</v>
      </c>
    </row>
    <row r="1401" spans="1:17">
      <c r="A1401" s="2" t="str">
        <f t="shared" si="84"/>
        <v>3_19752</v>
      </c>
      <c r="B1401" s="2">
        <v>3</v>
      </c>
      <c r="C1401" s="11" t="s">
        <v>59</v>
      </c>
      <c r="D1401" s="2">
        <v>2</v>
      </c>
      <c r="E1401" s="2">
        <v>1975</v>
      </c>
      <c r="F1401" s="2" t="str">
        <f t="shared" si="85"/>
        <v>1975Q2</v>
      </c>
      <c r="G1401" s="2">
        <v>1</v>
      </c>
      <c r="H1401" s="2">
        <v>0</v>
      </c>
      <c r="I1401" s="2">
        <v>0</v>
      </c>
      <c r="J1401" s="12">
        <v>46198</v>
      </c>
      <c r="K1401" s="12">
        <f>J1401*[1]OtherData!$C$3</f>
        <v>34971.990915972747</v>
      </c>
      <c r="L1401" s="12" t="str">
        <f>VLOOKUP($C1401,[1]OtherData!$H:$I,2,0)</f>
        <v>Storm</v>
      </c>
      <c r="M1401" s="15">
        <f t="shared" si="86"/>
        <v>-4.1106792647969508E-2</v>
      </c>
      <c r="N1401" s="12">
        <v>100811.08142183564</v>
      </c>
      <c r="O1401" s="14">
        <f t="shared" si="87"/>
        <v>-3.8007121005563881E-2</v>
      </c>
      <c r="P1401">
        <v>3</v>
      </c>
      <c r="Q1401">
        <v>1</v>
      </c>
    </row>
    <row r="1402" spans="1:17">
      <c r="A1402" s="2" t="str">
        <f t="shared" si="84"/>
        <v>2_20112</v>
      </c>
      <c r="B1402" s="2">
        <v>2</v>
      </c>
      <c r="C1402" s="11" t="s">
        <v>39</v>
      </c>
      <c r="D1402" s="2">
        <v>2</v>
      </c>
      <c r="E1402" s="2">
        <v>2011</v>
      </c>
      <c r="F1402" s="2" t="str">
        <f t="shared" si="85"/>
        <v>2011Q2</v>
      </c>
      <c r="G1402" s="2">
        <v>1</v>
      </c>
      <c r="H1402" s="2">
        <v>0</v>
      </c>
      <c r="I1402" s="2">
        <v>0</v>
      </c>
      <c r="J1402" s="12">
        <v>46077</v>
      </c>
      <c r="K1402" s="12">
        <f>J1402*[1]OtherData!$C$3</f>
        <v>34880.393641180926</v>
      </c>
      <c r="L1402" s="12" t="str">
        <f>VLOOKUP($C1402,[1]OtherData!$H:$I,2,0)</f>
        <v>Storm</v>
      </c>
      <c r="M1402" s="13">
        <f t="shared" si="86"/>
        <v>-4.1107557907797208E-2</v>
      </c>
      <c r="N1402" s="12">
        <v>41365.35393779249</v>
      </c>
      <c r="O1402" s="14">
        <f t="shared" si="87"/>
        <v>-3.8292193143596269E-2</v>
      </c>
      <c r="P1402">
        <v>3</v>
      </c>
      <c r="Q1402">
        <v>1</v>
      </c>
    </row>
    <row r="1403" spans="1:17">
      <c r="A1403" s="2" t="str">
        <f t="shared" si="84"/>
        <v>3_20142</v>
      </c>
      <c r="B1403" s="2">
        <v>3</v>
      </c>
      <c r="C1403" s="11" t="s">
        <v>24</v>
      </c>
      <c r="D1403" s="2">
        <v>2</v>
      </c>
      <c r="E1403" s="2">
        <v>2014</v>
      </c>
      <c r="F1403" s="2" t="str">
        <f t="shared" si="85"/>
        <v>2014Q2</v>
      </c>
      <c r="G1403" s="2">
        <v>1</v>
      </c>
      <c r="H1403" s="2">
        <v>0</v>
      </c>
      <c r="I1403" s="2">
        <v>0</v>
      </c>
      <c r="J1403" s="12">
        <v>46062</v>
      </c>
      <c r="K1403" s="12">
        <f>J1403*[1]OtherData!$C$3</f>
        <v>34869.038607115821</v>
      </c>
      <c r="L1403" s="12" t="str">
        <f>VLOOKUP($C1403,[1]OtherData!$H:$I,2,0)</f>
        <v>Storm</v>
      </c>
      <c r="M1403" s="15">
        <f t="shared" si="86"/>
        <v>-4.1107652774718E-2</v>
      </c>
      <c r="N1403" s="12">
        <v>43853.060113043764</v>
      </c>
      <c r="O1403" s="14">
        <f t="shared" si="87"/>
        <v>-3.8280263342276813E-2</v>
      </c>
      <c r="P1403">
        <v>3</v>
      </c>
      <c r="Q1403">
        <v>1</v>
      </c>
    </row>
    <row r="1404" spans="1:17">
      <c r="A1404" s="2" t="str">
        <f t="shared" si="84"/>
        <v>2_20112</v>
      </c>
      <c r="B1404" s="2">
        <v>2</v>
      </c>
      <c r="C1404" s="11" t="s">
        <v>39</v>
      </c>
      <c r="D1404" s="2">
        <v>2</v>
      </c>
      <c r="E1404" s="2">
        <v>2011</v>
      </c>
      <c r="F1404" s="2" t="str">
        <f t="shared" si="85"/>
        <v>2011Q2</v>
      </c>
      <c r="G1404" s="2">
        <v>1</v>
      </c>
      <c r="H1404" s="2">
        <v>0</v>
      </c>
      <c r="I1404" s="2">
        <v>0</v>
      </c>
      <c r="J1404" s="12">
        <v>46005</v>
      </c>
      <c r="K1404" s="12">
        <f>J1404*[1]OtherData!$C$3</f>
        <v>34825.889477668432</v>
      </c>
      <c r="L1404" s="12" t="str">
        <f>VLOOKUP($C1404,[1]OtherData!$H:$I,2,0)</f>
        <v>Storm</v>
      </c>
      <c r="M1404" s="13">
        <f t="shared" si="86"/>
        <v>-4.1108013269017002E-2</v>
      </c>
      <c r="N1404" s="12">
        <v>41300.716364089312</v>
      </c>
      <c r="O1404" s="14">
        <f t="shared" si="87"/>
        <v>-3.8292503113246112E-2</v>
      </c>
      <c r="P1404">
        <v>3</v>
      </c>
      <c r="Q1404">
        <v>1</v>
      </c>
    </row>
    <row r="1405" spans="1:17">
      <c r="A1405" s="2" t="str">
        <f t="shared" si="84"/>
        <v>2_20104</v>
      </c>
      <c r="B1405" s="2">
        <v>2</v>
      </c>
      <c r="C1405" s="11" t="s">
        <v>39</v>
      </c>
      <c r="D1405" s="2">
        <v>4</v>
      </c>
      <c r="E1405" s="2">
        <v>2010</v>
      </c>
      <c r="F1405" s="2" t="str">
        <f t="shared" si="85"/>
        <v>2010Q4</v>
      </c>
      <c r="G1405" s="2">
        <v>1</v>
      </c>
      <c r="H1405" s="2">
        <v>0</v>
      </c>
      <c r="I1405" s="2">
        <v>0</v>
      </c>
      <c r="J1405" s="12">
        <v>45939</v>
      </c>
      <c r="K1405" s="12">
        <f>J1405*[1]OtherData!$C$3</f>
        <v>34775.927327781988</v>
      </c>
      <c r="L1405" s="12" t="str">
        <f>VLOOKUP($C1405,[1]OtherData!$H:$I,2,0)</f>
        <v>Storm</v>
      </c>
      <c r="M1405" s="15">
        <f t="shared" si="86"/>
        <v>-4.1108430683468478E-2</v>
      </c>
      <c r="N1405" s="12">
        <v>40790.494646715459</v>
      </c>
      <c r="O1405" s="14">
        <f t="shared" si="87"/>
        <v>-3.8294949882795387E-2</v>
      </c>
      <c r="P1405">
        <v>3</v>
      </c>
      <c r="Q1405">
        <v>1</v>
      </c>
    </row>
    <row r="1406" spans="1:17">
      <c r="A1406" s="2" t="str">
        <f t="shared" si="84"/>
        <v>2_20112</v>
      </c>
      <c r="B1406" s="2">
        <v>2</v>
      </c>
      <c r="C1406" s="11" t="s">
        <v>39</v>
      </c>
      <c r="D1406" s="2">
        <v>2</v>
      </c>
      <c r="E1406" s="2">
        <v>2011</v>
      </c>
      <c r="F1406" s="2" t="str">
        <f t="shared" si="85"/>
        <v>2011Q2</v>
      </c>
      <c r="G1406" s="2">
        <v>1</v>
      </c>
      <c r="H1406" s="2">
        <v>0</v>
      </c>
      <c r="I1406" s="2">
        <v>0</v>
      </c>
      <c r="J1406" s="12">
        <v>45934</v>
      </c>
      <c r="K1406" s="12">
        <f>J1406*[1]OtherData!$C$3</f>
        <v>34772.142316426951</v>
      </c>
      <c r="L1406" s="12" t="str">
        <f>VLOOKUP($C1406,[1]OtherData!$H:$I,2,0)</f>
        <v>Storm</v>
      </c>
      <c r="M1406" s="13">
        <f t="shared" si="86"/>
        <v>-4.1108462305775403E-2</v>
      </c>
      <c r="N1406" s="12">
        <v>41236.976534465357</v>
      </c>
      <c r="O1406" s="14">
        <f t="shared" si="87"/>
        <v>-3.8292808777761922E-2</v>
      </c>
      <c r="P1406">
        <v>3</v>
      </c>
      <c r="Q1406">
        <v>1</v>
      </c>
    </row>
    <row r="1407" spans="1:17">
      <c r="A1407" s="2" t="str">
        <f t="shared" si="84"/>
        <v>2_20112</v>
      </c>
      <c r="B1407" s="2">
        <v>2</v>
      </c>
      <c r="C1407" s="11" t="s">
        <v>24</v>
      </c>
      <c r="D1407" s="2">
        <v>2</v>
      </c>
      <c r="E1407" s="2">
        <v>2011</v>
      </c>
      <c r="F1407" s="2" t="str">
        <f t="shared" si="85"/>
        <v>2011Q2</v>
      </c>
      <c r="G1407" s="2">
        <v>1</v>
      </c>
      <c r="H1407" s="2">
        <v>0</v>
      </c>
      <c r="I1407" s="2">
        <v>0</v>
      </c>
      <c r="J1407" s="12">
        <v>45848</v>
      </c>
      <c r="K1407" s="12">
        <f>J1407*[1]OtherData!$C$3</f>
        <v>34707.040121120364</v>
      </c>
      <c r="L1407" s="12" t="str">
        <f>VLOOKUP($C1407,[1]OtherData!$H:$I,2,0)</f>
        <v>Storm</v>
      </c>
      <c r="M1407" s="15">
        <f t="shared" si="86"/>
        <v>-4.1109006209454603E-2</v>
      </c>
      <c r="N1407" s="12">
        <v>41159.770543653234</v>
      </c>
      <c r="O1407" s="14">
        <f t="shared" si="87"/>
        <v>-3.8293179019288123E-2</v>
      </c>
      <c r="P1407">
        <v>3</v>
      </c>
      <c r="Q1407">
        <v>1</v>
      </c>
    </row>
    <row r="1408" spans="1:17">
      <c r="A1408" s="2" t="str">
        <f t="shared" si="84"/>
        <v>4_20123</v>
      </c>
      <c r="B1408" s="2">
        <v>4</v>
      </c>
      <c r="C1408" s="11" t="s">
        <v>24</v>
      </c>
      <c r="D1408" s="2">
        <v>3</v>
      </c>
      <c r="E1408" s="2">
        <v>2012</v>
      </c>
      <c r="F1408" s="2" t="str">
        <f t="shared" si="85"/>
        <v>2012Q3</v>
      </c>
      <c r="G1408" s="2">
        <v>1</v>
      </c>
      <c r="H1408" s="2">
        <v>0</v>
      </c>
      <c r="I1408" s="2">
        <v>0</v>
      </c>
      <c r="J1408" s="12">
        <v>45767</v>
      </c>
      <c r="K1408" s="12">
        <f>J1408*[1]OtherData!$C$3</f>
        <v>34645.722937168815</v>
      </c>
      <c r="L1408" s="12" t="str">
        <f>VLOOKUP($C1408,[1]OtherData!$H:$I,2,0)</f>
        <v>Storm</v>
      </c>
      <c r="M1408" s="13">
        <f t="shared" si="86"/>
        <v>-4.110951849082687E-2</v>
      </c>
      <c r="N1408" s="12">
        <v>42218.340853386166</v>
      </c>
      <c r="O1408" s="14">
        <f t="shared" si="87"/>
        <v>-3.828810264266317E-2</v>
      </c>
      <c r="P1408">
        <v>3</v>
      </c>
      <c r="Q1408">
        <v>1</v>
      </c>
    </row>
    <row r="1409" spans="1:17">
      <c r="A1409" s="2" t="str">
        <f t="shared" si="84"/>
        <v>5_20153</v>
      </c>
      <c r="B1409" s="2">
        <v>5</v>
      </c>
      <c r="C1409" s="11" t="s">
        <v>24</v>
      </c>
      <c r="D1409" s="2">
        <v>3</v>
      </c>
      <c r="E1409" s="2">
        <v>2015</v>
      </c>
      <c r="F1409" s="2" t="str">
        <f t="shared" si="85"/>
        <v>2015Q3</v>
      </c>
      <c r="G1409" s="2">
        <v>1</v>
      </c>
      <c r="H1409" s="2">
        <v>0</v>
      </c>
      <c r="I1409" s="2">
        <v>0</v>
      </c>
      <c r="J1409" s="12">
        <v>45748</v>
      </c>
      <c r="K1409" s="12">
        <f>J1409*[1]OtherData!$C$3</f>
        <v>34631.339894019686</v>
      </c>
      <c r="L1409" s="12" t="str">
        <f>VLOOKUP($C1409,[1]OtherData!$H:$I,2,0)</f>
        <v>Storm</v>
      </c>
      <c r="M1409" s="15">
        <f t="shared" si="86"/>
        <v>-4.1109638655593202E-2</v>
      </c>
      <c r="N1409" s="12">
        <v>43958.44374670984</v>
      </c>
      <c r="O1409" s="14">
        <f t="shared" si="87"/>
        <v>-3.8279757974792307E-2</v>
      </c>
      <c r="P1409">
        <v>3</v>
      </c>
      <c r="Q1409">
        <v>1</v>
      </c>
    </row>
    <row r="1410" spans="1:17">
      <c r="A1410" s="2" t="str">
        <f t="shared" ref="A1410:A1473" si="88">B1410&amp;"_"&amp;E1410&amp;D1410</f>
        <v>2_20112</v>
      </c>
      <c r="B1410" s="2">
        <v>2</v>
      </c>
      <c r="C1410" s="11" t="s">
        <v>24</v>
      </c>
      <c r="D1410" s="2">
        <v>2</v>
      </c>
      <c r="E1410" s="2">
        <v>2011</v>
      </c>
      <c r="F1410" s="2" t="str">
        <f t="shared" ref="F1410:F1473" si="89">E1410&amp;"Q"&amp;D1410</f>
        <v>2011Q2</v>
      </c>
      <c r="G1410" s="2">
        <v>1</v>
      </c>
      <c r="H1410" s="2">
        <v>0</v>
      </c>
      <c r="I1410" s="2">
        <v>0</v>
      </c>
      <c r="J1410" s="12">
        <v>45701</v>
      </c>
      <c r="K1410" s="12">
        <f>J1410*[1]OtherData!$C$3</f>
        <v>34595.760787282365</v>
      </c>
      <c r="L1410" s="12" t="str">
        <f>VLOOKUP($C1410,[1]OtherData!$H:$I,2,0)</f>
        <v>Storm</v>
      </c>
      <c r="M1410" s="13">
        <f t="shared" ref="M1410:M1473" si="90">STANDARDIZE(J1410,AVERAGE($J$2:$J$3367),_xlfn.STDEV.S($J$2:$J$3367))</f>
        <v>-4.1109935905278339E-2</v>
      </c>
      <c r="N1410" s="12">
        <v>41027.802164009256</v>
      </c>
      <c r="O1410" s="14">
        <f t="shared" ref="O1410:O1473" si="91">STANDARDIZE(N1410,AVERAGE($N$2:$N$3367),_xlfn.STDEV.S($N$2:$N$3367))</f>
        <v>-3.8293811873989884E-2</v>
      </c>
      <c r="P1410">
        <v>3</v>
      </c>
      <c r="Q1410">
        <v>1</v>
      </c>
    </row>
    <row r="1411" spans="1:17">
      <c r="A1411" s="2" t="str">
        <f t="shared" si="88"/>
        <v>3_20152</v>
      </c>
      <c r="B1411" s="2">
        <v>3</v>
      </c>
      <c r="C1411" s="11" t="s">
        <v>24</v>
      </c>
      <c r="D1411" s="2">
        <v>2</v>
      </c>
      <c r="E1411" s="2">
        <v>2015</v>
      </c>
      <c r="F1411" s="2" t="str">
        <f t="shared" si="89"/>
        <v>2015Q2</v>
      </c>
      <c r="G1411" s="2">
        <v>1</v>
      </c>
      <c r="H1411" s="2">
        <v>0</v>
      </c>
      <c r="I1411" s="2">
        <v>0</v>
      </c>
      <c r="J1411" s="12">
        <v>45701</v>
      </c>
      <c r="K1411" s="12">
        <f>J1411*[1]OtherData!$C$3</f>
        <v>34595.760787282365</v>
      </c>
      <c r="L1411" s="12" t="str">
        <f>VLOOKUP($C1411,[1]OtherData!$H:$I,2,0)</f>
        <v>Storm</v>
      </c>
      <c r="M1411" s="15">
        <f t="shared" si="90"/>
        <v>-4.1109935905278339E-2</v>
      </c>
      <c r="N1411" s="12">
        <v>43913.282278315695</v>
      </c>
      <c r="O1411" s="14">
        <f t="shared" si="91"/>
        <v>-3.8279974546729378E-2</v>
      </c>
      <c r="P1411">
        <v>3</v>
      </c>
      <c r="Q1411">
        <v>1</v>
      </c>
    </row>
    <row r="1412" spans="1:17">
      <c r="A1412" s="2" t="str">
        <f t="shared" si="88"/>
        <v>3_20103</v>
      </c>
      <c r="B1412" s="2">
        <v>3</v>
      </c>
      <c r="C1412" s="11" t="s">
        <v>24</v>
      </c>
      <c r="D1412" s="2">
        <v>3</v>
      </c>
      <c r="E1412" s="2">
        <v>2010</v>
      </c>
      <c r="F1412" s="2" t="str">
        <f t="shared" si="89"/>
        <v>2010Q3</v>
      </c>
      <c r="G1412" s="2">
        <v>1</v>
      </c>
      <c r="H1412" s="2">
        <v>0</v>
      </c>
      <c r="I1412" s="2">
        <v>0</v>
      </c>
      <c r="J1412" s="12">
        <v>45677</v>
      </c>
      <c r="K1412" s="12">
        <f>J1412*[1]OtherData!$C$3</f>
        <v>34577.592732778197</v>
      </c>
      <c r="L1412" s="12" t="str">
        <f>VLOOKUP($C1412,[1]OtherData!$H:$I,2,0)</f>
        <v>Storm</v>
      </c>
      <c r="M1412" s="13">
        <f t="shared" si="90"/>
        <v>-4.1110087692351603E-2</v>
      </c>
      <c r="N1412" s="12">
        <v>40557.857680359215</v>
      </c>
      <c r="O1412" s="14">
        <f t="shared" si="91"/>
        <v>-3.8296065493961931E-2</v>
      </c>
      <c r="P1412">
        <v>3</v>
      </c>
      <c r="Q1412">
        <v>1</v>
      </c>
    </row>
    <row r="1413" spans="1:17">
      <c r="A1413" s="2" t="str">
        <f t="shared" si="88"/>
        <v>2_20003</v>
      </c>
      <c r="B1413" s="2">
        <v>2</v>
      </c>
      <c r="C1413" s="11" t="s">
        <v>24</v>
      </c>
      <c r="D1413" s="2">
        <v>3</v>
      </c>
      <c r="E1413" s="2">
        <v>2000</v>
      </c>
      <c r="F1413" s="2" t="str">
        <f t="shared" si="89"/>
        <v>2000Q3</v>
      </c>
      <c r="G1413" s="2">
        <v>1</v>
      </c>
      <c r="H1413" s="2">
        <v>0</v>
      </c>
      <c r="I1413" s="2">
        <v>0</v>
      </c>
      <c r="J1413" s="12">
        <v>45668</v>
      </c>
      <c r="K1413" s="12">
        <f>J1413*[1]OtherData!$C$3</f>
        <v>34570.779712339136</v>
      </c>
      <c r="L1413" s="12" t="str">
        <f>VLOOKUP($C1413,[1]OtherData!$H:$I,2,0)</f>
        <v>Storm</v>
      </c>
      <c r="M1413" s="15">
        <f t="shared" si="90"/>
        <v>-4.1110144612504076E-2</v>
      </c>
      <c r="N1413" s="12">
        <v>44661.58307708738</v>
      </c>
      <c r="O1413" s="14">
        <f t="shared" si="91"/>
        <v>-3.8276386068336977E-2</v>
      </c>
      <c r="P1413">
        <v>3</v>
      </c>
      <c r="Q1413">
        <v>1</v>
      </c>
    </row>
    <row r="1414" spans="1:17">
      <c r="A1414" s="2" t="str">
        <f t="shared" si="88"/>
        <v>6_20131</v>
      </c>
      <c r="B1414" s="2">
        <v>6</v>
      </c>
      <c r="C1414" s="11" t="s">
        <v>24</v>
      </c>
      <c r="D1414" s="2">
        <v>1</v>
      </c>
      <c r="E1414" s="2">
        <v>2013</v>
      </c>
      <c r="F1414" s="2" t="str">
        <f t="shared" si="89"/>
        <v>2013Q1</v>
      </c>
      <c r="G1414" s="2">
        <v>1</v>
      </c>
      <c r="H1414" s="2">
        <v>0</v>
      </c>
      <c r="I1414" s="2">
        <v>0</v>
      </c>
      <c r="J1414" s="12">
        <v>45572</v>
      </c>
      <c r="K1414" s="12">
        <f>J1414*[1]OtherData!$C$3</f>
        <v>34498.107494322481</v>
      </c>
      <c r="L1414" s="12" t="str">
        <f>VLOOKUP($C1414,[1]OtherData!$H:$I,2,0)</f>
        <v>Storm</v>
      </c>
      <c r="M1414" s="13">
        <f t="shared" si="90"/>
        <v>-4.1110751760797135E-2</v>
      </c>
      <c r="N1414" s="12">
        <v>42868.829304012143</v>
      </c>
      <c r="O1414" s="14">
        <f t="shared" si="91"/>
        <v>-3.8284983223636208E-2</v>
      </c>
      <c r="P1414">
        <v>3</v>
      </c>
      <c r="Q1414">
        <v>1</v>
      </c>
    </row>
    <row r="1415" spans="1:17">
      <c r="A1415" s="2" t="str">
        <f t="shared" si="88"/>
        <v>1_19871</v>
      </c>
      <c r="B1415" s="2">
        <v>1</v>
      </c>
      <c r="C1415" s="11" t="s">
        <v>20</v>
      </c>
      <c r="D1415" s="2">
        <v>1</v>
      </c>
      <c r="E1415" s="2">
        <v>1987</v>
      </c>
      <c r="F1415" s="2" t="str">
        <f t="shared" si="89"/>
        <v>1987Q1</v>
      </c>
      <c r="G1415" s="2">
        <v>1</v>
      </c>
      <c r="H1415" s="2">
        <v>0</v>
      </c>
      <c r="I1415" s="2">
        <v>0</v>
      </c>
      <c r="J1415" s="12">
        <v>45274</v>
      </c>
      <c r="K1415" s="12">
        <f>J1415*[1]OtherData!$C$3</f>
        <v>34272.520817562458</v>
      </c>
      <c r="L1415" s="12" t="str">
        <f>VLOOKUP($C1415,[1]OtherData!$H:$I,2,0)</f>
        <v>Winter</v>
      </c>
      <c r="M1415" s="15">
        <f t="shared" si="90"/>
        <v>-4.111263645029016E-2</v>
      </c>
      <c r="N1415" s="12">
        <v>65956.315376111044</v>
      </c>
      <c r="O1415" s="14">
        <f t="shared" si="91"/>
        <v>-3.8174267125189391E-2</v>
      </c>
      <c r="P1415">
        <v>3</v>
      </c>
      <c r="Q1415">
        <v>1</v>
      </c>
    </row>
    <row r="1416" spans="1:17">
      <c r="A1416" s="2" t="str">
        <f t="shared" si="88"/>
        <v>6_20153</v>
      </c>
      <c r="B1416" s="2">
        <v>6</v>
      </c>
      <c r="C1416" s="11" t="s">
        <v>24</v>
      </c>
      <c r="D1416" s="2">
        <v>3</v>
      </c>
      <c r="E1416" s="2">
        <v>2015</v>
      </c>
      <c r="F1416" s="2" t="str">
        <f t="shared" si="89"/>
        <v>2015Q3</v>
      </c>
      <c r="G1416" s="2">
        <v>1</v>
      </c>
      <c r="H1416" s="2">
        <v>0</v>
      </c>
      <c r="I1416" s="2">
        <v>0</v>
      </c>
      <c r="J1416" s="12">
        <v>45263</v>
      </c>
      <c r="K1416" s="12">
        <f>J1416*[1]OtherData!$C$3</f>
        <v>34264.193792581376</v>
      </c>
      <c r="L1416" s="12" t="str">
        <f>VLOOKUP($C1416,[1]OtherData!$H:$I,2,0)</f>
        <v>Storm</v>
      </c>
      <c r="M1416" s="13">
        <f t="shared" si="90"/>
        <v>-4.1112706019365404E-2</v>
      </c>
      <c r="N1416" s="12">
        <v>43492.415828174511</v>
      </c>
      <c r="O1416" s="14">
        <f t="shared" si="91"/>
        <v>-3.8281992812866338E-2</v>
      </c>
      <c r="P1416">
        <v>3</v>
      </c>
      <c r="Q1416">
        <v>1</v>
      </c>
    </row>
    <row r="1417" spans="1:17">
      <c r="A1417" s="2" t="str">
        <f t="shared" si="88"/>
        <v>3_20142</v>
      </c>
      <c r="B1417" s="2">
        <v>3</v>
      </c>
      <c r="C1417" s="11" t="s">
        <v>24</v>
      </c>
      <c r="D1417" s="2">
        <v>2</v>
      </c>
      <c r="E1417" s="2">
        <v>2014</v>
      </c>
      <c r="F1417" s="2" t="str">
        <f t="shared" si="89"/>
        <v>2014Q2</v>
      </c>
      <c r="G1417" s="2">
        <v>1</v>
      </c>
      <c r="H1417" s="2">
        <v>0</v>
      </c>
      <c r="I1417" s="2">
        <v>0</v>
      </c>
      <c r="J1417" s="12">
        <v>45144</v>
      </c>
      <c r="K1417" s="12">
        <f>J1417*[1]OtherData!$C$3</f>
        <v>34174.110522331568</v>
      </c>
      <c r="L1417" s="12" t="str">
        <f>VLOOKUP($C1417,[1]OtherData!$H:$I,2,0)</f>
        <v>Storm</v>
      </c>
      <c r="M1417" s="15">
        <f t="shared" si="90"/>
        <v>-4.1113458630270334E-2</v>
      </c>
      <c r="N1417" s="12">
        <v>42979.083534003039</v>
      </c>
      <c r="O1417" s="14">
        <f t="shared" si="91"/>
        <v>-3.8284454499194591E-2</v>
      </c>
      <c r="P1417">
        <v>3</v>
      </c>
      <c r="Q1417">
        <v>1</v>
      </c>
    </row>
    <row r="1418" spans="1:17">
      <c r="A1418" s="2" t="str">
        <f t="shared" si="88"/>
        <v>3_19742</v>
      </c>
      <c r="B1418" s="2">
        <v>3</v>
      </c>
      <c r="C1418" s="11" t="s">
        <v>45</v>
      </c>
      <c r="D1418" s="2">
        <v>2</v>
      </c>
      <c r="E1418" s="2">
        <v>1974</v>
      </c>
      <c r="F1418" s="2" t="str">
        <f t="shared" si="89"/>
        <v>1974Q2</v>
      </c>
      <c r="G1418" s="2">
        <v>1</v>
      </c>
      <c r="H1418" s="2">
        <v>0</v>
      </c>
      <c r="I1418" s="2">
        <v>0</v>
      </c>
      <c r="J1418" s="12">
        <v>45086</v>
      </c>
      <c r="K1418" s="12">
        <f>J1418*[1]OtherData!$C$3</f>
        <v>34130.204390613173</v>
      </c>
      <c r="L1418" s="12" t="str">
        <f>VLOOKUP($C1418,[1]OtherData!$H:$I,2,0)</f>
        <v>Storm</v>
      </c>
      <c r="M1418" s="13">
        <f t="shared" si="90"/>
        <v>-4.1113825449030722E-2</v>
      </c>
      <c r="N1418" s="12">
        <v>96937.9575642009</v>
      </c>
      <c r="O1418" s="14">
        <f t="shared" si="91"/>
        <v>-3.8025694580918916E-2</v>
      </c>
      <c r="P1418">
        <v>3</v>
      </c>
      <c r="Q1418">
        <v>1</v>
      </c>
    </row>
    <row r="1419" spans="1:17">
      <c r="A1419" s="2" t="str">
        <f t="shared" si="88"/>
        <v>1_19892</v>
      </c>
      <c r="B1419" s="2">
        <v>1</v>
      </c>
      <c r="C1419" s="11" t="s">
        <v>20</v>
      </c>
      <c r="D1419" s="2">
        <v>2</v>
      </c>
      <c r="E1419" s="2">
        <v>1989</v>
      </c>
      <c r="F1419" s="2" t="str">
        <f t="shared" si="89"/>
        <v>1989Q2</v>
      </c>
      <c r="G1419" s="2">
        <v>1</v>
      </c>
      <c r="H1419" s="2">
        <v>0</v>
      </c>
      <c r="I1419" s="2">
        <v>0</v>
      </c>
      <c r="J1419" s="12">
        <v>45069</v>
      </c>
      <c r="K1419" s="12">
        <f>J1419*[1]OtherData!$C$3</f>
        <v>34117.335352006055</v>
      </c>
      <c r="L1419" s="12" t="str">
        <f>VLOOKUP($C1419,[1]OtherData!$H:$I,2,0)</f>
        <v>Winter</v>
      </c>
      <c r="M1419" s="15">
        <f t="shared" si="90"/>
        <v>-4.1113932964874284E-2</v>
      </c>
      <c r="N1419" s="12">
        <v>60062.395068299367</v>
      </c>
      <c r="O1419" s="14">
        <f t="shared" si="91"/>
        <v>-3.8202531435084355E-2</v>
      </c>
      <c r="P1419">
        <v>3</v>
      </c>
      <c r="Q1419">
        <v>1</v>
      </c>
    </row>
    <row r="1420" spans="1:17">
      <c r="A1420" s="2" t="str">
        <f t="shared" si="88"/>
        <v>4_19834</v>
      </c>
      <c r="B1420" s="2">
        <v>4</v>
      </c>
      <c r="C1420" s="11" t="s">
        <v>24</v>
      </c>
      <c r="D1420" s="2">
        <v>4</v>
      </c>
      <c r="E1420" s="2">
        <v>1983</v>
      </c>
      <c r="F1420" s="2" t="str">
        <f t="shared" si="89"/>
        <v>1983Q4</v>
      </c>
      <c r="G1420" s="2">
        <v>1</v>
      </c>
      <c r="H1420" s="2">
        <v>0</v>
      </c>
      <c r="I1420" s="2">
        <v>0</v>
      </c>
      <c r="J1420" s="12">
        <v>45067</v>
      </c>
      <c r="K1420" s="12">
        <f>J1420*[1]OtherData!$C$3</f>
        <v>34115.821347464043</v>
      </c>
      <c r="L1420" s="12" t="str">
        <f>VLOOKUP($C1420,[1]OtherData!$H:$I,2,0)</f>
        <v>Storm</v>
      </c>
      <c r="M1420" s="13">
        <f t="shared" si="90"/>
        <v>-4.1113945613797054E-2</v>
      </c>
      <c r="N1420" s="12">
        <v>82516.564409754094</v>
      </c>
      <c r="O1420" s="14">
        <f t="shared" si="91"/>
        <v>-3.8094852408637442E-2</v>
      </c>
      <c r="P1420">
        <v>3</v>
      </c>
      <c r="Q1420">
        <v>1</v>
      </c>
    </row>
    <row r="1421" spans="1:17">
      <c r="A1421" s="2" t="str">
        <f t="shared" si="88"/>
        <v>1_20072</v>
      </c>
      <c r="B1421" s="2">
        <v>1</v>
      </c>
      <c r="C1421" s="11" t="s">
        <v>24</v>
      </c>
      <c r="D1421" s="2">
        <v>2</v>
      </c>
      <c r="E1421" s="2">
        <v>2007</v>
      </c>
      <c r="F1421" s="2" t="str">
        <f t="shared" si="89"/>
        <v>2007Q2</v>
      </c>
      <c r="G1421" s="2">
        <v>1</v>
      </c>
      <c r="H1421" s="2">
        <v>0</v>
      </c>
      <c r="I1421" s="2">
        <v>0</v>
      </c>
      <c r="J1421" s="12">
        <v>45006</v>
      </c>
      <c r="K1421" s="12">
        <f>J1421*[1]OtherData!$C$3</f>
        <v>34069.64420893263</v>
      </c>
      <c r="L1421" s="12" t="str">
        <f>VLOOKUP($C1421,[1]OtherData!$H:$I,2,0)</f>
        <v>Storm</v>
      </c>
      <c r="M1421" s="15">
        <f t="shared" si="90"/>
        <v>-4.1114331405941604E-2</v>
      </c>
      <c r="N1421" s="12">
        <v>40477.737296155632</v>
      </c>
      <c r="O1421" s="14">
        <f t="shared" si="91"/>
        <v>-3.8296449711469081E-2</v>
      </c>
      <c r="P1421">
        <v>3</v>
      </c>
      <c r="Q1421">
        <v>1</v>
      </c>
    </row>
    <row r="1422" spans="1:17">
      <c r="A1422" s="2" t="str">
        <f t="shared" si="88"/>
        <v>3_19834</v>
      </c>
      <c r="B1422" s="2">
        <v>3</v>
      </c>
      <c r="C1422" s="11" t="s">
        <v>24</v>
      </c>
      <c r="D1422" s="2">
        <v>4</v>
      </c>
      <c r="E1422" s="2">
        <v>1983</v>
      </c>
      <c r="F1422" s="2" t="str">
        <f t="shared" si="89"/>
        <v>1983Q4</v>
      </c>
      <c r="G1422" s="2">
        <v>1</v>
      </c>
      <c r="H1422" s="2">
        <v>0</v>
      </c>
      <c r="I1422" s="2">
        <v>0</v>
      </c>
      <c r="J1422" s="12">
        <v>44948</v>
      </c>
      <c r="K1422" s="12">
        <f>J1422*[1]OtherData!$C$3</f>
        <v>34025.738077214235</v>
      </c>
      <c r="L1422" s="12" t="str">
        <f>VLOOKUP($C1422,[1]OtherData!$H:$I,2,0)</f>
        <v>Storm</v>
      </c>
      <c r="M1422" s="13">
        <f t="shared" si="90"/>
        <v>-4.1114698224701991E-2</v>
      </c>
      <c r="N1422" s="12">
        <v>82298.678347563109</v>
      </c>
      <c r="O1422" s="14">
        <f t="shared" si="91"/>
        <v>-3.8095897281805374E-2</v>
      </c>
      <c r="P1422">
        <v>3</v>
      </c>
      <c r="Q1422">
        <v>1</v>
      </c>
    </row>
    <row r="1423" spans="1:17">
      <c r="A1423" s="2" t="str">
        <f t="shared" si="88"/>
        <v>1_19972</v>
      </c>
      <c r="B1423" s="2">
        <v>1</v>
      </c>
      <c r="C1423" s="11" t="s">
        <v>26</v>
      </c>
      <c r="D1423" s="2">
        <v>2</v>
      </c>
      <c r="E1423" s="2">
        <v>1997</v>
      </c>
      <c r="F1423" s="2" t="str">
        <f t="shared" si="89"/>
        <v>1997Q2</v>
      </c>
      <c r="G1423" s="2">
        <v>1</v>
      </c>
      <c r="H1423" s="2">
        <v>0</v>
      </c>
      <c r="I1423" s="2">
        <v>68</v>
      </c>
      <c r="J1423" s="12">
        <v>44940</v>
      </c>
      <c r="K1423" s="12">
        <f>J1423*[1]OtherData!$C$3</f>
        <v>34019.682059046179</v>
      </c>
      <c r="L1423" s="12" t="str">
        <f>VLOOKUP($C1423,[1]OtherData!$H:$I,2,0)</f>
        <v>Wind</v>
      </c>
      <c r="M1423" s="15">
        <f t="shared" si="90"/>
        <v>-4.1114748820393079E-2</v>
      </c>
      <c r="N1423" s="12">
        <v>49213.867842173982</v>
      </c>
      <c r="O1423" s="14">
        <f t="shared" si="91"/>
        <v>-3.8254555575115007E-2</v>
      </c>
      <c r="P1423">
        <v>3</v>
      </c>
      <c r="Q1423">
        <v>1</v>
      </c>
    </row>
    <row r="1424" spans="1:17">
      <c r="A1424" s="2" t="str">
        <f t="shared" si="88"/>
        <v>3_20093</v>
      </c>
      <c r="B1424" s="2">
        <v>3</v>
      </c>
      <c r="C1424" s="11" t="s">
        <v>24</v>
      </c>
      <c r="D1424" s="2">
        <v>3</v>
      </c>
      <c r="E1424" s="2">
        <v>2009</v>
      </c>
      <c r="F1424" s="2" t="str">
        <f t="shared" si="89"/>
        <v>2009Q3</v>
      </c>
      <c r="G1424" s="2">
        <v>1</v>
      </c>
      <c r="H1424" s="2">
        <v>0</v>
      </c>
      <c r="I1424" s="2">
        <v>0</v>
      </c>
      <c r="J1424" s="12">
        <v>44864</v>
      </c>
      <c r="K1424" s="12">
        <f>J1424*[1]OtherData!$C$3</f>
        <v>33962.149886449661</v>
      </c>
      <c r="L1424" s="12" t="str">
        <f>VLOOKUP($C1424,[1]OtherData!$H:$I,2,0)</f>
        <v>Storm</v>
      </c>
      <c r="M1424" s="13">
        <f t="shared" si="90"/>
        <v>-4.1115229479458414E-2</v>
      </c>
      <c r="N1424" s="12">
        <v>40031.012977025057</v>
      </c>
      <c r="O1424" s="14">
        <f t="shared" si="91"/>
        <v>-3.8298591979082842E-2</v>
      </c>
      <c r="P1424">
        <v>3</v>
      </c>
      <c r="Q1424">
        <v>1</v>
      </c>
    </row>
    <row r="1425" spans="1:17">
      <c r="A1425" s="2" t="str">
        <f t="shared" si="88"/>
        <v>4_20133</v>
      </c>
      <c r="B1425" s="2">
        <v>4</v>
      </c>
      <c r="C1425" s="11" t="s">
        <v>24</v>
      </c>
      <c r="D1425" s="2">
        <v>3</v>
      </c>
      <c r="E1425" s="2">
        <v>2013</v>
      </c>
      <c r="F1425" s="2" t="str">
        <f t="shared" si="89"/>
        <v>2013Q3</v>
      </c>
      <c r="G1425" s="2">
        <v>1</v>
      </c>
      <c r="H1425" s="2">
        <v>0</v>
      </c>
      <c r="I1425" s="2">
        <v>0</v>
      </c>
      <c r="J1425" s="12">
        <v>44859</v>
      </c>
      <c r="K1425" s="12">
        <f>J1425*[1]OtherData!$C$3</f>
        <v>33958.36487509463</v>
      </c>
      <c r="L1425" s="12" t="str">
        <f>VLOOKUP($C1425,[1]OtherData!$H:$I,2,0)</f>
        <v>Storm</v>
      </c>
      <c r="M1425" s="15">
        <f t="shared" si="90"/>
        <v>-4.1115261101765339E-2</v>
      </c>
      <c r="N1425" s="12">
        <v>42198.121955338378</v>
      </c>
      <c r="O1425" s="14">
        <f t="shared" si="91"/>
        <v>-3.8288199602440426E-2</v>
      </c>
      <c r="P1425">
        <v>3</v>
      </c>
      <c r="Q1425">
        <v>1</v>
      </c>
    </row>
    <row r="1426" spans="1:17">
      <c r="A1426" s="2" t="str">
        <f t="shared" si="88"/>
        <v>5_20133</v>
      </c>
      <c r="B1426" s="2">
        <v>5</v>
      </c>
      <c r="C1426" s="11" t="s">
        <v>24</v>
      </c>
      <c r="D1426" s="2">
        <v>3</v>
      </c>
      <c r="E1426" s="2">
        <v>2013</v>
      </c>
      <c r="F1426" s="2" t="str">
        <f t="shared" si="89"/>
        <v>2013Q3</v>
      </c>
      <c r="G1426" s="2">
        <v>1</v>
      </c>
      <c r="H1426" s="2">
        <v>0</v>
      </c>
      <c r="I1426" s="2">
        <v>0</v>
      </c>
      <c r="J1426" s="12">
        <v>44816</v>
      </c>
      <c r="K1426" s="12">
        <f>J1426*[1]OtherData!$C$3</f>
        <v>33925.813777441334</v>
      </c>
      <c r="L1426" s="12" t="str">
        <f>VLOOKUP($C1426,[1]OtherData!$H:$I,2,0)</f>
        <v>Storm</v>
      </c>
      <c r="M1426" s="13">
        <f t="shared" si="90"/>
        <v>-4.1115533053604943E-2</v>
      </c>
      <c r="N1426" s="12">
        <v>42157.672564043889</v>
      </c>
      <c r="O1426" s="14">
        <f t="shared" si="91"/>
        <v>-3.8288393577599722E-2</v>
      </c>
      <c r="P1426">
        <v>3</v>
      </c>
      <c r="Q1426">
        <v>1</v>
      </c>
    </row>
    <row r="1427" spans="1:17">
      <c r="A1427" s="2" t="str">
        <f t="shared" si="88"/>
        <v>3_20132</v>
      </c>
      <c r="B1427" s="2">
        <v>3</v>
      </c>
      <c r="C1427" s="11" t="s">
        <v>19</v>
      </c>
      <c r="D1427" s="2">
        <v>2</v>
      </c>
      <c r="E1427" s="2">
        <v>2013</v>
      </c>
      <c r="F1427" s="2" t="str">
        <f t="shared" si="89"/>
        <v>2013Q2</v>
      </c>
      <c r="G1427" s="2">
        <v>3</v>
      </c>
      <c r="H1427" s="2">
        <v>0</v>
      </c>
      <c r="I1427" s="2">
        <v>0</v>
      </c>
      <c r="J1427" s="12">
        <v>44712</v>
      </c>
      <c r="K1427" s="12">
        <f>J1427*[1]OtherData!$C$3</f>
        <v>33847.085541256623</v>
      </c>
      <c r="L1427" s="12" t="str">
        <f>VLOOKUP($C1427,[1]OtherData!$H:$I,2,0)</f>
        <v>Water</v>
      </c>
      <c r="M1427" s="15">
        <f t="shared" si="90"/>
        <v>-4.1116190797589082E-2</v>
      </c>
      <c r="N1427" s="12">
        <v>42059.841478122333</v>
      </c>
      <c r="O1427" s="14">
        <f t="shared" si="91"/>
        <v>-3.8288862726822213E-2</v>
      </c>
      <c r="P1427">
        <v>3</v>
      </c>
      <c r="Q1427">
        <v>1</v>
      </c>
    </row>
    <row r="1428" spans="1:17">
      <c r="A1428" s="2" t="str">
        <f t="shared" si="88"/>
        <v>5_20122</v>
      </c>
      <c r="B1428" s="2">
        <v>5</v>
      </c>
      <c r="C1428" s="11" t="s">
        <v>24</v>
      </c>
      <c r="D1428" s="2">
        <v>2</v>
      </c>
      <c r="E1428" s="2">
        <v>2012</v>
      </c>
      <c r="F1428" s="2" t="str">
        <f t="shared" si="89"/>
        <v>2012Q2</v>
      </c>
      <c r="G1428" s="2">
        <v>1</v>
      </c>
      <c r="H1428" s="2">
        <v>0</v>
      </c>
      <c r="I1428" s="2">
        <v>0</v>
      </c>
      <c r="J1428" s="12">
        <v>44507</v>
      </c>
      <c r="K1428" s="12">
        <f>J1428*[1]OtherData!$C$3</f>
        <v>33691.900075700229</v>
      </c>
      <c r="L1428" s="12" t="str">
        <f>VLOOKUP($C1428,[1]OtherData!$H:$I,2,0)</f>
        <v>Storm</v>
      </c>
      <c r="M1428" s="13">
        <f t="shared" si="90"/>
        <v>-4.1117487312173212E-2</v>
      </c>
      <c r="N1428" s="12">
        <v>41056.038113961113</v>
      </c>
      <c r="O1428" s="14">
        <f t="shared" si="91"/>
        <v>-3.8293676468419746E-2</v>
      </c>
      <c r="P1428">
        <v>3</v>
      </c>
      <c r="Q1428">
        <v>1</v>
      </c>
    </row>
    <row r="1429" spans="1:17">
      <c r="A1429" s="2" t="str">
        <f t="shared" si="88"/>
        <v>4_20103</v>
      </c>
      <c r="B1429" s="2">
        <v>4</v>
      </c>
      <c r="C1429" s="11" t="s">
        <v>24</v>
      </c>
      <c r="D1429" s="2">
        <v>3</v>
      </c>
      <c r="E1429" s="2">
        <v>2010</v>
      </c>
      <c r="F1429" s="2" t="str">
        <f t="shared" si="89"/>
        <v>2010Q3</v>
      </c>
      <c r="G1429" s="2">
        <v>1</v>
      </c>
      <c r="H1429" s="2">
        <v>0</v>
      </c>
      <c r="I1429" s="2">
        <v>0</v>
      </c>
      <c r="J1429" s="12">
        <v>44507</v>
      </c>
      <c r="K1429" s="12">
        <f>J1429*[1]OtherData!$C$3</f>
        <v>33691.900075700229</v>
      </c>
      <c r="L1429" s="12" t="str">
        <f>VLOOKUP($C1429,[1]OtherData!$H:$I,2,0)</f>
        <v>Storm</v>
      </c>
      <c r="M1429" s="15">
        <f t="shared" si="90"/>
        <v>-4.1117487312173212E-2</v>
      </c>
      <c r="N1429" s="12">
        <v>39518.982677928667</v>
      </c>
      <c r="O1429" s="14">
        <f t="shared" si="91"/>
        <v>-3.8301047421690389E-2</v>
      </c>
      <c r="P1429">
        <v>3</v>
      </c>
      <c r="Q1429">
        <v>1</v>
      </c>
    </row>
    <row r="1430" spans="1:17">
      <c r="A1430" s="2" t="str">
        <f t="shared" si="88"/>
        <v>2_20183</v>
      </c>
      <c r="B1430" s="2">
        <v>2</v>
      </c>
      <c r="C1430" s="11" t="s">
        <v>17</v>
      </c>
      <c r="D1430" s="2">
        <v>3</v>
      </c>
      <c r="E1430" s="2">
        <v>2018</v>
      </c>
      <c r="F1430" s="2" t="str">
        <f t="shared" si="89"/>
        <v>2018Q3</v>
      </c>
      <c r="G1430" s="2">
        <v>1</v>
      </c>
      <c r="H1430" s="2">
        <v>0</v>
      </c>
      <c r="I1430" s="2">
        <v>0</v>
      </c>
      <c r="J1430" s="12">
        <v>44507</v>
      </c>
      <c r="K1430" s="12">
        <f>J1430*[1]OtherData!$C$3</f>
        <v>33691.900075700229</v>
      </c>
      <c r="L1430" s="12" t="str">
        <f>VLOOKUP($C1430,[1]OtherData!$H:$I,2,0)</f>
        <v>Wind</v>
      </c>
      <c r="M1430" s="13">
        <f t="shared" si="90"/>
        <v>-4.1117487312173212E-2</v>
      </c>
      <c r="N1430" s="12">
        <v>42895.599275785498</v>
      </c>
      <c r="O1430" s="14">
        <f t="shared" si="91"/>
        <v>-3.8284854848168175E-2</v>
      </c>
      <c r="P1430">
        <v>3</v>
      </c>
      <c r="Q1430">
        <v>1</v>
      </c>
    </row>
    <row r="1431" spans="1:17">
      <c r="A1431" s="2" t="str">
        <f t="shared" si="88"/>
        <v>2_20112</v>
      </c>
      <c r="B1431" s="2">
        <v>2</v>
      </c>
      <c r="C1431" s="11" t="s">
        <v>24</v>
      </c>
      <c r="D1431" s="2">
        <v>2</v>
      </c>
      <c r="E1431" s="2">
        <v>2011</v>
      </c>
      <c r="F1431" s="2" t="str">
        <f t="shared" si="89"/>
        <v>2011Q2</v>
      </c>
      <c r="G1431" s="2">
        <v>1</v>
      </c>
      <c r="H1431" s="2">
        <v>0</v>
      </c>
      <c r="I1431" s="2">
        <v>0</v>
      </c>
      <c r="J1431" s="12">
        <v>44231</v>
      </c>
      <c r="K1431" s="12">
        <f>J1431*[1]OtherData!$C$3</f>
        <v>33482.967448902345</v>
      </c>
      <c r="L1431" s="12" t="str">
        <f>VLOOKUP($C1431,[1]OtherData!$H:$I,2,0)</f>
        <v>Storm</v>
      </c>
      <c r="M1431" s="15">
        <f t="shared" si="90"/>
        <v>-4.1119232863515744E-2</v>
      </c>
      <c r="N1431" s="12">
        <v>39708.118367569492</v>
      </c>
      <c r="O1431" s="14">
        <f t="shared" si="91"/>
        <v>-3.8300140421007475E-2</v>
      </c>
      <c r="P1431">
        <v>3</v>
      </c>
      <c r="Q1431">
        <v>1</v>
      </c>
    </row>
    <row r="1432" spans="1:17">
      <c r="A1432" s="2" t="str">
        <f t="shared" si="88"/>
        <v>2_20102</v>
      </c>
      <c r="B1432" s="2">
        <v>2</v>
      </c>
      <c r="C1432" s="11" t="s">
        <v>39</v>
      </c>
      <c r="D1432" s="2">
        <v>2</v>
      </c>
      <c r="E1432" s="2">
        <v>2010</v>
      </c>
      <c r="F1432" s="2" t="str">
        <f t="shared" si="89"/>
        <v>2010Q2</v>
      </c>
      <c r="G1432" s="2">
        <v>1</v>
      </c>
      <c r="H1432" s="2">
        <v>0</v>
      </c>
      <c r="I1432" s="2">
        <v>0</v>
      </c>
      <c r="J1432" s="12">
        <v>44108</v>
      </c>
      <c r="K1432" s="12">
        <f>J1432*[1]OtherData!$C$3</f>
        <v>33389.856169568513</v>
      </c>
      <c r="L1432" s="12" t="str">
        <f>VLOOKUP($C1432,[1]OtherData!$H:$I,2,0)</f>
        <v>Storm</v>
      </c>
      <c r="M1432" s="13">
        <f t="shared" si="90"/>
        <v>-4.1120010772266222E-2</v>
      </c>
      <c r="N1432" s="12">
        <v>39164.699664279273</v>
      </c>
      <c r="O1432" s="14">
        <f t="shared" si="91"/>
        <v>-3.8302746386787531E-2</v>
      </c>
      <c r="P1432">
        <v>3</v>
      </c>
      <c r="Q1432">
        <v>1</v>
      </c>
    </row>
    <row r="1433" spans="1:17">
      <c r="A1433" s="2" t="str">
        <f t="shared" si="88"/>
        <v>3_20153</v>
      </c>
      <c r="B1433" s="2">
        <v>3</v>
      </c>
      <c r="C1433" s="11" t="s">
        <v>24</v>
      </c>
      <c r="D1433" s="2">
        <v>3</v>
      </c>
      <c r="E1433" s="2">
        <v>2015</v>
      </c>
      <c r="F1433" s="2" t="str">
        <f t="shared" si="89"/>
        <v>2015Q3</v>
      </c>
      <c r="G1433" s="2">
        <v>1</v>
      </c>
      <c r="H1433" s="2">
        <v>0</v>
      </c>
      <c r="I1433" s="2">
        <v>0</v>
      </c>
      <c r="J1433" s="12">
        <v>44108</v>
      </c>
      <c r="K1433" s="12">
        <f>J1433*[1]OtherData!$C$3</f>
        <v>33389.856169568513</v>
      </c>
      <c r="L1433" s="12" t="str">
        <f>VLOOKUP($C1433,[1]OtherData!$H:$I,2,0)</f>
        <v>Storm</v>
      </c>
      <c r="M1433" s="15">
        <f t="shared" si="90"/>
        <v>-4.1120010772266222E-2</v>
      </c>
      <c r="N1433" s="12">
        <v>42382.596764446047</v>
      </c>
      <c r="O1433" s="14">
        <f t="shared" si="91"/>
        <v>-3.8287314953022011E-2</v>
      </c>
      <c r="P1433">
        <v>3</v>
      </c>
      <c r="Q1433">
        <v>1</v>
      </c>
    </row>
    <row r="1434" spans="1:17">
      <c r="A1434" s="2" t="str">
        <f t="shared" si="88"/>
        <v>4_20112</v>
      </c>
      <c r="B1434" s="2">
        <v>4</v>
      </c>
      <c r="C1434" s="11" t="s">
        <v>24</v>
      </c>
      <c r="D1434" s="2">
        <v>2</v>
      </c>
      <c r="E1434" s="2">
        <v>2011</v>
      </c>
      <c r="F1434" s="2" t="str">
        <f t="shared" si="89"/>
        <v>2011Q2</v>
      </c>
      <c r="G1434" s="2">
        <v>1</v>
      </c>
      <c r="H1434" s="2">
        <v>0</v>
      </c>
      <c r="I1434" s="2">
        <v>0</v>
      </c>
      <c r="J1434" s="12">
        <v>44074</v>
      </c>
      <c r="K1434" s="12">
        <f>J1434*[1]OtherData!$C$3</f>
        <v>33364.118092354278</v>
      </c>
      <c r="L1434" s="12" t="str">
        <f>VLOOKUP($C1434,[1]OtherData!$H:$I,2,0)</f>
        <v>Storm</v>
      </c>
      <c r="M1434" s="13">
        <f t="shared" si="90"/>
        <v>-4.1120225803953345E-2</v>
      </c>
      <c r="N1434" s="12">
        <v>39567.172547133407</v>
      </c>
      <c r="O1434" s="14">
        <f t="shared" si="91"/>
        <v>-3.8300816327049493E-2</v>
      </c>
      <c r="P1434">
        <v>3</v>
      </c>
      <c r="Q1434">
        <v>1</v>
      </c>
    </row>
    <row r="1435" spans="1:17">
      <c r="A1435" s="2" t="str">
        <f t="shared" si="88"/>
        <v>4_20153</v>
      </c>
      <c r="B1435" s="2">
        <v>4</v>
      </c>
      <c r="C1435" s="11" t="s">
        <v>24</v>
      </c>
      <c r="D1435" s="2">
        <v>3</v>
      </c>
      <c r="E1435" s="2">
        <v>2015</v>
      </c>
      <c r="F1435" s="2" t="str">
        <f t="shared" si="89"/>
        <v>2015Q3</v>
      </c>
      <c r="G1435" s="2">
        <v>1</v>
      </c>
      <c r="H1435" s="2">
        <v>0</v>
      </c>
      <c r="I1435" s="2">
        <v>0</v>
      </c>
      <c r="J1435" s="12">
        <v>43998</v>
      </c>
      <c r="K1435" s="12">
        <f>J1435*[1]OtherData!$C$3</f>
        <v>33306.585919757759</v>
      </c>
      <c r="L1435" s="12" t="str">
        <f>VLOOKUP($C1435,[1]OtherData!$H:$I,2,0)</f>
        <v>Storm</v>
      </c>
      <c r="M1435" s="15">
        <f t="shared" si="90"/>
        <v>-4.1120706463018679E-2</v>
      </c>
      <c r="N1435" s="12">
        <v>42276.899710757622</v>
      </c>
      <c r="O1435" s="14">
        <f t="shared" si="91"/>
        <v>-3.8287821823513035E-2</v>
      </c>
      <c r="P1435">
        <v>3</v>
      </c>
      <c r="Q1435">
        <v>1</v>
      </c>
    </row>
    <row r="1436" spans="1:17">
      <c r="A1436" s="2" t="str">
        <f t="shared" si="88"/>
        <v>4_20121</v>
      </c>
      <c r="B1436" s="2">
        <v>4</v>
      </c>
      <c r="C1436" s="11" t="s">
        <v>24</v>
      </c>
      <c r="D1436" s="2">
        <v>1</v>
      </c>
      <c r="E1436" s="2">
        <v>2012</v>
      </c>
      <c r="F1436" s="2" t="str">
        <f t="shared" si="89"/>
        <v>2012Q1</v>
      </c>
      <c r="G1436" s="2">
        <v>1</v>
      </c>
      <c r="H1436" s="2">
        <v>0</v>
      </c>
      <c r="I1436" s="2">
        <v>0</v>
      </c>
      <c r="J1436" s="12">
        <v>43718</v>
      </c>
      <c r="K1436" s="12">
        <f>J1436*[1]OtherData!$C$3</f>
        <v>33094.625283875852</v>
      </c>
      <c r="L1436" s="12" t="str">
        <f>VLOOKUP($C1436,[1]OtherData!$H:$I,2,0)</f>
        <v>Storm</v>
      </c>
      <c r="M1436" s="13">
        <f t="shared" si="90"/>
        <v>-4.1122477312206751E-2</v>
      </c>
      <c r="N1436" s="12">
        <v>40328.215208083042</v>
      </c>
      <c r="O1436" s="14">
        <f t="shared" si="91"/>
        <v>-3.8297166745024459E-2</v>
      </c>
      <c r="P1436">
        <v>3</v>
      </c>
      <c r="Q1436">
        <v>1</v>
      </c>
    </row>
    <row r="1437" spans="1:17">
      <c r="A1437" s="2" t="str">
        <f t="shared" si="88"/>
        <v>3_20093</v>
      </c>
      <c r="B1437" s="2">
        <v>3</v>
      </c>
      <c r="C1437" s="11" t="s">
        <v>24</v>
      </c>
      <c r="D1437" s="2">
        <v>3</v>
      </c>
      <c r="E1437" s="2">
        <v>2009</v>
      </c>
      <c r="F1437" s="2" t="str">
        <f t="shared" si="89"/>
        <v>2009Q3</v>
      </c>
      <c r="G1437" s="2">
        <v>1</v>
      </c>
      <c r="H1437" s="2">
        <v>0</v>
      </c>
      <c r="I1437" s="2">
        <v>0</v>
      </c>
      <c r="J1437" s="12">
        <v>43713</v>
      </c>
      <c r="K1437" s="12">
        <f>J1437*[1]OtherData!$C$3</f>
        <v>33090.840272520822</v>
      </c>
      <c r="L1437" s="12" t="str">
        <f>VLOOKUP($C1437,[1]OtherData!$H:$I,2,0)</f>
        <v>Storm</v>
      </c>
      <c r="M1437" s="15">
        <f t="shared" si="90"/>
        <v>-4.1122508934513684E-2</v>
      </c>
      <c r="N1437" s="12">
        <v>39004.004775871443</v>
      </c>
      <c r="O1437" s="14">
        <f t="shared" si="91"/>
        <v>-3.8303516999535464E-2</v>
      </c>
      <c r="P1437">
        <v>3</v>
      </c>
      <c r="Q1437">
        <v>1</v>
      </c>
    </row>
    <row r="1438" spans="1:17">
      <c r="A1438" s="2" t="str">
        <f t="shared" si="88"/>
        <v>5_20152</v>
      </c>
      <c r="B1438" s="2">
        <v>5</v>
      </c>
      <c r="C1438" s="11" t="s">
        <v>24</v>
      </c>
      <c r="D1438" s="2">
        <v>2</v>
      </c>
      <c r="E1438" s="2">
        <v>2015</v>
      </c>
      <c r="F1438" s="2" t="str">
        <f t="shared" si="89"/>
        <v>2015Q2</v>
      </c>
      <c r="G1438" s="2">
        <v>1</v>
      </c>
      <c r="H1438" s="2">
        <v>0</v>
      </c>
      <c r="I1438" s="2">
        <v>0</v>
      </c>
      <c r="J1438" s="12">
        <v>43694</v>
      </c>
      <c r="K1438" s="12">
        <f>J1438*[1]OtherData!$C$3</f>
        <v>33076.457229371692</v>
      </c>
      <c r="L1438" s="12" t="str">
        <f>VLOOKUP($C1438,[1]OtherData!$H:$I,2,0)</f>
        <v>Storm</v>
      </c>
      <c r="M1438" s="13">
        <f t="shared" si="90"/>
        <v>-4.1122629099280016E-2</v>
      </c>
      <c r="N1438" s="12">
        <v>41984.791489655065</v>
      </c>
      <c r="O1438" s="14">
        <f t="shared" si="91"/>
        <v>-3.8289222629233663E-2</v>
      </c>
      <c r="P1438">
        <v>3</v>
      </c>
      <c r="Q1438">
        <v>1</v>
      </c>
    </row>
    <row r="1439" spans="1:17">
      <c r="A1439" s="2" t="str">
        <f t="shared" si="88"/>
        <v>4_20112</v>
      </c>
      <c r="B1439" s="2">
        <v>4</v>
      </c>
      <c r="C1439" s="11" t="s">
        <v>24</v>
      </c>
      <c r="D1439" s="2">
        <v>2</v>
      </c>
      <c r="E1439" s="2">
        <v>2011</v>
      </c>
      <c r="F1439" s="2" t="str">
        <f t="shared" si="89"/>
        <v>2011Q2</v>
      </c>
      <c r="G1439" s="2">
        <v>1</v>
      </c>
      <c r="H1439" s="2">
        <v>0</v>
      </c>
      <c r="I1439" s="2">
        <v>0</v>
      </c>
      <c r="J1439" s="12">
        <v>43537</v>
      </c>
      <c r="K1439" s="12">
        <f>J1439*[1]OtherData!$C$3</f>
        <v>32957.607872823617</v>
      </c>
      <c r="L1439" s="12" t="str">
        <f>VLOOKUP($C1439,[1]OtherData!$H:$I,2,0)</f>
        <v>Storm</v>
      </c>
      <c r="M1439" s="15">
        <f t="shared" si="90"/>
        <v>-4.1123622039717617E-2</v>
      </c>
      <c r="N1439" s="12">
        <v>39085.083976597249</v>
      </c>
      <c r="O1439" s="14">
        <f t="shared" si="91"/>
        <v>-3.8303128184021221E-2</v>
      </c>
      <c r="P1439">
        <v>3</v>
      </c>
      <c r="Q1439">
        <v>1</v>
      </c>
    </row>
    <row r="1440" spans="1:17">
      <c r="A1440" s="2" t="str">
        <f t="shared" si="88"/>
        <v>3_20112</v>
      </c>
      <c r="B1440" s="2">
        <v>3</v>
      </c>
      <c r="C1440" s="11" t="s">
        <v>24</v>
      </c>
      <c r="D1440" s="2">
        <v>2</v>
      </c>
      <c r="E1440" s="2">
        <v>2011</v>
      </c>
      <c r="F1440" s="2" t="str">
        <f t="shared" si="89"/>
        <v>2011Q2</v>
      </c>
      <c r="G1440" s="2">
        <v>1</v>
      </c>
      <c r="H1440" s="2">
        <v>0</v>
      </c>
      <c r="I1440" s="2">
        <v>0</v>
      </c>
      <c r="J1440" s="12">
        <v>43508</v>
      </c>
      <c r="K1440" s="12">
        <f>J1440*[1]OtherData!$C$3</f>
        <v>32935.65480696442</v>
      </c>
      <c r="L1440" s="12" t="str">
        <f>VLOOKUP($C1440,[1]OtherData!$H:$I,2,0)</f>
        <v>Storm</v>
      </c>
      <c r="M1440" s="13">
        <f t="shared" si="90"/>
        <v>-4.1123805449097814E-2</v>
      </c>
      <c r="N1440" s="12">
        <v>39059.049398300136</v>
      </c>
      <c r="O1440" s="14">
        <f t="shared" si="91"/>
        <v>-3.8303253032907963E-2</v>
      </c>
      <c r="P1440">
        <v>3</v>
      </c>
      <c r="Q1440">
        <v>1</v>
      </c>
    </row>
    <row r="1441" spans="1:17">
      <c r="A1441" s="2" t="str">
        <f t="shared" si="88"/>
        <v>1_20022</v>
      </c>
      <c r="B1441" s="2">
        <v>1</v>
      </c>
      <c r="C1441" s="11" t="s">
        <v>24</v>
      </c>
      <c r="D1441" s="2">
        <v>2</v>
      </c>
      <c r="E1441" s="2">
        <v>2002</v>
      </c>
      <c r="F1441" s="2" t="str">
        <f t="shared" si="89"/>
        <v>2002Q2</v>
      </c>
      <c r="G1441" s="2">
        <v>1</v>
      </c>
      <c r="H1441" s="2">
        <v>0</v>
      </c>
      <c r="I1441" s="2">
        <v>0</v>
      </c>
      <c r="J1441" s="12">
        <v>43504</v>
      </c>
      <c r="K1441" s="12">
        <f>J1441*[1]OtherData!$C$3</f>
        <v>32932.626797880395</v>
      </c>
      <c r="L1441" s="12" t="str">
        <f>VLOOKUP($C1441,[1]OtherData!$H:$I,2,0)</f>
        <v>Storm</v>
      </c>
      <c r="M1441" s="15">
        <f t="shared" si="90"/>
        <v>-4.1123830746943354E-2</v>
      </c>
      <c r="N1441" s="12">
        <v>40535.531662998037</v>
      </c>
      <c r="O1441" s="14">
        <f t="shared" si="91"/>
        <v>-3.8296172558435225E-2</v>
      </c>
      <c r="P1441">
        <v>3</v>
      </c>
      <c r="Q1441">
        <v>1</v>
      </c>
    </row>
    <row r="1442" spans="1:17">
      <c r="A1442" s="2" t="str">
        <f t="shared" si="88"/>
        <v>1_19601</v>
      </c>
      <c r="B1442" s="2">
        <v>1</v>
      </c>
      <c r="C1442" s="11" t="s">
        <v>20</v>
      </c>
      <c r="D1442" s="2">
        <v>1</v>
      </c>
      <c r="E1442" s="2">
        <v>1960</v>
      </c>
      <c r="F1442" s="2" t="str">
        <f t="shared" si="89"/>
        <v>1960Q1</v>
      </c>
      <c r="G1442" s="2">
        <v>1</v>
      </c>
      <c r="H1442" s="2">
        <v>3</v>
      </c>
      <c r="I1442" s="2">
        <v>0</v>
      </c>
      <c r="J1442" s="12">
        <v>43429</v>
      </c>
      <c r="K1442" s="12">
        <f>J1442*[1]OtherData!$C$3</f>
        <v>32875.851627554883</v>
      </c>
      <c r="L1442" s="12" t="str">
        <f>VLOOKUP($C1442,[1]OtherData!$H:$I,2,0)</f>
        <v>Winter</v>
      </c>
      <c r="M1442" s="13">
        <f t="shared" si="90"/>
        <v>-4.1124305081547304E-2</v>
      </c>
      <c r="N1442" s="12">
        <v>122959.88963386622</v>
      </c>
      <c r="O1442" s="14">
        <f t="shared" si="91"/>
        <v>-3.7900906339193317E-2</v>
      </c>
      <c r="P1442">
        <v>3</v>
      </c>
      <c r="Q1442">
        <v>1</v>
      </c>
    </row>
    <row r="1443" spans="1:17">
      <c r="A1443" s="2" t="str">
        <f t="shared" si="88"/>
        <v>1_19751</v>
      </c>
      <c r="B1443" s="2">
        <v>1</v>
      </c>
      <c r="C1443" s="11" t="s">
        <v>20</v>
      </c>
      <c r="D1443" s="2">
        <v>1</v>
      </c>
      <c r="E1443" s="2">
        <v>1975</v>
      </c>
      <c r="F1443" s="2" t="str">
        <f t="shared" si="89"/>
        <v>1975Q1</v>
      </c>
      <c r="G1443" s="2">
        <v>2</v>
      </c>
      <c r="H1443" s="2">
        <v>0</v>
      </c>
      <c r="I1443" s="2">
        <v>0</v>
      </c>
      <c r="J1443" s="12">
        <v>43376</v>
      </c>
      <c r="K1443" s="12">
        <f>J1443*[1]OtherData!$C$3</f>
        <v>32835.730507191525</v>
      </c>
      <c r="L1443" s="12" t="str">
        <f>VLOOKUP($C1443,[1]OtherData!$H:$I,2,0)</f>
        <v>Winter</v>
      </c>
      <c r="M1443" s="15">
        <f t="shared" si="90"/>
        <v>-4.1124640278000758E-2</v>
      </c>
      <c r="N1443" s="12">
        <v>94653.047052979411</v>
      </c>
      <c r="O1443" s="14">
        <f t="shared" si="91"/>
        <v>-3.8036651875113382E-2</v>
      </c>
      <c r="P1443">
        <v>3</v>
      </c>
      <c r="Q1443">
        <v>1</v>
      </c>
    </row>
    <row r="1444" spans="1:17">
      <c r="A1444" s="2" t="str">
        <f t="shared" si="88"/>
        <v>1_19692</v>
      </c>
      <c r="B1444" s="2">
        <v>1</v>
      </c>
      <c r="C1444" s="11" t="s">
        <v>24</v>
      </c>
      <c r="D1444" s="2">
        <v>2</v>
      </c>
      <c r="E1444" s="2">
        <v>1969</v>
      </c>
      <c r="F1444" s="2" t="str">
        <f t="shared" si="89"/>
        <v>1969Q2</v>
      </c>
      <c r="G1444" s="2">
        <v>1</v>
      </c>
      <c r="H1444" s="2">
        <v>0</v>
      </c>
      <c r="I1444" s="2">
        <v>0</v>
      </c>
      <c r="J1444" s="12">
        <v>43376</v>
      </c>
      <c r="K1444" s="12">
        <f>J1444*[1]OtherData!$C$3</f>
        <v>32835.730507191525</v>
      </c>
      <c r="L1444" s="12" t="str">
        <f>VLOOKUP($C1444,[1]OtherData!$H:$I,2,0)</f>
        <v>Storm</v>
      </c>
      <c r="M1444" s="13">
        <f t="shared" si="90"/>
        <v>-4.1124640278000758E-2</v>
      </c>
      <c r="N1444" s="12">
        <v>102619.58201943783</v>
      </c>
      <c r="O1444" s="14">
        <f t="shared" si="91"/>
        <v>-3.7998448336327394E-2</v>
      </c>
      <c r="P1444">
        <v>3</v>
      </c>
      <c r="Q1444">
        <v>1</v>
      </c>
    </row>
    <row r="1445" spans="1:17">
      <c r="A1445" s="2" t="str">
        <f t="shared" si="88"/>
        <v>5_19753</v>
      </c>
      <c r="B1445" s="2">
        <v>5</v>
      </c>
      <c r="C1445" s="11" t="s">
        <v>26</v>
      </c>
      <c r="D1445" s="2">
        <v>3</v>
      </c>
      <c r="E1445" s="2">
        <v>1975</v>
      </c>
      <c r="F1445" s="2" t="str">
        <f t="shared" si="89"/>
        <v>1975Q3</v>
      </c>
      <c r="G1445" s="2">
        <v>1</v>
      </c>
      <c r="H1445" s="2">
        <v>0</v>
      </c>
      <c r="I1445" s="2">
        <v>0</v>
      </c>
      <c r="J1445" s="12">
        <v>43340</v>
      </c>
      <c r="K1445" s="12">
        <f>J1445*[1]OtherData!$C$3</f>
        <v>32808.478425435278</v>
      </c>
      <c r="L1445" s="12" t="str">
        <f>VLOOKUP($C1445,[1]OtherData!$H:$I,2,0)</f>
        <v>Wind</v>
      </c>
      <c r="M1445" s="15">
        <f t="shared" si="90"/>
        <v>-4.1124867958610659E-2</v>
      </c>
      <c r="N1445" s="12">
        <v>94574.489562802642</v>
      </c>
      <c r="O1445" s="14">
        <f t="shared" si="91"/>
        <v>-3.8037028597758239E-2</v>
      </c>
      <c r="P1445">
        <v>3</v>
      </c>
      <c r="Q1445">
        <v>1</v>
      </c>
    </row>
    <row r="1446" spans="1:17">
      <c r="A1446" s="2" t="str">
        <f t="shared" si="88"/>
        <v>3_20112</v>
      </c>
      <c r="B1446" s="2">
        <v>3</v>
      </c>
      <c r="C1446" s="11" t="s">
        <v>24</v>
      </c>
      <c r="D1446" s="2">
        <v>2</v>
      </c>
      <c r="E1446" s="2">
        <v>2011</v>
      </c>
      <c r="F1446" s="2" t="str">
        <f t="shared" si="89"/>
        <v>2011Q2</v>
      </c>
      <c r="G1446" s="2">
        <v>1</v>
      </c>
      <c r="H1446" s="2">
        <v>0</v>
      </c>
      <c r="I1446" s="2">
        <v>0</v>
      </c>
      <c r="J1446" s="12">
        <v>43223</v>
      </c>
      <c r="K1446" s="12">
        <f>J1446*[1]OtherData!$C$3</f>
        <v>32719.909159727482</v>
      </c>
      <c r="L1446" s="12" t="str">
        <f>VLOOKUP($C1446,[1]OtherData!$H:$I,2,0)</f>
        <v>Storm</v>
      </c>
      <c r="M1446" s="13">
        <f t="shared" si="90"/>
        <v>-4.1125607920592819E-2</v>
      </c>
      <c r="N1446" s="12">
        <v>38803.192335725085</v>
      </c>
      <c r="O1446" s="14">
        <f t="shared" si="91"/>
        <v>-3.8304479996105256E-2</v>
      </c>
      <c r="P1446">
        <v>3</v>
      </c>
      <c r="Q1446">
        <v>1</v>
      </c>
    </row>
    <row r="1447" spans="1:17">
      <c r="A1447" s="2" t="str">
        <f t="shared" si="88"/>
        <v>3_20122</v>
      </c>
      <c r="B1447" s="2">
        <v>3</v>
      </c>
      <c r="C1447" s="11" t="s">
        <v>24</v>
      </c>
      <c r="D1447" s="2">
        <v>2</v>
      </c>
      <c r="E1447" s="2">
        <v>2012</v>
      </c>
      <c r="F1447" s="2" t="str">
        <f t="shared" si="89"/>
        <v>2012Q2</v>
      </c>
      <c r="G1447" s="2">
        <v>1</v>
      </c>
      <c r="H1447" s="2">
        <v>0</v>
      </c>
      <c r="I1447" s="2">
        <v>0</v>
      </c>
      <c r="J1447" s="12">
        <v>43109</v>
      </c>
      <c r="K1447" s="12">
        <f>J1447*[1]OtherData!$C$3</f>
        <v>32633.610900832704</v>
      </c>
      <c r="L1447" s="12" t="str">
        <f>VLOOKUP($C1447,[1]OtherData!$H:$I,2,0)</f>
        <v>Storm</v>
      </c>
      <c r="M1447" s="15">
        <f t="shared" si="90"/>
        <v>-4.1126328909190817E-2</v>
      </c>
      <c r="N1447" s="12">
        <v>39766.435550694259</v>
      </c>
      <c r="O1447" s="14">
        <f t="shared" si="91"/>
        <v>-3.8299860760806805E-2</v>
      </c>
      <c r="P1447">
        <v>3</v>
      </c>
      <c r="Q1447">
        <v>1</v>
      </c>
    </row>
    <row r="1448" spans="1:17">
      <c r="A1448" s="2" t="str">
        <f t="shared" si="88"/>
        <v>4_20133</v>
      </c>
      <c r="B1448" s="2">
        <v>4</v>
      </c>
      <c r="C1448" s="11" t="s">
        <v>24</v>
      </c>
      <c r="D1448" s="2">
        <v>3</v>
      </c>
      <c r="E1448" s="2">
        <v>2013</v>
      </c>
      <c r="F1448" s="2" t="str">
        <f t="shared" si="89"/>
        <v>2013Q3</v>
      </c>
      <c r="G1448" s="2">
        <v>1</v>
      </c>
      <c r="H1448" s="2">
        <v>0</v>
      </c>
      <c r="I1448" s="2">
        <v>0</v>
      </c>
      <c r="J1448" s="12">
        <v>43080</v>
      </c>
      <c r="K1448" s="12">
        <f>J1448*[1]OtherData!$C$3</f>
        <v>32611.657834973506</v>
      </c>
      <c r="L1448" s="12" t="str">
        <f>VLOOKUP($C1448,[1]OtherData!$H:$I,2,0)</f>
        <v>Storm</v>
      </c>
      <c r="M1448" s="13">
        <f t="shared" si="90"/>
        <v>-4.1126512318571014E-2</v>
      </c>
      <c r="N1448" s="12">
        <v>40524.64597596864</v>
      </c>
      <c r="O1448" s="14">
        <f t="shared" si="91"/>
        <v>-3.8296224760775183E-2</v>
      </c>
      <c r="P1448">
        <v>3</v>
      </c>
      <c r="Q1448">
        <v>1</v>
      </c>
    </row>
    <row r="1449" spans="1:17">
      <c r="A1449" s="2" t="str">
        <f t="shared" si="88"/>
        <v>3_20153</v>
      </c>
      <c r="B1449" s="2">
        <v>3</v>
      </c>
      <c r="C1449" s="11" t="s">
        <v>24</v>
      </c>
      <c r="D1449" s="2">
        <v>3</v>
      </c>
      <c r="E1449" s="2">
        <v>2015</v>
      </c>
      <c r="F1449" s="2" t="str">
        <f t="shared" si="89"/>
        <v>2015Q3</v>
      </c>
      <c r="G1449" s="2">
        <v>1</v>
      </c>
      <c r="H1449" s="2">
        <v>0</v>
      </c>
      <c r="I1449" s="2">
        <v>0</v>
      </c>
      <c r="J1449" s="12">
        <v>43019</v>
      </c>
      <c r="K1449" s="12">
        <f>J1449*[1]OtherData!$C$3</f>
        <v>32565.48069644209</v>
      </c>
      <c r="L1449" s="12" t="str">
        <f>VLOOKUP($C1449,[1]OtherData!$H:$I,2,0)</f>
        <v>Storm</v>
      </c>
      <c r="M1449" s="15">
        <f t="shared" si="90"/>
        <v>-4.1126898110715557E-2</v>
      </c>
      <c r="N1449" s="12">
        <v>41336.195932930634</v>
      </c>
      <c r="O1449" s="14">
        <f t="shared" si="91"/>
        <v>-3.8292332970883081E-2</v>
      </c>
      <c r="P1449">
        <v>3</v>
      </c>
      <c r="Q1449">
        <v>1</v>
      </c>
    </row>
    <row r="1450" spans="1:17">
      <c r="A1450" s="2" t="str">
        <f t="shared" si="88"/>
        <v>2_20113</v>
      </c>
      <c r="B1450" s="2">
        <v>2</v>
      </c>
      <c r="C1450" s="11" t="s">
        <v>24</v>
      </c>
      <c r="D1450" s="2">
        <v>3</v>
      </c>
      <c r="E1450" s="2">
        <v>2011</v>
      </c>
      <c r="F1450" s="2" t="str">
        <f t="shared" si="89"/>
        <v>2011Q3</v>
      </c>
      <c r="G1450" s="2">
        <v>1</v>
      </c>
      <c r="H1450" s="2">
        <v>0</v>
      </c>
      <c r="I1450" s="2">
        <v>0</v>
      </c>
      <c r="J1450" s="12">
        <v>43014</v>
      </c>
      <c r="K1450" s="12">
        <f>J1450*[1]OtherData!$C$3</f>
        <v>32561.695685087056</v>
      </c>
      <c r="L1450" s="12" t="str">
        <f>VLOOKUP($C1450,[1]OtherData!$H:$I,2,0)</f>
        <v>Storm</v>
      </c>
      <c r="M1450" s="13">
        <f t="shared" si="90"/>
        <v>-4.1126929733022489E-2</v>
      </c>
      <c r="N1450" s="12">
        <v>38615.563823170043</v>
      </c>
      <c r="O1450" s="14">
        <f t="shared" si="91"/>
        <v>-3.8305379769116597E-2</v>
      </c>
      <c r="P1450">
        <v>3</v>
      </c>
      <c r="Q1450">
        <v>1</v>
      </c>
    </row>
    <row r="1451" spans="1:17">
      <c r="A1451" s="2" t="str">
        <f t="shared" si="88"/>
        <v>3_20104</v>
      </c>
      <c r="B1451" s="2">
        <v>3</v>
      </c>
      <c r="C1451" s="11" t="s">
        <v>24</v>
      </c>
      <c r="D1451" s="2">
        <v>4</v>
      </c>
      <c r="E1451" s="2">
        <v>2010</v>
      </c>
      <c r="F1451" s="2" t="str">
        <f t="shared" si="89"/>
        <v>2010Q4</v>
      </c>
      <c r="G1451" s="2">
        <v>1</v>
      </c>
      <c r="H1451" s="2">
        <v>0</v>
      </c>
      <c r="I1451" s="2">
        <v>0</v>
      </c>
      <c r="J1451" s="12">
        <v>42852</v>
      </c>
      <c r="K1451" s="12">
        <f>J1451*[1]OtherData!$C$3</f>
        <v>32439.061317183954</v>
      </c>
      <c r="L1451" s="12" t="str">
        <f>VLOOKUP($C1451,[1]OtherData!$H:$I,2,0)</f>
        <v>Storm</v>
      </c>
      <c r="M1451" s="15">
        <f t="shared" si="90"/>
        <v>-4.1127954295767016E-2</v>
      </c>
      <c r="N1451" s="12">
        <v>38049.462909533315</v>
      </c>
      <c r="O1451" s="14">
        <f t="shared" si="91"/>
        <v>-3.8308094507494318E-2</v>
      </c>
      <c r="P1451">
        <v>3</v>
      </c>
      <c r="Q1451">
        <v>1</v>
      </c>
    </row>
    <row r="1452" spans="1:17">
      <c r="A1452" s="2" t="str">
        <f t="shared" si="88"/>
        <v>2_20112</v>
      </c>
      <c r="B1452" s="2">
        <v>2</v>
      </c>
      <c r="C1452" s="11" t="s">
        <v>39</v>
      </c>
      <c r="D1452" s="2">
        <v>2</v>
      </c>
      <c r="E1452" s="2">
        <v>2011</v>
      </c>
      <c r="F1452" s="2" t="str">
        <f t="shared" si="89"/>
        <v>2011Q2</v>
      </c>
      <c r="G1452" s="2">
        <v>1</v>
      </c>
      <c r="H1452" s="2">
        <v>0</v>
      </c>
      <c r="I1452" s="2">
        <v>0</v>
      </c>
      <c r="J1452" s="12">
        <v>42847</v>
      </c>
      <c r="K1452" s="12">
        <f>J1452*[1]OtherData!$C$3</f>
        <v>32435.27630582892</v>
      </c>
      <c r="L1452" s="12" t="str">
        <f>VLOOKUP($C1452,[1]OtherData!$H:$I,2,0)</f>
        <v>Storm</v>
      </c>
      <c r="M1452" s="13">
        <f t="shared" si="90"/>
        <v>-4.1127985918073949E-2</v>
      </c>
      <c r="N1452" s="12">
        <v>38465.640561941851</v>
      </c>
      <c r="O1452" s="14">
        <f t="shared" si="91"/>
        <v>-3.8306098726498872E-2</v>
      </c>
      <c r="P1452">
        <v>3</v>
      </c>
      <c r="Q1452">
        <v>1</v>
      </c>
    </row>
    <row r="1453" spans="1:17">
      <c r="A1453" s="2" t="str">
        <f t="shared" si="88"/>
        <v>1_19772</v>
      </c>
      <c r="B1453" s="2">
        <v>1</v>
      </c>
      <c r="C1453" s="11" t="s">
        <v>59</v>
      </c>
      <c r="D1453" s="2">
        <v>2</v>
      </c>
      <c r="E1453" s="2">
        <v>1977</v>
      </c>
      <c r="F1453" s="2" t="str">
        <f t="shared" si="89"/>
        <v>1977Q2</v>
      </c>
      <c r="G1453" s="2">
        <v>1</v>
      </c>
      <c r="H1453" s="2">
        <v>0</v>
      </c>
      <c r="I1453" s="2">
        <v>0</v>
      </c>
      <c r="J1453" s="12">
        <v>42694</v>
      </c>
      <c r="K1453" s="12">
        <f>J1453*[1]OtherData!$C$3</f>
        <v>32319.454958364877</v>
      </c>
      <c r="L1453" s="12" t="str">
        <f>VLOOKUP($C1453,[1]OtherData!$H:$I,2,0)</f>
        <v>Storm</v>
      </c>
      <c r="M1453" s="15">
        <f t="shared" si="90"/>
        <v>-4.1128953560666003E-2</v>
      </c>
      <c r="N1453" s="12">
        <v>94087.328449644978</v>
      </c>
      <c r="O1453" s="14">
        <f t="shared" si="91"/>
        <v>-3.8039364780121071E-2</v>
      </c>
      <c r="P1453">
        <v>3</v>
      </c>
      <c r="Q1453">
        <v>1</v>
      </c>
    </row>
    <row r="1454" spans="1:17">
      <c r="A1454" s="2" t="str">
        <f t="shared" si="88"/>
        <v>3_19653</v>
      </c>
      <c r="B1454" s="2">
        <v>3</v>
      </c>
      <c r="C1454" s="11" t="s">
        <v>33</v>
      </c>
      <c r="D1454" s="2">
        <v>3</v>
      </c>
      <c r="E1454" s="2">
        <v>1965</v>
      </c>
      <c r="F1454" s="2" t="str">
        <f t="shared" si="89"/>
        <v>1965Q3</v>
      </c>
      <c r="G1454" s="2">
        <v>1</v>
      </c>
      <c r="H1454" s="2">
        <v>0</v>
      </c>
      <c r="I1454" s="2">
        <v>0</v>
      </c>
      <c r="J1454" s="12">
        <v>42583</v>
      </c>
      <c r="K1454" s="12">
        <f>J1454*[1]OtherData!$C$3</f>
        <v>32235.427706283121</v>
      </c>
      <c r="L1454" s="12" t="str">
        <f>VLOOKUP($C1454,[1]OtherData!$H:$I,2,0)</f>
        <v>Storm</v>
      </c>
      <c r="M1454" s="13">
        <f t="shared" si="90"/>
        <v>-4.1129655575879845E-2</v>
      </c>
      <c r="N1454" s="12">
        <v>111300.95980217954</v>
      </c>
      <c r="O1454" s="14">
        <f t="shared" si="91"/>
        <v>-3.7956816766989504E-2</v>
      </c>
      <c r="P1454">
        <v>3</v>
      </c>
      <c r="Q1454">
        <v>1</v>
      </c>
    </row>
    <row r="1455" spans="1:17">
      <c r="A1455" s="2" t="str">
        <f t="shared" si="88"/>
        <v>4_19752</v>
      </c>
      <c r="B1455" s="2">
        <v>4</v>
      </c>
      <c r="C1455" s="11" t="s">
        <v>59</v>
      </c>
      <c r="D1455" s="2">
        <v>2</v>
      </c>
      <c r="E1455" s="2">
        <v>1975</v>
      </c>
      <c r="F1455" s="2" t="str">
        <f t="shared" si="89"/>
        <v>1975Q2</v>
      </c>
      <c r="G1455" s="2">
        <v>1</v>
      </c>
      <c r="H1455" s="2">
        <v>0</v>
      </c>
      <c r="I1455" s="2">
        <v>0</v>
      </c>
      <c r="J1455" s="12">
        <v>42196</v>
      </c>
      <c r="K1455" s="12">
        <f>J1455*[1]OtherData!$C$3</f>
        <v>31942.467827403485</v>
      </c>
      <c r="L1455" s="12" t="str">
        <f>VLOOKUP($C1455,[1]OtherData!$H:$I,2,0)</f>
        <v>Storm</v>
      </c>
      <c r="M1455" s="15">
        <f t="shared" si="90"/>
        <v>-4.1132103142436226E-2</v>
      </c>
      <c r="N1455" s="12">
        <v>92078.107097185522</v>
      </c>
      <c r="O1455" s="14">
        <f t="shared" si="91"/>
        <v>-3.8049000006250312E-2</v>
      </c>
      <c r="P1455">
        <v>3</v>
      </c>
      <c r="Q1455">
        <v>1</v>
      </c>
    </row>
    <row r="1456" spans="1:17">
      <c r="A1456" s="2" t="str">
        <f t="shared" si="88"/>
        <v>6_19892</v>
      </c>
      <c r="B1456" s="2">
        <v>6</v>
      </c>
      <c r="C1456" s="11" t="s">
        <v>20</v>
      </c>
      <c r="D1456" s="2">
        <v>2</v>
      </c>
      <c r="E1456" s="2">
        <v>1989</v>
      </c>
      <c r="F1456" s="2" t="str">
        <f t="shared" si="89"/>
        <v>1989Q2</v>
      </c>
      <c r="G1456" s="2">
        <v>1</v>
      </c>
      <c r="H1456" s="2">
        <v>0</v>
      </c>
      <c r="I1456" s="2">
        <v>0</v>
      </c>
      <c r="J1456" s="12">
        <v>42083</v>
      </c>
      <c r="K1456" s="12">
        <f>J1456*[1]OtherData!$C$3</f>
        <v>31856.926570779713</v>
      </c>
      <c r="L1456" s="12" t="str">
        <f>VLOOKUP($C1456,[1]OtherData!$H:$I,2,0)</f>
        <v>Winter</v>
      </c>
      <c r="M1456" s="13">
        <f t="shared" si="90"/>
        <v>-4.1132817806572838E-2</v>
      </c>
      <c r="N1456" s="12">
        <v>56083.023179108524</v>
      </c>
      <c r="O1456" s="14">
        <f t="shared" si="91"/>
        <v>-3.822161452314618E-2</v>
      </c>
      <c r="P1456">
        <v>3</v>
      </c>
      <c r="Q1456">
        <v>1</v>
      </c>
    </row>
    <row r="1457" spans="1:17">
      <c r="A1457" s="2" t="str">
        <f t="shared" si="88"/>
        <v>1_19732</v>
      </c>
      <c r="B1457" s="2">
        <v>1</v>
      </c>
      <c r="C1457" s="11" t="s">
        <v>21</v>
      </c>
      <c r="D1457" s="2">
        <v>2</v>
      </c>
      <c r="E1457" s="2">
        <v>1973</v>
      </c>
      <c r="F1457" s="2" t="str">
        <f t="shared" si="89"/>
        <v>1973Q2</v>
      </c>
      <c r="G1457" s="2">
        <v>1</v>
      </c>
      <c r="H1457" s="2">
        <v>0</v>
      </c>
      <c r="I1457" s="2">
        <v>0</v>
      </c>
      <c r="J1457" s="12">
        <v>42060</v>
      </c>
      <c r="K1457" s="12">
        <f>J1457*[1]OtherData!$C$3</f>
        <v>31839.515518546556</v>
      </c>
      <c r="L1457" s="12" t="str">
        <f>VLOOKUP($C1457,[1]OtherData!$H:$I,2,0)</f>
        <v>Wind</v>
      </c>
      <c r="M1457" s="15">
        <f t="shared" si="90"/>
        <v>-4.1132963269184718E-2</v>
      </c>
      <c r="N1457" s="12">
        <v>91685.497364178707</v>
      </c>
      <c r="O1457" s="14">
        <f t="shared" si="91"/>
        <v>-3.805088276722806E-2</v>
      </c>
      <c r="P1457">
        <v>3</v>
      </c>
      <c r="Q1457">
        <v>1</v>
      </c>
    </row>
    <row r="1458" spans="1:17">
      <c r="A1458" s="2" t="str">
        <f t="shared" si="88"/>
        <v>1_19662</v>
      </c>
      <c r="B1458" s="2">
        <v>1</v>
      </c>
      <c r="C1458" s="11" t="s">
        <v>60</v>
      </c>
      <c r="D1458" s="2">
        <v>2</v>
      </c>
      <c r="E1458" s="2">
        <v>1966</v>
      </c>
      <c r="F1458" s="2" t="str">
        <f t="shared" si="89"/>
        <v>1966Q2</v>
      </c>
      <c r="G1458" s="2">
        <v>1</v>
      </c>
      <c r="H1458" s="2">
        <v>6</v>
      </c>
      <c r="I1458" s="2">
        <v>0</v>
      </c>
      <c r="J1458" s="12">
        <v>42045</v>
      </c>
      <c r="K1458" s="12">
        <f>J1458*[1]OtherData!$C$3</f>
        <v>31828.160484481454</v>
      </c>
      <c r="L1458" s="12" t="str">
        <f>VLOOKUP($C1458,[1]OtherData!$H:$I,2,0)</f>
        <v>Storm</v>
      </c>
      <c r="M1458" s="13">
        <f t="shared" si="90"/>
        <v>-4.1133058136105509E-2</v>
      </c>
      <c r="N1458" s="12">
        <v>107648.15999470465</v>
      </c>
      <c r="O1458" s="14">
        <f t="shared" si="91"/>
        <v>-3.7974333777799081E-2</v>
      </c>
      <c r="P1458">
        <v>3</v>
      </c>
      <c r="Q1458">
        <v>1</v>
      </c>
    </row>
    <row r="1459" spans="1:17">
      <c r="A1459" s="2" t="str">
        <f t="shared" si="88"/>
        <v>1_19752</v>
      </c>
      <c r="B1459" s="2">
        <v>1</v>
      </c>
      <c r="C1459" s="11" t="s">
        <v>59</v>
      </c>
      <c r="D1459" s="2">
        <v>2</v>
      </c>
      <c r="E1459" s="2">
        <v>1975</v>
      </c>
      <c r="F1459" s="2" t="str">
        <f t="shared" si="89"/>
        <v>1975Q2</v>
      </c>
      <c r="G1459" s="2">
        <v>1</v>
      </c>
      <c r="H1459" s="2">
        <v>0</v>
      </c>
      <c r="I1459" s="2">
        <v>0</v>
      </c>
      <c r="J1459" s="12">
        <v>42011</v>
      </c>
      <c r="K1459" s="12">
        <f>J1459*[1]OtherData!$C$3</f>
        <v>31802.422407267222</v>
      </c>
      <c r="L1459" s="12" t="str">
        <f>VLOOKUP($C1459,[1]OtherData!$H:$I,2,0)</f>
        <v>Storm</v>
      </c>
      <c r="M1459" s="15">
        <f t="shared" si="90"/>
        <v>-4.1133273167792632E-2</v>
      </c>
      <c r="N1459" s="12">
        <v>91674.408883777156</v>
      </c>
      <c r="O1459" s="14">
        <f t="shared" si="91"/>
        <v>-3.805093594206415E-2</v>
      </c>
      <c r="P1459">
        <v>3</v>
      </c>
      <c r="Q1459">
        <v>1</v>
      </c>
    </row>
    <row r="1460" spans="1:17">
      <c r="A1460" s="2" t="str">
        <f t="shared" si="88"/>
        <v>1_19822</v>
      </c>
      <c r="B1460" s="2">
        <v>1</v>
      </c>
      <c r="C1460" s="11" t="s">
        <v>26</v>
      </c>
      <c r="D1460" s="2">
        <v>2</v>
      </c>
      <c r="E1460" s="2">
        <v>1982</v>
      </c>
      <c r="F1460" s="2" t="str">
        <f t="shared" si="89"/>
        <v>1982Q2</v>
      </c>
      <c r="G1460" s="2">
        <v>1</v>
      </c>
      <c r="H1460" s="2">
        <v>0</v>
      </c>
      <c r="I1460" s="2">
        <v>0</v>
      </c>
      <c r="J1460" s="12">
        <v>41728</v>
      </c>
      <c r="K1460" s="12">
        <f>J1460*[1]OtherData!$C$3</f>
        <v>31588.190764572297</v>
      </c>
      <c r="L1460" s="12" t="str">
        <f>VLOOKUP($C1460,[1]OtherData!$H:$I,2,0)</f>
        <v>Wind</v>
      </c>
      <c r="M1460" s="13">
        <f t="shared" si="90"/>
        <v>-4.1135062990364867E-2</v>
      </c>
      <c r="N1460" s="12">
        <v>81334.926531502613</v>
      </c>
      <c r="O1460" s="14">
        <f t="shared" si="91"/>
        <v>-3.8100518956101656E-2</v>
      </c>
      <c r="P1460">
        <v>3</v>
      </c>
      <c r="Q1460">
        <v>1</v>
      </c>
    </row>
    <row r="1461" spans="1:17">
      <c r="A1461" s="2" t="str">
        <f t="shared" si="88"/>
        <v>1_19762</v>
      </c>
      <c r="B1461" s="2">
        <v>1</v>
      </c>
      <c r="C1461" s="11" t="s">
        <v>25</v>
      </c>
      <c r="D1461" s="2">
        <v>2</v>
      </c>
      <c r="E1461" s="2">
        <v>1976</v>
      </c>
      <c r="F1461" s="2" t="str">
        <f t="shared" si="89"/>
        <v>1976Q2</v>
      </c>
      <c r="G1461" s="2">
        <v>1</v>
      </c>
      <c r="H1461" s="2">
        <v>0</v>
      </c>
      <c r="I1461" s="2">
        <v>0</v>
      </c>
      <c r="J1461" s="12">
        <v>41654</v>
      </c>
      <c r="K1461" s="12">
        <f>J1461*[1]OtherData!$C$3</f>
        <v>31532.17259651779</v>
      </c>
      <c r="L1461" s="12" t="str">
        <f>VLOOKUP($C1461,[1]OtherData!$H:$I,2,0)</f>
        <v>Storm</v>
      </c>
      <c r="M1461" s="15">
        <f t="shared" si="90"/>
        <v>-4.113553100050743E-2</v>
      </c>
      <c r="N1461" s="12">
        <v>91967.917215127614</v>
      </c>
      <c r="O1461" s="14">
        <f t="shared" si="91"/>
        <v>-3.8049528422111255E-2</v>
      </c>
      <c r="P1461">
        <v>3</v>
      </c>
      <c r="Q1461">
        <v>1</v>
      </c>
    </row>
    <row r="1462" spans="1:17">
      <c r="A1462" s="2" t="str">
        <f t="shared" si="88"/>
        <v>3_19813</v>
      </c>
      <c r="B1462" s="2">
        <v>3</v>
      </c>
      <c r="C1462" s="11" t="s">
        <v>33</v>
      </c>
      <c r="D1462" s="2">
        <v>3</v>
      </c>
      <c r="E1462" s="2">
        <v>1981</v>
      </c>
      <c r="F1462" s="2" t="str">
        <f t="shared" si="89"/>
        <v>1981Q3</v>
      </c>
      <c r="G1462" s="2">
        <v>1</v>
      </c>
      <c r="H1462" s="2">
        <v>0</v>
      </c>
      <c r="I1462" s="2">
        <v>0</v>
      </c>
      <c r="J1462" s="12">
        <v>41470</v>
      </c>
      <c r="K1462" s="12">
        <f>J1462*[1]OtherData!$C$3</f>
        <v>31392.884178652537</v>
      </c>
      <c r="L1462" s="12" t="str">
        <f>VLOOKUP($C1462,[1]OtherData!$H:$I,2,0)</f>
        <v>Storm</v>
      </c>
      <c r="M1462" s="13">
        <f t="shared" si="90"/>
        <v>-4.1136694701402451E-2</v>
      </c>
      <c r="N1462" s="12">
        <v>85704.894444327947</v>
      </c>
      <c r="O1462" s="14">
        <f t="shared" si="91"/>
        <v>-3.8079562763810526E-2</v>
      </c>
      <c r="P1462">
        <v>3</v>
      </c>
      <c r="Q1462">
        <v>1</v>
      </c>
    </row>
    <row r="1463" spans="1:17">
      <c r="A1463" s="2" t="str">
        <f t="shared" si="88"/>
        <v>4_19742</v>
      </c>
      <c r="B1463" s="2">
        <v>4</v>
      </c>
      <c r="C1463" s="11" t="s">
        <v>45</v>
      </c>
      <c r="D1463" s="2">
        <v>2</v>
      </c>
      <c r="E1463" s="2">
        <v>1974</v>
      </c>
      <c r="F1463" s="2" t="str">
        <f t="shared" si="89"/>
        <v>1974Q2</v>
      </c>
      <c r="G1463" s="2">
        <v>1</v>
      </c>
      <c r="H1463" s="2">
        <v>0</v>
      </c>
      <c r="I1463" s="2">
        <v>0</v>
      </c>
      <c r="J1463" s="12">
        <v>41407</v>
      </c>
      <c r="K1463" s="12">
        <f>J1463*[1]OtherData!$C$3</f>
        <v>31345.193035579108</v>
      </c>
      <c r="L1463" s="12" t="str">
        <f>VLOOKUP($C1463,[1]OtherData!$H:$I,2,0)</f>
        <v>Storm</v>
      </c>
      <c r="M1463" s="15">
        <f t="shared" si="90"/>
        <v>-4.1137093142469772E-2</v>
      </c>
      <c r="N1463" s="12">
        <v>89027.858068155663</v>
      </c>
      <c r="O1463" s="14">
        <f t="shared" si="91"/>
        <v>-3.8063627483262349E-2</v>
      </c>
      <c r="P1463">
        <v>3</v>
      </c>
      <c r="Q1463">
        <v>1</v>
      </c>
    </row>
    <row r="1464" spans="1:17">
      <c r="A1464" s="2" t="str">
        <f t="shared" si="88"/>
        <v>1_19722</v>
      </c>
      <c r="B1464" s="2">
        <v>1</v>
      </c>
      <c r="C1464" s="11" t="s">
        <v>24</v>
      </c>
      <c r="D1464" s="2">
        <v>2</v>
      </c>
      <c r="E1464" s="2">
        <v>1972</v>
      </c>
      <c r="F1464" s="2" t="str">
        <f t="shared" si="89"/>
        <v>1972Q2</v>
      </c>
      <c r="G1464" s="2">
        <v>1</v>
      </c>
      <c r="H1464" s="2">
        <v>0</v>
      </c>
      <c r="I1464" s="2">
        <v>0</v>
      </c>
      <c r="J1464" s="12">
        <v>41141</v>
      </c>
      <c r="K1464" s="12">
        <f>J1464*[1]OtherData!$C$3</f>
        <v>31143.830431491297</v>
      </c>
      <c r="L1464" s="12" t="str">
        <f>VLOOKUP($C1464,[1]OtherData!$H:$I,2,0)</f>
        <v>Storm</v>
      </c>
      <c r="M1464" s="13">
        <f t="shared" si="90"/>
        <v>-4.1138775449198438E-2</v>
      </c>
      <c r="N1464" s="12">
        <v>90695.745452239891</v>
      </c>
      <c r="O1464" s="14">
        <f t="shared" si="91"/>
        <v>-3.8055629125050554E-2</v>
      </c>
      <c r="P1464">
        <v>3</v>
      </c>
      <c r="Q1464">
        <v>1</v>
      </c>
    </row>
    <row r="1465" spans="1:17">
      <c r="A1465" s="2" t="str">
        <f t="shared" si="88"/>
        <v>3_19653</v>
      </c>
      <c r="B1465" s="2">
        <v>3</v>
      </c>
      <c r="C1465" s="11" t="s">
        <v>50</v>
      </c>
      <c r="D1465" s="2">
        <v>3</v>
      </c>
      <c r="E1465" s="2">
        <v>1965</v>
      </c>
      <c r="F1465" s="2" t="str">
        <f t="shared" si="89"/>
        <v>1965Q3</v>
      </c>
      <c r="G1465" s="2">
        <v>1</v>
      </c>
      <c r="H1465" s="2">
        <v>0</v>
      </c>
      <c r="I1465" s="2">
        <v>0</v>
      </c>
      <c r="J1465" s="12">
        <v>40582</v>
      </c>
      <c r="K1465" s="12">
        <f>J1465*[1]OtherData!$C$3</f>
        <v>30720.666161998488</v>
      </c>
      <c r="L1465" s="12" t="str">
        <f>VLOOKUP($C1465,[1]OtherData!$H:$I,2,0)</f>
        <v>Wind</v>
      </c>
      <c r="M1465" s="15">
        <f t="shared" si="90"/>
        <v>-4.1142310823113211E-2</v>
      </c>
      <c r="N1465" s="12">
        <v>106070.86280187046</v>
      </c>
      <c r="O1465" s="14">
        <f t="shared" si="91"/>
        <v>-3.7981897710517284E-2</v>
      </c>
      <c r="P1465">
        <v>3</v>
      </c>
      <c r="Q1465">
        <v>1</v>
      </c>
    </row>
    <row r="1466" spans="1:17">
      <c r="A1466" s="2" t="str">
        <f t="shared" si="88"/>
        <v>3_19843</v>
      </c>
      <c r="B1466" s="2">
        <v>3</v>
      </c>
      <c r="C1466" s="11" t="s">
        <v>25</v>
      </c>
      <c r="D1466" s="2">
        <v>3</v>
      </c>
      <c r="E1466" s="2">
        <v>1984</v>
      </c>
      <c r="F1466" s="2" t="str">
        <f t="shared" si="89"/>
        <v>1984Q3</v>
      </c>
      <c r="G1466" s="2">
        <v>1</v>
      </c>
      <c r="H1466" s="2">
        <v>0</v>
      </c>
      <c r="I1466" s="2">
        <v>0</v>
      </c>
      <c r="J1466" s="12">
        <v>40087</v>
      </c>
      <c r="K1466" s="12">
        <f>J1466*[1]OtherData!$C$3</f>
        <v>30345.950037850114</v>
      </c>
      <c r="L1466" s="12" t="str">
        <f>VLOOKUP($C1466,[1]OtherData!$H:$I,2,0)</f>
        <v>Storm</v>
      </c>
      <c r="M1466" s="13">
        <f t="shared" si="90"/>
        <v>-4.1145441431499272E-2</v>
      </c>
      <c r="N1466" s="12">
        <v>69369.583793654543</v>
      </c>
      <c r="O1466" s="14">
        <f t="shared" si="91"/>
        <v>-3.8157898787772225E-2</v>
      </c>
      <c r="P1466">
        <v>3</v>
      </c>
      <c r="Q1466">
        <v>1</v>
      </c>
    </row>
    <row r="1467" spans="1:17">
      <c r="A1467" s="2" t="str">
        <f t="shared" si="88"/>
        <v>2_20102</v>
      </c>
      <c r="B1467" s="2">
        <v>2</v>
      </c>
      <c r="C1467" s="11" t="s">
        <v>24</v>
      </c>
      <c r="D1467" s="2">
        <v>2</v>
      </c>
      <c r="E1467" s="2">
        <v>2010</v>
      </c>
      <c r="F1467" s="2" t="str">
        <f t="shared" si="89"/>
        <v>2010Q2</v>
      </c>
      <c r="G1467" s="2">
        <v>1</v>
      </c>
      <c r="H1467" s="2">
        <v>0</v>
      </c>
      <c r="I1467" s="2">
        <v>0</v>
      </c>
      <c r="J1467" s="12">
        <v>39671</v>
      </c>
      <c r="K1467" s="12">
        <f>J1467*[1]OtherData!$C$3</f>
        <v>30031.037093111281</v>
      </c>
      <c r="L1467" s="12" t="str">
        <f>VLOOKUP($C1467,[1]OtherData!$H:$I,2,0)</f>
        <v>Storm</v>
      </c>
      <c r="M1467" s="15">
        <f t="shared" si="90"/>
        <v>-4.1148072407435843E-2</v>
      </c>
      <c r="N1467" s="12">
        <v>35224.966001215718</v>
      </c>
      <c r="O1467" s="14">
        <f t="shared" si="91"/>
        <v>-3.8321639389634697E-2</v>
      </c>
      <c r="P1467">
        <v>3</v>
      </c>
      <c r="Q1467">
        <v>1</v>
      </c>
    </row>
    <row r="1468" spans="1:17">
      <c r="A1468" s="2" t="str">
        <f t="shared" si="88"/>
        <v>1_19731</v>
      </c>
      <c r="B1468" s="2">
        <v>1</v>
      </c>
      <c r="C1468" s="11" t="s">
        <v>21</v>
      </c>
      <c r="D1468" s="2">
        <v>1</v>
      </c>
      <c r="E1468" s="2">
        <v>1973</v>
      </c>
      <c r="F1468" s="2" t="str">
        <f t="shared" si="89"/>
        <v>1973Q1</v>
      </c>
      <c r="G1468" s="2">
        <v>1</v>
      </c>
      <c r="H1468" s="2">
        <v>0</v>
      </c>
      <c r="I1468" s="2">
        <v>0</v>
      </c>
      <c r="J1468" s="12">
        <v>39394</v>
      </c>
      <c r="K1468" s="12">
        <f>J1468*[1]OtherData!$C$3</f>
        <v>29821.347464042392</v>
      </c>
      <c r="L1468" s="12" t="str">
        <f>VLOOKUP($C1468,[1]OtherData!$H:$I,2,0)</f>
        <v>Wind</v>
      </c>
      <c r="M1468" s="13">
        <f t="shared" si="90"/>
        <v>-4.114982428323976E-2</v>
      </c>
      <c r="N1468" s="12">
        <v>85873.953475141607</v>
      </c>
      <c r="O1468" s="14">
        <f t="shared" si="91"/>
        <v>-3.8078752040796311E-2</v>
      </c>
      <c r="P1468">
        <v>3</v>
      </c>
      <c r="Q1468">
        <v>1</v>
      </c>
    </row>
    <row r="1469" spans="1:17">
      <c r="A1469" s="2" t="str">
        <f t="shared" si="88"/>
        <v>4_19702</v>
      </c>
      <c r="B1469" s="2">
        <v>4</v>
      </c>
      <c r="C1469" s="11" t="s">
        <v>44</v>
      </c>
      <c r="D1469" s="2">
        <v>2</v>
      </c>
      <c r="E1469" s="2">
        <v>1970</v>
      </c>
      <c r="F1469" s="2" t="str">
        <f t="shared" si="89"/>
        <v>1970Q2</v>
      </c>
      <c r="G1469" s="2">
        <v>1</v>
      </c>
      <c r="H1469" s="2">
        <v>0</v>
      </c>
      <c r="I1469" s="2">
        <v>0</v>
      </c>
      <c r="J1469" s="12">
        <v>38875</v>
      </c>
      <c r="K1469" s="12">
        <f>J1469*[1]OtherData!$C$3</f>
        <v>29428.463285389858</v>
      </c>
      <c r="L1469" s="12" t="str">
        <f>VLOOKUP($C1469,[1]OtherData!$H:$I,2,0)</f>
        <v>Storm</v>
      </c>
      <c r="M1469" s="15">
        <f t="shared" si="90"/>
        <v>-4.1153106678699085E-2</v>
      </c>
      <c r="N1469" s="12">
        <v>88599.402239465155</v>
      </c>
      <c r="O1469" s="14">
        <f t="shared" si="91"/>
        <v>-3.8065682144283533E-2</v>
      </c>
      <c r="P1469">
        <v>3</v>
      </c>
      <c r="Q1469">
        <v>1</v>
      </c>
    </row>
    <row r="1470" spans="1:17">
      <c r="A1470" s="2" t="str">
        <f t="shared" si="88"/>
        <v>1_19683</v>
      </c>
      <c r="B1470" s="2">
        <v>1</v>
      </c>
      <c r="C1470" s="11" t="s">
        <v>26</v>
      </c>
      <c r="D1470" s="2">
        <v>3</v>
      </c>
      <c r="E1470" s="2">
        <v>1968</v>
      </c>
      <c r="F1470" s="2" t="str">
        <f t="shared" si="89"/>
        <v>1968Q3</v>
      </c>
      <c r="G1470" s="2">
        <v>1</v>
      </c>
      <c r="H1470" s="2">
        <v>0</v>
      </c>
      <c r="I1470" s="2">
        <v>0</v>
      </c>
      <c r="J1470" s="12">
        <v>38859</v>
      </c>
      <c r="K1470" s="12">
        <f>J1470*[1]OtherData!$C$3</f>
        <v>29416.351249053747</v>
      </c>
      <c r="L1470" s="12" t="str">
        <f>VLOOKUP($C1470,[1]OtherData!$H:$I,2,0)</f>
        <v>Wind</v>
      </c>
      <c r="M1470" s="13">
        <f t="shared" si="90"/>
        <v>-4.1153207870081261E-2</v>
      </c>
      <c r="N1470" s="12">
        <v>94536.252947845511</v>
      </c>
      <c r="O1470" s="14">
        <f t="shared" si="91"/>
        <v>-3.8037211961542958E-2</v>
      </c>
      <c r="P1470">
        <v>3</v>
      </c>
      <c r="Q1470">
        <v>1</v>
      </c>
    </row>
    <row r="1471" spans="1:17">
      <c r="A1471" s="2" t="str">
        <f t="shared" si="88"/>
        <v>6_19871</v>
      </c>
      <c r="B1471" s="2">
        <v>6</v>
      </c>
      <c r="C1471" s="11" t="s">
        <v>20</v>
      </c>
      <c r="D1471" s="2">
        <v>1</v>
      </c>
      <c r="E1471" s="2">
        <v>1987</v>
      </c>
      <c r="F1471" s="2" t="str">
        <f t="shared" si="89"/>
        <v>1987Q1</v>
      </c>
      <c r="G1471" s="2">
        <v>1</v>
      </c>
      <c r="H1471" s="2">
        <v>0</v>
      </c>
      <c r="I1471" s="2">
        <v>0</v>
      </c>
      <c r="J1471" s="12">
        <v>38808</v>
      </c>
      <c r="K1471" s="12">
        <f>J1471*[1]OtherData!$C$3</f>
        <v>29377.744133232402</v>
      </c>
      <c r="L1471" s="12" t="str">
        <f>VLOOKUP($C1471,[1]OtherData!$H:$I,2,0)</f>
        <v>Winter</v>
      </c>
      <c r="M1471" s="15">
        <f t="shared" si="90"/>
        <v>-4.1153530417611946E-2</v>
      </c>
      <c r="N1471" s="12">
        <v>56536.482023150536</v>
      </c>
      <c r="O1471" s="14">
        <f t="shared" si="91"/>
        <v>-3.8219439960101E-2</v>
      </c>
      <c r="P1471">
        <v>3</v>
      </c>
      <c r="Q1471">
        <v>1</v>
      </c>
    </row>
    <row r="1472" spans="1:17">
      <c r="A1472" s="2" t="str">
        <f t="shared" si="88"/>
        <v>5_19871</v>
      </c>
      <c r="B1472" s="2">
        <v>5</v>
      </c>
      <c r="C1472" s="11" t="s">
        <v>20</v>
      </c>
      <c r="D1472" s="2">
        <v>1</v>
      </c>
      <c r="E1472" s="2">
        <v>1987</v>
      </c>
      <c r="F1472" s="2" t="str">
        <f t="shared" si="89"/>
        <v>1987Q1</v>
      </c>
      <c r="G1472" s="2">
        <v>1</v>
      </c>
      <c r="H1472" s="2">
        <v>0</v>
      </c>
      <c r="I1472" s="2">
        <v>0</v>
      </c>
      <c r="J1472" s="12">
        <v>38369</v>
      </c>
      <c r="K1472" s="12">
        <f>J1472*[1]OtherData!$C$3</f>
        <v>29045.420136260411</v>
      </c>
      <c r="L1472" s="12" t="str">
        <f>VLOOKUP($C1472,[1]OtherData!$H:$I,2,0)</f>
        <v>Winter</v>
      </c>
      <c r="M1472" s="13">
        <f t="shared" si="90"/>
        <v>-4.1156306856160396E-2</v>
      </c>
      <c r="N1472" s="12">
        <v>55896.935651058106</v>
      </c>
      <c r="O1472" s="14">
        <f t="shared" si="91"/>
        <v>-3.8222506906362398E-2</v>
      </c>
      <c r="P1472">
        <v>3</v>
      </c>
      <c r="Q1472">
        <v>1</v>
      </c>
    </row>
    <row r="1473" spans="1:17">
      <c r="A1473" s="2" t="str">
        <f t="shared" si="88"/>
        <v>3_19862</v>
      </c>
      <c r="B1473" s="2">
        <v>3</v>
      </c>
      <c r="C1473" s="11" t="s">
        <v>25</v>
      </c>
      <c r="D1473" s="2">
        <v>2</v>
      </c>
      <c r="E1473" s="2">
        <v>1986</v>
      </c>
      <c r="F1473" s="2" t="str">
        <f t="shared" si="89"/>
        <v>1986Q2</v>
      </c>
      <c r="G1473" s="2">
        <v>1</v>
      </c>
      <c r="H1473" s="2">
        <v>0</v>
      </c>
      <c r="I1473" s="2">
        <v>0</v>
      </c>
      <c r="J1473" s="12">
        <v>38110</v>
      </c>
      <c r="K1473" s="12">
        <f>J1473*[1]OtherData!$C$3</f>
        <v>28849.356548069645</v>
      </c>
      <c r="L1473" s="12" t="str">
        <f>VLOOKUP($C1473,[1]OtherData!$H:$I,2,0)</f>
        <v>Storm</v>
      </c>
      <c r="M1473" s="15">
        <f t="shared" si="90"/>
        <v>-4.1157944891659366E-2</v>
      </c>
      <c r="N1473" s="12">
        <v>58388.131449199944</v>
      </c>
      <c r="O1473" s="14">
        <f t="shared" si="91"/>
        <v>-3.8210560370547451E-2</v>
      </c>
      <c r="P1473">
        <v>3</v>
      </c>
      <c r="Q1473">
        <v>1</v>
      </c>
    </row>
    <row r="1474" spans="1:17">
      <c r="A1474" s="2" t="str">
        <f t="shared" ref="A1474:A1537" si="92">B1474&amp;"_"&amp;E1474&amp;D1474</f>
        <v>6_19661</v>
      </c>
      <c r="B1474" s="2">
        <v>6</v>
      </c>
      <c r="C1474" s="11" t="s">
        <v>20</v>
      </c>
      <c r="D1474" s="2">
        <v>1</v>
      </c>
      <c r="E1474" s="2">
        <v>1966</v>
      </c>
      <c r="F1474" s="2" t="str">
        <f t="shared" ref="F1474:F1537" si="93">E1474&amp;"Q"&amp;D1474</f>
        <v>1966Q1</v>
      </c>
      <c r="G1474" s="2">
        <v>1</v>
      </c>
      <c r="H1474" s="2">
        <v>0</v>
      </c>
      <c r="I1474" s="2">
        <v>0</v>
      </c>
      <c r="J1474" s="12">
        <v>37804</v>
      </c>
      <c r="K1474" s="12">
        <f>J1474*[1]OtherData!$C$3</f>
        <v>28617.713853141562</v>
      </c>
      <c r="L1474" s="12" t="str">
        <f>VLOOKUP($C1474,[1]OtherData!$H:$I,2,0)</f>
        <v>Winter</v>
      </c>
      <c r="M1474" s="13">
        <f t="shared" ref="M1474:M1537" si="94">STANDARDIZE(J1474,AVERAGE($J$2:$J$3367),_xlfn.STDEV.S($J$2:$J$3367))</f>
        <v>-4.115988017684348E-2</v>
      </c>
      <c r="N1474" s="12">
        <v>96789.892744436074</v>
      </c>
      <c r="O1474" s="14">
        <f t="shared" ref="O1474:O1537" si="95">STANDARDIZE(N1474,AVERAGE($N$2:$N$3367),_xlfn.STDEV.S($N$2:$N$3367))</f>
        <v>-3.8026404626140403E-2</v>
      </c>
      <c r="P1474">
        <v>3</v>
      </c>
      <c r="Q1474">
        <v>1</v>
      </c>
    </row>
    <row r="1475" spans="1:17">
      <c r="A1475" s="2" t="str">
        <f t="shared" si="92"/>
        <v>5_19742</v>
      </c>
      <c r="B1475" s="2">
        <v>5</v>
      </c>
      <c r="C1475" s="11" t="s">
        <v>45</v>
      </c>
      <c r="D1475" s="2">
        <v>2</v>
      </c>
      <c r="E1475" s="2">
        <v>1974</v>
      </c>
      <c r="F1475" s="2" t="str">
        <f t="shared" si="93"/>
        <v>1974Q2</v>
      </c>
      <c r="G1475" s="2">
        <v>1</v>
      </c>
      <c r="H1475" s="2">
        <v>0</v>
      </c>
      <c r="I1475" s="2">
        <v>0</v>
      </c>
      <c r="J1475" s="12">
        <v>37732</v>
      </c>
      <c r="K1475" s="12">
        <f>J1475*[1]OtherData!$C$3</f>
        <v>28563.209689629071</v>
      </c>
      <c r="L1475" s="12" t="str">
        <f>VLOOKUP($C1475,[1]OtherData!$H:$I,2,0)</f>
        <v>Storm</v>
      </c>
      <c r="M1475" s="15">
        <f t="shared" si="94"/>
        <v>-4.1160335538063267E-2</v>
      </c>
      <c r="N1475" s="12">
        <v>81126.358843375507</v>
      </c>
      <c r="O1475" s="14">
        <f t="shared" si="95"/>
        <v>-3.8101519142982959E-2</v>
      </c>
      <c r="P1475">
        <v>3</v>
      </c>
      <c r="Q1475">
        <v>1</v>
      </c>
    </row>
    <row r="1476" spans="1:17">
      <c r="A1476" s="2" t="str">
        <f t="shared" si="92"/>
        <v>2_20133</v>
      </c>
      <c r="B1476" s="2">
        <v>2</v>
      </c>
      <c r="C1476" s="11" t="s">
        <v>28</v>
      </c>
      <c r="D1476" s="2">
        <v>3</v>
      </c>
      <c r="E1476" s="2">
        <v>2013</v>
      </c>
      <c r="F1476" s="2" t="str">
        <f t="shared" si="93"/>
        <v>2013Q3</v>
      </c>
      <c r="G1476" s="2">
        <v>1</v>
      </c>
      <c r="H1476" s="2">
        <v>0</v>
      </c>
      <c r="I1476" s="2">
        <v>0</v>
      </c>
      <c r="J1476" s="12">
        <v>36675</v>
      </c>
      <c r="K1476" s="12">
        <f>J1476*[1]OtherData!$C$3</f>
        <v>27763.058289174867</v>
      </c>
      <c r="L1476" s="12" t="str">
        <f>VLOOKUP($C1476,[1]OtherData!$H:$I,2,0)</f>
        <v>Storm</v>
      </c>
      <c r="M1476" s="13">
        <f t="shared" si="94"/>
        <v>-4.1167020493748256E-2</v>
      </c>
      <c r="N1476" s="12">
        <v>34499.568040126505</v>
      </c>
      <c r="O1476" s="14">
        <f t="shared" si="95"/>
        <v>-3.8325118037410469E-2</v>
      </c>
      <c r="P1476">
        <v>3</v>
      </c>
      <c r="Q1476">
        <v>1</v>
      </c>
    </row>
    <row r="1477" spans="1:17">
      <c r="A1477" s="2" t="str">
        <f t="shared" si="92"/>
        <v>4_19661</v>
      </c>
      <c r="B1477" s="2">
        <v>4</v>
      </c>
      <c r="C1477" s="11" t="s">
        <v>20</v>
      </c>
      <c r="D1477" s="2">
        <v>1</v>
      </c>
      <c r="E1477" s="2">
        <v>1966</v>
      </c>
      <c r="F1477" s="2" t="str">
        <f t="shared" si="93"/>
        <v>1966Q1</v>
      </c>
      <c r="G1477" s="2">
        <v>1</v>
      </c>
      <c r="H1477" s="2">
        <v>0</v>
      </c>
      <c r="I1477" s="2">
        <v>0</v>
      </c>
      <c r="J1477" s="12">
        <v>36505</v>
      </c>
      <c r="K1477" s="12">
        <f>J1477*[1]OtherData!$C$3</f>
        <v>27634.36790310371</v>
      </c>
      <c r="L1477" s="12" t="str">
        <f>VLOOKUP($C1477,[1]OtherData!$H:$I,2,0)</f>
        <v>Winter</v>
      </c>
      <c r="M1477" s="15">
        <f t="shared" si="94"/>
        <v>-4.1168095652183878E-2</v>
      </c>
      <c r="N1477" s="12">
        <v>93464.05233931962</v>
      </c>
      <c r="O1477" s="14">
        <f t="shared" si="95"/>
        <v>-3.8042353702300594E-2</v>
      </c>
      <c r="P1477">
        <v>3</v>
      </c>
      <c r="Q1477">
        <v>1</v>
      </c>
    </row>
    <row r="1478" spans="1:17">
      <c r="A1478" s="2" t="str">
        <f t="shared" si="92"/>
        <v>4_19732</v>
      </c>
      <c r="B1478" s="2">
        <v>4</v>
      </c>
      <c r="C1478" s="11" t="s">
        <v>21</v>
      </c>
      <c r="D1478" s="2">
        <v>2</v>
      </c>
      <c r="E1478" s="2">
        <v>1973</v>
      </c>
      <c r="F1478" s="2" t="str">
        <f t="shared" si="93"/>
        <v>1973Q2</v>
      </c>
      <c r="G1478" s="2">
        <v>1</v>
      </c>
      <c r="H1478" s="2">
        <v>0</v>
      </c>
      <c r="I1478" s="2">
        <v>0</v>
      </c>
      <c r="J1478" s="12">
        <v>36469</v>
      </c>
      <c r="K1478" s="12">
        <f>J1478*[1]OtherData!$C$3</f>
        <v>27607.115821347466</v>
      </c>
      <c r="L1478" s="12" t="str">
        <f>VLOOKUP($C1478,[1]OtherData!$H:$I,2,0)</f>
        <v>Wind</v>
      </c>
      <c r="M1478" s="13">
        <f t="shared" si="94"/>
        <v>-4.1168323332793771E-2</v>
      </c>
      <c r="N1478" s="12">
        <v>79497.82223904501</v>
      </c>
      <c r="O1478" s="14">
        <f t="shared" si="95"/>
        <v>-3.8109328794429909E-2</v>
      </c>
      <c r="P1478">
        <v>3</v>
      </c>
      <c r="Q1478">
        <v>1</v>
      </c>
    </row>
    <row r="1479" spans="1:17">
      <c r="A1479" s="2" t="str">
        <f t="shared" si="92"/>
        <v>3_19663</v>
      </c>
      <c r="B1479" s="2">
        <v>3</v>
      </c>
      <c r="C1479" s="11" t="s">
        <v>50</v>
      </c>
      <c r="D1479" s="2">
        <v>3</v>
      </c>
      <c r="E1479" s="2">
        <v>1966</v>
      </c>
      <c r="F1479" s="2" t="str">
        <f t="shared" si="93"/>
        <v>1966Q3</v>
      </c>
      <c r="G1479" s="2">
        <v>1</v>
      </c>
      <c r="H1479" s="2">
        <v>0</v>
      </c>
      <c r="I1479" s="2">
        <v>0</v>
      </c>
      <c r="J1479" s="12">
        <v>36458</v>
      </c>
      <c r="K1479" s="12">
        <f>J1479*[1]OtherData!$C$3</f>
        <v>27598.788796366389</v>
      </c>
      <c r="L1479" s="12" t="str">
        <f>VLOOKUP($C1479,[1]OtherData!$H:$I,2,0)</f>
        <v>Wind</v>
      </c>
      <c r="M1479" s="15">
        <f t="shared" si="94"/>
        <v>-4.1168392901869015E-2</v>
      </c>
      <c r="N1479" s="12">
        <v>93343.717851990528</v>
      </c>
      <c r="O1479" s="14">
        <f t="shared" si="95"/>
        <v>-3.8042930766642037E-2</v>
      </c>
      <c r="P1479">
        <v>3</v>
      </c>
      <c r="Q1479">
        <v>1</v>
      </c>
    </row>
    <row r="1480" spans="1:17">
      <c r="A1480" s="2" t="str">
        <f t="shared" si="92"/>
        <v>1_19692</v>
      </c>
      <c r="B1480" s="2">
        <v>1</v>
      </c>
      <c r="C1480" s="11" t="s">
        <v>36</v>
      </c>
      <c r="D1480" s="2">
        <v>2</v>
      </c>
      <c r="E1480" s="2">
        <v>1969</v>
      </c>
      <c r="F1480" s="2" t="str">
        <f t="shared" si="93"/>
        <v>1969Q2</v>
      </c>
      <c r="G1480" s="2">
        <v>1</v>
      </c>
      <c r="H1480" s="2">
        <v>0</v>
      </c>
      <c r="I1480" s="2">
        <v>0</v>
      </c>
      <c r="J1480" s="12">
        <v>36394</v>
      </c>
      <c r="K1480" s="12">
        <f>J1480*[1]OtherData!$C$3</f>
        <v>27550.340651021954</v>
      </c>
      <c r="L1480" s="12" t="str">
        <f>VLOOKUP($C1480,[1]OtherData!$H:$I,2,0)</f>
        <v>Storm</v>
      </c>
      <c r="M1480" s="13">
        <f t="shared" si="94"/>
        <v>-4.116879766739772E-2</v>
      </c>
      <c r="N1480" s="12">
        <v>86101.46320581474</v>
      </c>
      <c r="O1480" s="14">
        <f t="shared" si="95"/>
        <v>-3.8077661017301589E-2</v>
      </c>
      <c r="P1480">
        <v>3</v>
      </c>
      <c r="Q1480">
        <v>1</v>
      </c>
    </row>
    <row r="1481" spans="1:17">
      <c r="A1481" s="2" t="str">
        <f t="shared" si="92"/>
        <v>3_19793</v>
      </c>
      <c r="B1481" s="2">
        <v>3</v>
      </c>
      <c r="C1481" s="11" t="s">
        <v>27</v>
      </c>
      <c r="D1481" s="2">
        <v>3</v>
      </c>
      <c r="E1481" s="2">
        <v>1979</v>
      </c>
      <c r="F1481" s="2" t="str">
        <f t="shared" si="93"/>
        <v>1979Q3</v>
      </c>
      <c r="G1481" s="2">
        <v>1</v>
      </c>
      <c r="H1481" s="2">
        <v>0</v>
      </c>
      <c r="I1481" s="2">
        <v>0</v>
      </c>
      <c r="J1481" s="12">
        <v>36275</v>
      </c>
      <c r="K1481" s="12">
        <f>J1481*[1]OtherData!$C$3</f>
        <v>27460.257380772142</v>
      </c>
      <c r="L1481" s="12" t="str">
        <f>VLOOKUP($C1481,[1]OtherData!$H:$I,2,0)</f>
        <v>Storm</v>
      </c>
      <c r="M1481" s="15">
        <f t="shared" si="94"/>
        <v>-4.1169550278302651E-2</v>
      </c>
      <c r="N1481" s="12">
        <v>78033.844159714252</v>
      </c>
      <c r="O1481" s="14">
        <f t="shared" si="95"/>
        <v>-3.8116349305049771E-2</v>
      </c>
      <c r="P1481">
        <v>3</v>
      </c>
      <c r="Q1481">
        <v>1</v>
      </c>
    </row>
    <row r="1482" spans="1:17">
      <c r="A1482" s="2" t="str">
        <f t="shared" si="92"/>
        <v>3_19834</v>
      </c>
      <c r="B1482" s="2">
        <v>3</v>
      </c>
      <c r="C1482" s="11" t="s">
        <v>26</v>
      </c>
      <c r="D1482" s="2">
        <v>4</v>
      </c>
      <c r="E1482" s="2">
        <v>1983</v>
      </c>
      <c r="F1482" s="2" t="str">
        <f t="shared" si="93"/>
        <v>1983Q4</v>
      </c>
      <c r="G1482" s="2">
        <v>1</v>
      </c>
      <c r="H1482" s="2">
        <v>0</v>
      </c>
      <c r="I1482" s="2">
        <v>0</v>
      </c>
      <c r="J1482" s="12">
        <v>35784</v>
      </c>
      <c r="K1482" s="12">
        <f>J1482*[1]OtherData!$C$3</f>
        <v>27088.5692657078</v>
      </c>
      <c r="L1482" s="12" t="str">
        <f>VLOOKUP($C1482,[1]OtherData!$H:$I,2,0)</f>
        <v>Wind</v>
      </c>
      <c r="M1482" s="13">
        <f t="shared" si="94"/>
        <v>-4.1172655588843171E-2</v>
      </c>
      <c r="N1482" s="12">
        <v>65519.620583545395</v>
      </c>
      <c r="O1482" s="14">
        <f t="shared" si="95"/>
        <v>-3.8176361296182883E-2</v>
      </c>
      <c r="P1482">
        <v>3</v>
      </c>
      <c r="Q1482">
        <v>1</v>
      </c>
    </row>
    <row r="1483" spans="1:17">
      <c r="A1483" s="2" t="str">
        <f t="shared" si="92"/>
        <v>3_19651</v>
      </c>
      <c r="B1483" s="2">
        <v>3</v>
      </c>
      <c r="C1483" s="11" t="s">
        <v>26</v>
      </c>
      <c r="D1483" s="2">
        <v>1</v>
      </c>
      <c r="E1483" s="2">
        <v>1965</v>
      </c>
      <c r="F1483" s="2" t="str">
        <f t="shared" si="93"/>
        <v>1965Q1</v>
      </c>
      <c r="G1483" s="2">
        <v>1</v>
      </c>
      <c r="H1483" s="2">
        <v>0</v>
      </c>
      <c r="I1483" s="2">
        <v>0</v>
      </c>
      <c r="J1483" s="12">
        <v>35724</v>
      </c>
      <c r="K1483" s="12">
        <f>J1483*[1]OtherData!$C$3</f>
        <v>27043.149129447389</v>
      </c>
      <c r="L1483" s="12" t="str">
        <f>VLOOKUP($C1483,[1]OtherData!$H:$I,2,0)</f>
        <v>Wind</v>
      </c>
      <c r="M1483" s="15">
        <f t="shared" si="94"/>
        <v>-4.1173035056526329E-2</v>
      </c>
      <c r="N1483" s="12">
        <v>93373.305966537388</v>
      </c>
      <c r="O1483" s="14">
        <f t="shared" si="95"/>
        <v>-3.8042788876763128E-2</v>
      </c>
      <c r="P1483">
        <v>3</v>
      </c>
      <c r="Q1483">
        <v>1</v>
      </c>
    </row>
    <row r="1484" spans="1:17">
      <c r="A1484" s="2" t="str">
        <f t="shared" si="92"/>
        <v>3_19661</v>
      </c>
      <c r="B1484" s="2">
        <v>3</v>
      </c>
      <c r="C1484" s="11" t="s">
        <v>20</v>
      </c>
      <c r="D1484" s="2">
        <v>1</v>
      </c>
      <c r="E1484" s="2">
        <v>1966</v>
      </c>
      <c r="F1484" s="2" t="str">
        <f t="shared" si="93"/>
        <v>1966Q1</v>
      </c>
      <c r="G1484" s="2">
        <v>1</v>
      </c>
      <c r="H1484" s="2">
        <v>0</v>
      </c>
      <c r="I1484" s="2">
        <v>0</v>
      </c>
      <c r="J1484" s="12">
        <v>35168</v>
      </c>
      <c r="K1484" s="12">
        <f>J1484*[1]OtherData!$C$3</f>
        <v>26622.255866767602</v>
      </c>
      <c r="L1484" s="12" t="str">
        <f>VLOOKUP($C1484,[1]OtherData!$H:$I,2,0)</f>
        <v>Winter</v>
      </c>
      <c r="M1484" s="13">
        <f t="shared" si="94"/>
        <v>-4.117655145705694E-2</v>
      </c>
      <c r="N1484" s="12">
        <v>90040.920221043474</v>
      </c>
      <c r="O1484" s="14">
        <f t="shared" si="95"/>
        <v>-3.8058769341119826E-2</v>
      </c>
      <c r="P1484">
        <v>3</v>
      </c>
      <c r="Q1484">
        <v>1</v>
      </c>
    </row>
    <row r="1485" spans="1:17">
      <c r="A1485" s="2" t="str">
        <f t="shared" si="92"/>
        <v>3_20142</v>
      </c>
      <c r="B1485" s="2">
        <v>3</v>
      </c>
      <c r="C1485" s="11" t="s">
        <v>19</v>
      </c>
      <c r="D1485" s="2">
        <v>2</v>
      </c>
      <c r="E1485" s="2">
        <v>2014</v>
      </c>
      <c r="F1485" s="2" t="str">
        <f t="shared" si="93"/>
        <v>2014Q2</v>
      </c>
      <c r="G1485" s="2">
        <v>1</v>
      </c>
      <c r="H1485" s="2">
        <v>0</v>
      </c>
      <c r="I1485" s="2">
        <v>0</v>
      </c>
      <c r="J1485" s="12">
        <v>34861</v>
      </c>
      <c r="K1485" s="12">
        <f>J1485*[1]OtherData!$C$3</f>
        <v>26389.856169568509</v>
      </c>
      <c r="L1485" s="12" t="str">
        <f>VLOOKUP($C1485,[1]OtherData!$H:$I,2,0)</f>
        <v>Water</v>
      </c>
      <c r="M1485" s="15">
        <f t="shared" si="94"/>
        <v>-4.1178493066702439E-2</v>
      </c>
      <c r="N1485" s="12">
        <v>33189.212986861596</v>
      </c>
      <c r="O1485" s="14">
        <f t="shared" si="95"/>
        <v>-3.8331401848416338E-2</v>
      </c>
      <c r="P1485">
        <v>3</v>
      </c>
      <c r="Q1485">
        <v>1</v>
      </c>
    </row>
    <row r="1486" spans="1:17">
      <c r="A1486" s="2" t="str">
        <f t="shared" si="92"/>
        <v>1_20032</v>
      </c>
      <c r="B1486" s="2">
        <v>1</v>
      </c>
      <c r="C1486" s="11" t="s">
        <v>24</v>
      </c>
      <c r="D1486" s="2">
        <v>2</v>
      </c>
      <c r="E1486" s="2">
        <v>2003</v>
      </c>
      <c r="F1486" s="2" t="str">
        <f t="shared" si="93"/>
        <v>2003Q2</v>
      </c>
      <c r="G1486" s="2">
        <v>1</v>
      </c>
      <c r="H1486" s="2">
        <v>0</v>
      </c>
      <c r="I1486" s="2">
        <v>0</v>
      </c>
      <c r="J1486" s="12">
        <v>34826</v>
      </c>
      <c r="K1486" s="12">
        <f>J1486*[1]OtherData!$C$3</f>
        <v>26363.361090083272</v>
      </c>
      <c r="L1486" s="12" t="str">
        <f>VLOOKUP($C1486,[1]OtherData!$H:$I,2,0)</f>
        <v>Storm</v>
      </c>
      <c r="M1486" s="13">
        <f t="shared" si="94"/>
        <v>-4.1178714422850947E-2</v>
      </c>
      <c r="N1486" s="12">
        <v>32291.03803797848</v>
      </c>
      <c r="O1486" s="14">
        <f t="shared" si="95"/>
        <v>-3.8335709048678529E-2</v>
      </c>
      <c r="P1486">
        <v>3</v>
      </c>
      <c r="Q1486">
        <v>1</v>
      </c>
    </row>
    <row r="1487" spans="1:17">
      <c r="A1487" s="2" t="str">
        <f t="shared" si="92"/>
        <v>4_20112</v>
      </c>
      <c r="B1487" s="2">
        <v>4</v>
      </c>
      <c r="C1487" s="11" t="s">
        <v>24</v>
      </c>
      <c r="D1487" s="2">
        <v>2</v>
      </c>
      <c r="E1487" s="2">
        <v>2011</v>
      </c>
      <c r="F1487" s="2" t="str">
        <f t="shared" si="93"/>
        <v>2011Q2</v>
      </c>
      <c r="G1487" s="2">
        <v>1</v>
      </c>
      <c r="H1487" s="2">
        <v>0</v>
      </c>
      <c r="I1487" s="2">
        <v>0</v>
      </c>
      <c r="J1487" s="12">
        <v>34791</v>
      </c>
      <c r="K1487" s="12">
        <f>J1487*[1]OtherData!$C$3</f>
        <v>26336.866010598034</v>
      </c>
      <c r="L1487" s="12" t="str">
        <f>VLOOKUP($C1487,[1]OtherData!$H:$I,2,0)</f>
        <v>Storm</v>
      </c>
      <c r="M1487" s="15">
        <f t="shared" si="94"/>
        <v>-4.1178935778999455E-2</v>
      </c>
      <c r="N1487" s="12">
        <v>31233.414259820267</v>
      </c>
      <c r="O1487" s="14">
        <f t="shared" si="95"/>
        <v>-3.8340780886208889E-2</v>
      </c>
      <c r="P1487">
        <v>3</v>
      </c>
      <c r="Q1487">
        <v>1</v>
      </c>
    </row>
    <row r="1488" spans="1:17">
      <c r="A1488" s="2" t="str">
        <f t="shared" si="92"/>
        <v>3_20083</v>
      </c>
      <c r="B1488" s="2">
        <v>3</v>
      </c>
      <c r="C1488" s="11" t="s">
        <v>19</v>
      </c>
      <c r="D1488" s="2">
        <v>3</v>
      </c>
      <c r="E1488" s="2">
        <v>2008</v>
      </c>
      <c r="F1488" s="2" t="str">
        <f t="shared" si="93"/>
        <v>2008Q3</v>
      </c>
      <c r="G1488" s="2">
        <v>1</v>
      </c>
      <c r="H1488" s="2">
        <v>0</v>
      </c>
      <c r="I1488" s="2">
        <v>0</v>
      </c>
      <c r="J1488" s="12">
        <v>34753</v>
      </c>
      <c r="K1488" s="12">
        <f>J1488*[1]OtherData!$C$3</f>
        <v>26308.099924299775</v>
      </c>
      <c r="L1488" s="12" t="str">
        <f>VLOOKUP($C1488,[1]OtherData!$H:$I,2,0)</f>
        <v>Water</v>
      </c>
      <c r="M1488" s="13">
        <f t="shared" si="94"/>
        <v>-4.1179176108532126E-2</v>
      </c>
      <c r="N1488" s="12">
        <v>30527.787911060259</v>
      </c>
      <c r="O1488" s="14">
        <f t="shared" si="95"/>
        <v>-3.8344164719167233E-2</v>
      </c>
      <c r="P1488">
        <v>3</v>
      </c>
      <c r="Q1488">
        <v>1</v>
      </c>
    </row>
    <row r="1489" spans="1:17">
      <c r="A1489" s="2" t="str">
        <f t="shared" si="92"/>
        <v>5_20112</v>
      </c>
      <c r="B1489" s="2">
        <v>5</v>
      </c>
      <c r="C1489" s="11" t="s">
        <v>39</v>
      </c>
      <c r="D1489" s="2">
        <v>2</v>
      </c>
      <c r="E1489" s="2">
        <v>2011</v>
      </c>
      <c r="F1489" s="2" t="str">
        <f t="shared" si="93"/>
        <v>2011Q2</v>
      </c>
      <c r="G1489" s="2">
        <v>1</v>
      </c>
      <c r="H1489" s="2">
        <v>0</v>
      </c>
      <c r="I1489" s="2">
        <v>0</v>
      </c>
      <c r="J1489" s="12">
        <v>34677</v>
      </c>
      <c r="K1489" s="12">
        <f>J1489*[1]OtherData!$C$3</f>
        <v>26250.567751703256</v>
      </c>
      <c r="L1489" s="12" t="str">
        <f>VLOOKUP($C1489,[1]OtherData!$H:$I,2,0)</f>
        <v>Storm</v>
      </c>
      <c r="M1489" s="15">
        <f t="shared" si="94"/>
        <v>-4.117965676759746E-2</v>
      </c>
      <c r="N1489" s="12">
        <v>31131.071434790243</v>
      </c>
      <c r="O1489" s="14">
        <f t="shared" si="95"/>
        <v>-3.8341271671487806E-2</v>
      </c>
      <c r="P1489">
        <v>3</v>
      </c>
      <c r="Q1489">
        <v>1</v>
      </c>
    </row>
    <row r="1490" spans="1:17">
      <c r="A1490" s="2" t="str">
        <f t="shared" si="92"/>
        <v>5_20123</v>
      </c>
      <c r="B1490" s="2">
        <v>5</v>
      </c>
      <c r="C1490" s="11" t="s">
        <v>24</v>
      </c>
      <c r="D1490" s="2">
        <v>3</v>
      </c>
      <c r="E1490" s="2">
        <v>2012</v>
      </c>
      <c r="F1490" s="2" t="str">
        <f t="shared" si="93"/>
        <v>2012Q3</v>
      </c>
      <c r="G1490" s="2">
        <v>1</v>
      </c>
      <c r="H1490" s="2">
        <v>0</v>
      </c>
      <c r="I1490" s="2">
        <v>0</v>
      </c>
      <c r="J1490" s="12">
        <v>34627</v>
      </c>
      <c r="K1490" s="12">
        <f>J1490*[1]OtherData!$C$3</f>
        <v>26212.717638152917</v>
      </c>
      <c r="L1490" s="12" t="str">
        <f>VLOOKUP($C1490,[1]OtherData!$H:$I,2,0)</f>
        <v>Storm</v>
      </c>
      <c r="M1490" s="13">
        <f t="shared" si="94"/>
        <v>-4.1179972990666759E-2</v>
      </c>
      <c r="N1490" s="12">
        <v>31942.108696882093</v>
      </c>
      <c r="O1490" s="14">
        <f t="shared" si="95"/>
        <v>-3.8337382340225261E-2</v>
      </c>
      <c r="P1490">
        <v>3</v>
      </c>
      <c r="Q1490">
        <v>1</v>
      </c>
    </row>
    <row r="1491" spans="1:17">
      <c r="A1491" s="2" t="str">
        <f t="shared" si="92"/>
        <v>2_20142</v>
      </c>
      <c r="B1491" s="2">
        <v>2</v>
      </c>
      <c r="C1491" s="11" t="s">
        <v>39</v>
      </c>
      <c r="D1491" s="2">
        <v>2</v>
      </c>
      <c r="E1491" s="2">
        <v>2014</v>
      </c>
      <c r="F1491" s="2" t="str">
        <f t="shared" si="93"/>
        <v>2014Q2</v>
      </c>
      <c r="G1491" s="2">
        <v>1</v>
      </c>
      <c r="H1491" s="2">
        <v>0</v>
      </c>
      <c r="I1491" s="2">
        <v>0</v>
      </c>
      <c r="J1491" s="12">
        <v>34503</v>
      </c>
      <c r="K1491" s="12">
        <f>J1491*[1]OtherData!$C$3</f>
        <v>26118.849356548071</v>
      </c>
      <c r="L1491" s="12" t="str">
        <f>VLOOKUP($C1491,[1]OtherData!$H:$I,2,0)</f>
        <v>Storm</v>
      </c>
      <c r="M1491" s="15">
        <f t="shared" si="94"/>
        <v>-4.1180757223878622E-2</v>
      </c>
      <c r="N1491" s="12">
        <v>32848.381161919788</v>
      </c>
      <c r="O1491" s="14">
        <f t="shared" si="95"/>
        <v>-3.8333036308303661E-2</v>
      </c>
      <c r="P1491">
        <v>3</v>
      </c>
      <c r="Q1491">
        <v>1</v>
      </c>
    </row>
    <row r="1492" spans="1:17">
      <c r="A1492" s="2" t="str">
        <f t="shared" si="92"/>
        <v>3_20112</v>
      </c>
      <c r="B1492" s="2">
        <v>3</v>
      </c>
      <c r="C1492" s="11" t="s">
        <v>24</v>
      </c>
      <c r="D1492" s="2">
        <v>2</v>
      </c>
      <c r="E1492" s="2">
        <v>2011</v>
      </c>
      <c r="F1492" s="2" t="str">
        <f t="shared" si="93"/>
        <v>2011Q2</v>
      </c>
      <c r="G1492" s="2">
        <v>1</v>
      </c>
      <c r="H1492" s="2">
        <v>0</v>
      </c>
      <c r="I1492" s="2">
        <v>0</v>
      </c>
      <c r="J1492" s="12">
        <v>34500</v>
      </c>
      <c r="K1492" s="12">
        <f>J1492*[1]OtherData!$C$3</f>
        <v>26116.578349735049</v>
      </c>
      <c r="L1492" s="12" t="str">
        <f>VLOOKUP($C1492,[1]OtherData!$H:$I,2,0)</f>
        <v>Storm</v>
      </c>
      <c r="M1492" s="13">
        <f t="shared" si="94"/>
        <v>-4.1180776197262778E-2</v>
      </c>
      <c r="N1492" s="12">
        <v>30972.170732769948</v>
      </c>
      <c r="O1492" s="14">
        <f t="shared" si="95"/>
        <v>-3.834203368021033E-2</v>
      </c>
      <c r="P1492">
        <v>3</v>
      </c>
      <c r="Q1492">
        <v>1</v>
      </c>
    </row>
    <row r="1493" spans="1:17">
      <c r="A1493" s="2" t="str">
        <f t="shared" si="92"/>
        <v>1_19952</v>
      </c>
      <c r="B1493" s="2">
        <v>1</v>
      </c>
      <c r="C1493" s="11" t="s">
        <v>24</v>
      </c>
      <c r="D1493" s="2">
        <v>2</v>
      </c>
      <c r="E1493" s="2">
        <v>1995</v>
      </c>
      <c r="F1493" s="2" t="str">
        <f t="shared" si="93"/>
        <v>1995Q2</v>
      </c>
      <c r="G1493" s="2">
        <v>1</v>
      </c>
      <c r="H1493" s="2">
        <v>0</v>
      </c>
      <c r="I1493" s="2">
        <v>0</v>
      </c>
      <c r="J1493" s="12">
        <v>34484</v>
      </c>
      <c r="K1493" s="12">
        <f>J1493*[1]OtherData!$C$3</f>
        <v>26104.466313398942</v>
      </c>
      <c r="L1493" s="12" t="str">
        <f>VLOOKUP($C1493,[1]OtherData!$H:$I,2,0)</f>
        <v>Storm</v>
      </c>
      <c r="M1493" s="15">
        <f t="shared" si="94"/>
        <v>-4.1180877388644954E-2</v>
      </c>
      <c r="N1493" s="12">
        <v>40394.022002669262</v>
      </c>
      <c r="O1493" s="14">
        <f t="shared" si="95"/>
        <v>-3.8296851168372885E-2</v>
      </c>
      <c r="P1493">
        <v>3</v>
      </c>
      <c r="Q1493">
        <v>1</v>
      </c>
    </row>
    <row r="1494" spans="1:17">
      <c r="A1494" s="2" t="str">
        <f t="shared" si="92"/>
        <v>2_20124</v>
      </c>
      <c r="B1494" s="2">
        <v>2</v>
      </c>
      <c r="C1494" s="11" t="s">
        <v>39</v>
      </c>
      <c r="D1494" s="2">
        <v>4</v>
      </c>
      <c r="E1494" s="2">
        <v>2012</v>
      </c>
      <c r="F1494" s="2" t="str">
        <f t="shared" si="93"/>
        <v>2012Q4</v>
      </c>
      <c r="G1494" s="2">
        <v>1</v>
      </c>
      <c r="H1494" s="2">
        <v>0</v>
      </c>
      <c r="I1494" s="2">
        <v>0</v>
      </c>
      <c r="J1494" s="12">
        <v>34468</v>
      </c>
      <c r="K1494" s="12">
        <f>J1494*[1]OtherData!$C$3</f>
        <v>26092.354277062834</v>
      </c>
      <c r="L1494" s="12" t="str">
        <f>VLOOKUP($C1494,[1]OtherData!$H:$I,2,0)</f>
        <v>Storm</v>
      </c>
      <c r="M1494" s="13">
        <f t="shared" si="94"/>
        <v>-4.1180978580027131E-2</v>
      </c>
      <c r="N1494" s="12">
        <v>31795.437160716552</v>
      </c>
      <c r="O1494" s="14">
        <f t="shared" si="95"/>
        <v>-3.8338085703951683E-2</v>
      </c>
      <c r="P1494">
        <v>3</v>
      </c>
      <c r="Q1494">
        <v>1</v>
      </c>
    </row>
    <row r="1495" spans="1:17">
      <c r="A1495" s="2" t="str">
        <f t="shared" si="92"/>
        <v>4_20093</v>
      </c>
      <c r="B1495" s="2">
        <v>4</v>
      </c>
      <c r="C1495" s="11" t="s">
        <v>24</v>
      </c>
      <c r="D1495" s="2">
        <v>3</v>
      </c>
      <c r="E1495" s="2">
        <v>2009</v>
      </c>
      <c r="F1495" s="2" t="str">
        <f t="shared" si="93"/>
        <v>2009Q3</v>
      </c>
      <c r="G1495" s="2">
        <v>1</v>
      </c>
      <c r="H1495" s="2">
        <v>0</v>
      </c>
      <c r="I1495" s="2">
        <v>0</v>
      </c>
      <c r="J1495" s="12">
        <v>34468</v>
      </c>
      <c r="K1495" s="12">
        <f>J1495*[1]OtherData!$C$3</f>
        <v>26092.354277062834</v>
      </c>
      <c r="L1495" s="12" t="str">
        <f>VLOOKUP($C1495,[1]OtherData!$H:$I,2,0)</f>
        <v>Storm</v>
      </c>
      <c r="M1495" s="15">
        <f t="shared" si="94"/>
        <v>-4.1180978580027131E-2</v>
      </c>
      <c r="N1495" s="12">
        <v>30754.925002052863</v>
      </c>
      <c r="O1495" s="14">
        <f t="shared" si="95"/>
        <v>-3.8343075482667049E-2</v>
      </c>
      <c r="P1495">
        <v>3</v>
      </c>
      <c r="Q1495">
        <v>1</v>
      </c>
    </row>
    <row r="1496" spans="1:17">
      <c r="A1496" s="2" t="str">
        <f t="shared" si="92"/>
        <v>5_20153</v>
      </c>
      <c r="B1496" s="2">
        <v>5</v>
      </c>
      <c r="C1496" s="11" t="s">
        <v>19</v>
      </c>
      <c r="D1496" s="2">
        <v>3</v>
      </c>
      <c r="E1496" s="2">
        <v>2015</v>
      </c>
      <c r="F1496" s="2" t="str">
        <f t="shared" si="93"/>
        <v>2015Q3</v>
      </c>
      <c r="G1496" s="2">
        <v>1</v>
      </c>
      <c r="H1496" s="2">
        <v>0</v>
      </c>
      <c r="I1496" s="2">
        <v>0</v>
      </c>
      <c r="J1496" s="12">
        <v>34459</v>
      </c>
      <c r="K1496" s="12">
        <f>J1496*[1]OtherData!$C$3</f>
        <v>26085.541256623772</v>
      </c>
      <c r="L1496" s="12" t="str">
        <f>VLOOKUP($C1496,[1]OtherData!$H:$I,2,0)</f>
        <v>Water</v>
      </c>
      <c r="M1496" s="13">
        <f t="shared" si="94"/>
        <v>-4.1181035500179604E-2</v>
      </c>
      <c r="N1496" s="12">
        <v>33111.043391358624</v>
      </c>
      <c r="O1496" s="14">
        <f t="shared" si="95"/>
        <v>-3.8331776710911293E-2</v>
      </c>
      <c r="P1496">
        <v>3</v>
      </c>
      <c r="Q1496">
        <v>1</v>
      </c>
    </row>
    <row r="1497" spans="1:17">
      <c r="A1497" s="2" t="str">
        <f t="shared" si="92"/>
        <v>3_20153</v>
      </c>
      <c r="B1497" s="2">
        <v>3</v>
      </c>
      <c r="C1497" s="11" t="s">
        <v>24</v>
      </c>
      <c r="D1497" s="2">
        <v>3</v>
      </c>
      <c r="E1497" s="2">
        <v>2015</v>
      </c>
      <c r="F1497" s="2" t="str">
        <f t="shared" si="93"/>
        <v>2015Q3</v>
      </c>
      <c r="G1497" s="2">
        <v>1</v>
      </c>
      <c r="H1497" s="2">
        <v>0</v>
      </c>
      <c r="I1497" s="2">
        <v>0</v>
      </c>
      <c r="J1497" s="12">
        <v>34455</v>
      </c>
      <c r="K1497" s="12">
        <f>J1497*[1]OtherData!$C$3</f>
        <v>26082.513247539744</v>
      </c>
      <c r="L1497" s="12" t="str">
        <f>VLOOKUP($C1497,[1]OtherData!$H:$I,2,0)</f>
        <v>Storm</v>
      </c>
      <c r="M1497" s="15">
        <f t="shared" si="94"/>
        <v>-4.1181060798025151E-2</v>
      </c>
      <c r="N1497" s="12">
        <v>33107.199862133595</v>
      </c>
      <c r="O1497" s="14">
        <f t="shared" si="95"/>
        <v>-3.833179514256551E-2</v>
      </c>
      <c r="P1497">
        <v>3</v>
      </c>
      <c r="Q1497">
        <v>1</v>
      </c>
    </row>
    <row r="1498" spans="1:17">
      <c r="A1498" s="2" t="str">
        <f t="shared" si="92"/>
        <v>2_20142</v>
      </c>
      <c r="B1498" s="2">
        <v>2</v>
      </c>
      <c r="C1498" s="11" t="s">
        <v>39</v>
      </c>
      <c r="D1498" s="2">
        <v>2</v>
      </c>
      <c r="E1498" s="2">
        <v>2014</v>
      </c>
      <c r="F1498" s="2" t="str">
        <f t="shared" si="93"/>
        <v>2014Q2</v>
      </c>
      <c r="G1498" s="2">
        <v>1</v>
      </c>
      <c r="H1498" s="2">
        <v>0</v>
      </c>
      <c r="I1498" s="2">
        <v>0</v>
      </c>
      <c r="J1498" s="12">
        <v>34446</v>
      </c>
      <c r="K1498" s="12">
        <f>J1498*[1]OtherData!$C$3</f>
        <v>26075.700227100682</v>
      </c>
      <c r="L1498" s="12" t="str">
        <f>VLOOKUP($C1498,[1]OtherData!$H:$I,2,0)</f>
        <v>Storm</v>
      </c>
      <c r="M1498" s="13">
        <f t="shared" si="94"/>
        <v>-4.1181117718177625E-2</v>
      </c>
      <c r="N1498" s="12">
        <v>32794.114642306144</v>
      </c>
      <c r="O1498" s="14">
        <f t="shared" si="95"/>
        <v>-3.8333296543537121E-2</v>
      </c>
      <c r="P1498">
        <v>3</v>
      </c>
      <c r="Q1498">
        <v>1</v>
      </c>
    </row>
    <row r="1499" spans="1:17">
      <c r="A1499" s="2" t="str">
        <f t="shared" si="92"/>
        <v>3_20152</v>
      </c>
      <c r="B1499" s="2">
        <v>3</v>
      </c>
      <c r="C1499" s="11" t="s">
        <v>24</v>
      </c>
      <c r="D1499" s="2">
        <v>2</v>
      </c>
      <c r="E1499" s="2">
        <v>2015</v>
      </c>
      <c r="F1499" s="2" t="str">
        <f t="shared" si="93"/>
        <v>2015Q2</v>
      </c>
      <c r="G1499" s="2">
        <v>1</v>
      </c>
      <c r="H1499" s="2">
        <v>0</v>
      </c>
      <c r="I1499" s="2">
        <v>0</v>
      </c>
      <c r="J1499" s="12">
        <v>34443</v>
      </c>
      <c r="K1499" s="12">
        <f>J1499*[1]OtherData!$C$3</f>
        <v>26073.42922028766</v>
      </c>
      <c r="L1499" s="12" t="str">
        <f>VLOOKUP($C1499,[1]OtherData!$H:$I,2,0)</f>
        <v>Storm</v>
      </c>
      <c r="M1499" s="15">
        <f t="shared" si="94"/>
        <v>-4.118113669156178E-2</v>
      </c>
      <c r="N1499" s="12">
        <v>33095.669274458494</v>
      </c>
      <c r="O1499" s="14">
        <f t="shared" si="95"/>
        <v>-3.8331850437528167E-2</v>
      </c>
      <c r="P1499">
        <v>3</v>
      </c>
      <c r="Q1499">
        <v>1</v>
      </c>
    </row>
    <row r="1500" spans="1:17">
      <c r="A1500" s="2" t="str">
        <f t="shared" si="92"/>
        <v>2_20142</v>
      </c>
      <c r="B1500" s="2">
        <v>2</v>
      </c>
      <c r="C1500" s="11" t="s">
        <v>39</v>
      </c>
      <c r="D1500" s="2">
        <v>2</v>
      </c>
      <c r="E1500" s="2">
        <v>2014</v>
      </c>
      <c r="F1500" s="2" t="str">
        <f t="shared" si="93"/>
        <v>2014Q2</v>
      </c>
      <c r="G1500" s="2">
        <v>1</v>
      </c>
      <c r="H1500" s="2">
        <v>0</v>
      </c>
      <c r="I1500" s="2">
        <v>0</v>
      </c>
      <c r="J1500" s="12">
        <v>34430</v>
      </c>
      <c r="K1500" s="12">
        <f>J1500*[1]OtherData!$C$3</f>
        <v>26063.588190764574</v>
      </c>
      <c r="L1500" s="12" t="str">
        <f>VLOOKUP($C1500,[1]OtherData!$H:$I,2,0)</f>
        <v>Storm</v>
      </c>
      <c r="M1500" s="13">
        <f t="shared" si="94"/>
        <v>-4.1181218909559801E-2</v>
      </c>
      <c r="N1500" s="12">
        <v>32778.881935046178</v>
      </c>
      <c r="O1500" s="14">
        <f t="shared" si="95"/>
        <v>-3.8333369592023707E-2</v>
      </c>
      <c r="P1500">
        <v>3</v>
      </c>
      <c r="Q1500">
        <v>1</v>
      </c>
    </row>
    <row r="1501" spans="1:17">
      <c r="A1501" s="2" t="str">
        <f t="shared" si="92"/>
        <v>2_20181</v>
      </c>
      <c r="B1501" s="2">
        <v>2</v>
      </c>
      <c r="C1501" s="11" t="s">
        <v>39</v>
      </c>
      <c r="D1501" s="2">
        <v>1</v>
      </c>
      <c r="E1501" s="2">
        <v>2018</v>
      </c>
      <c r="F1501" s="2" t="str">
        <f t="shared" si="93"/>
        <v>2018Q1</v>
      </c>
      <c r="G1501" s="2">
        <v>1</v>
      </c>
      <c r="H1501" s="2">
        <v>0</v>
      </c>
      <c r="I1501" s="2">
        <v>0</v>
      </c>
      <c r="J1501" s="12">
        <v>34427</v>
      </c>
      <c r="K1501" s="12">
        <f>J1501*[1]OtherData!$C$3</f>
        <v>26061.317183951553</v>
      </c>
      <c r="L1501" s="12" t="str">
        <f>VLOOKUP($C1501,[1]OtherData!$H:$I,2,0)</f>
        <v>Storm</v>
      </c>
      <c r="M1501" s="15">
        <f t="shared" si="94"/>
        <v>-4.1181237882943957E-2</v>
      </c>
      <c r="N1501" s="12">
        <v>33180.55129007723</v>
      </c>
      <c r="O1501" s="14">
        <f t="shared" si="95"/>
        <v>-3.8331443385605395E-2</v>
      </c>
      <c r="P1501">
        <v>3</v>
      </c>
      <c r="Q1501">
        <v>1</v>
      </c>
    </row>
    <row r="1502" spans="1:17">
      <c r="A1502" s="2" t="str">
        <f t="shared" si="92"/>
        <v>3_20133</v>
      </c>
      <c r="B1502" s="2">
        <v>3</v>
      </c>
      <c r="C1502" s="11" t="s">
        <v>19</v>
      </c>
      <c r="D1502" s="2">
        <v>3</v>
      </c>
      <c r="E1502" s="2">
        <v>2013</v>
      </c>
      <c r="F1502" s="2" t="str">
        <f t="shared" si="93"/>
        <v>2013Q3</v>
      </c>
      <c r="G1502" s="2">
        <v>1</v>
      </c>
      <c r="H1502" s="2">
        <v>0</v>
      </c>
      <c r="I1502" s="2">
        <v>0</v>
      </c>
      <c r="J1502" s="12">
        <v>34306</v>
      </c>
      <c r="K1502" s="12">
        <f>J1502*[1]OtherData!$C$3</f>
        <v>25969.719909159729</v>
      </c>
      <c r="L1502" s="12" t="str">
        <f>VLOOKUP($C1502,[1]OtherData!$H:$I,2,0)</f>
        <v>Water</v>
      </c>
      <c r="M1502" s="13">
        <f t="shared" si="94"/>
        <v>-4.1182003142771657E-2</v>
      </c>
      <c r="N1502" s="12">
        <v>32271.088784855623</v>
      </c>
      <c r="O1502" s="14">
        <f t="shared" si="95"/>
        <v>-3.8335804715372845E-2</v>
      </c>
      <c r="P1502">
        <v>3</v>
      </c>
      <c r="Q1502">
        <v>1</v>
      </c>
    </row>
    <row r="1503" spans="1:17">
      <c r="A1503" s="2" t="str">
        <f t="shared" si="92"/>
        <v>3_20121</v>
      </c>
      <c r="B1503" s="2">
        <v>3</v>
      </c>
      <c r="C1503" s="11" t="s">
        <v>24</v>
      </c>
      <c r="D1503" s="2">
        <v>1</v>
      </c>
      <c r="E1503" s="2">
        <v>2012</v>
      </c>
      <c r="F1503" s="2" t="str">
        <f t="shared" si="93"/>
        <v>2012Q1</v>
      </c>
      <c r="G1503" s="2">
        <v>1</v>
      </c>
      <c r="H1503" s="2">
        <v>0</v>
      </c>
      <c r="I1503" s="2">
        <v>0</v>
      </c>
      <c r="J1503" s="12">
        <v>34294</v>
      </c>
      <c r="K1503" s="12">
        <f>J1503*[1]OtherData!$C$3</f>
        <v>25960.635881907649</v>
      </c>
      <c r="L1503" s="12" t="str">
        <f>VLOOKUP($C1503,[1]OtherData!$H:$I,2,0)</f>
        <v>Storm</v>
      </c>
      <c r="M1503" s="15">
        <f t="shared" si="94"/>
        <v>-4.1182079036308293E-2</v>
      </c>
      <c r="N1503" s="12">
        <v>31634.9286871769</v>
      </c>
      <c r="O1503" s="14">
        <f t="shared" si="95"/>
        <v>-3.8338855422746641E-2</v>
      </c>
      <c r="P1503">
        <v>3</v>
      </c>
      <c r="Q1503">
        <v>1</v>
      </c>
    </row>
    <row r="1504" spans="1:17">
      <c r="A1504" s="2" t="str">
        <f t="shared" si="92"/>
        <v>2_20204</v>
      </c>
      <c r="B1504" s="2">
        <v>2</v>
      </c>
      <c r="C1504" s="11" t="s">
        <v>26</v>
      </c>
      <c r="D1504" s="2">
        <v>4</v>
      </c>
      <c r="E1504" s="2">
        <v>2020</v>
      </c>
      <c r="F1504" s="2" t="str">
        <f t="shared" si="93"/>
        <v>2020Q4</v>
      </c>
      <c r="G1504" s="2">
        <v>1</v>
      </c>
      <c r="H1504" s="2">
        <v>0</v>
      </c>
      <c r="I1504" s="2">
        <v>0</v>
      </c>
      <c r="J1504" s="12">
        <v>34291</v>
      </c>
      <c r="K1504" s="12">
        <f>J1504*[1]OtherData!$C$3</f>
        <v>25958.364875094627</v>
      </c>
      <c r="L1504" s="12" t="str">
        <f>VLOOKUP($C1504,[1]OtherData!$H:$I,2,0)</f>
        <v>Wind</v>
      </c>
      <c r="M1504" s="13">
        <f t="shared" si="94"/>
        <v>-4.1182098009692449E-2</v>
      </c>
      <c r="N1504" s="12">
        <v>32928.243263631943</v>
      </c>
      <c r="O1504" s="14">
        <f t="shared" si="95"/>
        <v>-3.8332653329390856E-2</v>
      </c>
      <c r="P1504">
        <v>3</v>
      </c>
      <c r="Q1504">
        <v>1</v>
      </c>
    </row>
    <row r="1505" spans="1:17">
      <c r="A1505" s="2" t="str">
        <f t="shared" si="92"/>
        <v>5_20112</v>
      </c>
      <c r="B1505" s="2">
        <v>5</v>
      </c>
      <c r="C1505" s="11" t="s">
        <v>24</v>
      </c>
      <c r="D1505" s="2">
        <v>2</v>
      </c>
      <c r="E1505" s="2">
        <v>2011</v>
      </c>
      <c r="F1505" s="2" t="str">
        <f t="shared" si="93"/>
        <v>2011Q2</v>
      </c>
      <c r="G1505" s="2">
        <v>1</v>
      </c>
      <c r="H1505" s="2">
        <v>0</v>
      </c>
      <c r="I1505" s="2">
        <v>0</v>
      </c>
      <c r="J1505" s="12">
        <v>34284</v>
      </c>
      <c r="K1505" s="12">
        <f>J1505*[1]OtherData!$C$3</f>
        <v>25953.065859197577</v>
      </c>
      <c r="L1505" s="12" t="str">
        <f>VLOOKUP($C1505,[1]OtherData!$H:$I,2,0)</f>
        <v>Storm</v>
      </c>
      <c r="M1505" s="15">
        <f t="shared" si="94"/>
        <v>-4.1182142280922152E-2</v>
      </c>
      <c r="N1505" s="12">
        <v>30778.258011660429</v>
      </c>
      <c r="O1505" s="14">
        <f t="shared" si="95"/>
        <v>-3.8342963589159854E-2</v>
      </c>
      <c r="P1505">
        <v>3</v>
      </c>
      <c r="Q1505">
        <v>1</v>
      </c>
    </row>
    <row r="1506" spans="1:17">
      <c r="A1506" s="2" t="str">
        <f t="shared" si="92"/>
        <v>2_20142</v>
      </c>
      <c r="B1506" s="2">
        <v>2</v>
      </c>
      <c r="C1506" s="11" t="s">
        <v>39</v>
      </c>
      <c r="D1506" s="2">
        <v>2</v>
      </c>
      <c r="E1506" s="2">
        <v>2014</v>
      </c>
      <c r="F1506" s="2" t="str">
        <f t="shared" si="93"/>
        <v>2014Q2</v>
      </c>
      <c r="G1506" s="2">
        <v>1</v>
      </c>
      <c r="H1506" s="2">
        <v>0</v>
      </c>
      <c r="I1506" s="2">
        <v>0</v>
      </c>
      <c r="J1506" s="12">
        <v>34249</v>
      </c>
      <c r="K1506" s="12">
        <f>J1506*[1]OtherData!$C$3</f>
        <v>25926.57077971234</v>
      </c>
      <c r="L1506" s="12" t="str">
        <f>VLOOKUP($C1506,[1]OtherData!$H:$I,2,0)</f>
        <v>Storm</v>
      </c>
      <c r="M1506" s="13">
        <f t="shared" si="94"/>
        <v>-4.118236363707066E-2</v>
      </c>
      <c r="N1506" s="12">
        <v>32606.561934167774</v>
      </c>
      <c r="O1506" s="14">
        <f t="shared" si="95"/>
        <v>-3.8334195953028193E-2</v>
      </c>
      <c r="P1506">
        <v>3</v>
      </c>
      <c r="Q1506">
        <v>1</v>
      </c>
    </row>
    <row r="1507" spans="1:17">
      <c r="A1507" s="2" t="str">
        <f t="shared" si="92"/>
        <v>3_20123</v>
      </c>
      <c r="B1507" s="2">
        <v>3</v>
      </c>
      <c r="C1507" s="11" t="s">
        <v>24</v>
      </c>
      <c r="D1507" s="2">
        <v>3</v>
      </c>
      <c r="E1507" s="2">
        <v>2012</v>
      </c>
      <c r="F1507" s="2" t="str">
        <f t="shared" si="93"/>
        <v>2012Q3</v>
      </c>
      <c r="G1507" s="2">
        <v>1</v>
      </c>
      <c r="H1507" s="2">
        <v>0</v>
      </c>
      <c r="I1507" s="2">
        <v>0</v>
      </c>
      <c r="J1507" s="12">
        <v>34170</v>
      </c>
      <c r="K1507" s="12">
        <f>J1507*[1]OtherData!$C$3</f>
        <v>25866.767600302803</v>
      </c>
      <c r="L1507" s="12" t="str">
        <f>VLOOKUP($C1507,[1]OtherData!$H:$I,2,0)</f>
        <v>Storm</v>
      </c>
      <c r="M1507" s="15">
        <f t="shared" si="94"/>
        <v>-4.1182863269520156E-2</v>
      </c>
      <c r="N1507" s="12">
        <v>31520.543338217609</v>
      </c>
      <c r="O1507" s="14">
        <f t="shared" si="95"/>
        <v>-3.8339403957979828E-2</v>
      </c>
      <c r="P1507">
        <v>3</v>
      </c>
      <c r="Q1507">
        <v>1</v>
      </c>
    </row>
    <row r="1508" spans="1:17">
      <c r="A1508" s="2" t="str">
        <f t="shared" si="92"/>
        <v>3_20094</v>
      </c>
      <c r="B1508" s="2">
        <v>3</v>
      </c>
      <c r="C1508" s="11" t="s">
        <v>19</v>
      </c>
      <c r="D1508" s="2">
        <v>4</v>
      </c>
      <c r="E1508" s="2">
        <v>2009</v>
      </c>
      <c r="F1508" s="2" t="str">
        <f t="shared" si="93"/>
        <v>2009Q4</v>
      </c>
      <c r="G1508" s="2">
        <v>1</v>
      </c>
      <c r="H1508" s="2">
        <v>0</v>
      </c>
      <c r="I1508" s="2">
        <v>0</v>
      </c>
      <c r="J1508" s="12">
        <v>34154</v>
      </c>
      <c r="K1508" s="12">
        <f>J1508*[1]OtherData!$C$3</f>
        <v>25854.655563966691</v>
      </c>
      <c r="L1508" s="12" t="str">
        <f>VLOOKUP($C1508,[1]OtherData!$H:$I,2,0)</f>
        <v>Water</v>
      </c>
      <c r="M1508" s="13">
        <f t="shared" si="94"/>
        <v>-4.1182964460902333E-2</v>
      </c>
      <c r="N1508" s="12">
        <v>30474.750740400181</v>
      </c>
      <c r="O1508" s="14">
        <f t="shared" si="95"/>
        <v>-3.8344419059054641E-2</v>
      </c>
      <c r="P1508">
        <v>3</v>
      </c>
      <c r="Q1508">
        <v>1</v>
      </c>
    </row>
    <row r="1509" spans="1:17">
      <c r="A1509" s="2" t="str">
        <f t="shared" si="92"/>
        <v>3_20112</v>
      </c>
      <c r="B1509" s="2">
        <v>3</v>
      </c>
      <c r="C1509" s="11" t="s">
        <v>24</v>
      </c>
      <c r="D1509" s="2">
        <v>2</v>
      </c>
      <c r="E1509" s="2">
        <v>2011</v>
      </c>
      <c r="F1509" s="2" t="str">
        <f t="shared" si="93"/>
        <v>2011Q2</v>
      </c>
      <c r="G1509" s="2">
        <v>1</v>
      </c>
      <c r="H1509" s="2">
        <v>0</v>
      </c>
      <c r="I1509" s="2">
        <v>0</v>
      </c>
      <c r="J1509" s="12">
        <v>34148</v>
      </c>
      <c r="K1509" s="12">
        <f>J1509*[1]OtherData!$C$3</f>
        <v>25850.113550340651</v>
      </c>
      <c r="L1509" s="12" t="str">
        <f>VLOOKUP($C1509,[1]OtherData!$H:$I,2,0)</f>
        <v>Storm</v>
      </c>
      <c r="M1509" s="15">
        <f t="shared" si="94"/>
        <v>-4.1183002407670644E-2</v>
      </c>
      <c r="N1509" s="12">
        <v>30656.164816887773</v>
      </c>
      <c r="O1509" s="14">
        <f t="shared" si="95"/>
        <v>-3.8343549087387331E-2</v>
      </c>
      <c r="P1509">
        <v>3</v>
      </c>
      <c r="Q1509">
        <v>1</v>
      </c>
    </row>
    <row r="1510" spans="1:17">
      <c r="A1510" s="2" t="str">
        <f t="shared" si="92"/>
        <v>3_19974</v>
      </c>
      <c r="B1510" s="2">
        <v>3</v>
      </c>
      <c r="C1510" s="11" t="s">
        <v>24</v>
      </c>
      <c r="D1510" s="2">
        <v>4</v>
      </c>
      <c r="E1510" s="2">
        <v>1997</v>
      </c>
      <c r="F1510" s="2" t="str">
        <f t="shared" si="93"/>
        <v>1997Q4</v>
      </c>
      <c r="G1510" s="2">
        <v>1</v>
      </c>
      <c r="H1510" s="2">
        <v>0</v>
      </c>
      <c r="I1510" s="2">
        <v>0</v>
      </c>
      <c r="J1510" s="12">
        <v>34138</v>
      </c>
      <c r="K1510" s="12">
        <f>J1510*[1]OtherData!$C$3</f>
        <v>25842.543527630583</v>
      </c>
      <c r="L1510" s="12" t="str">
        <f>VLOOKUP($C1510,[1]OtherData!$H:$I,2,0)</f>
        <v>Storm</v>
      </c>
      <c r="M1510" s="13">
        <f t="shared" si="94"/>
        <v>-4.1183065652284509E-2</v>
      </c>
      <c r="N1510" s="12">
        <v>37384.579893104921</v>
      </c>
      <c r="O1510" s="14">
        <f t="shared" si="95"/>
        <v>-3.831128295569837E-2</v>
      </c>
      <c r="P1510">
        <v>3</v>
      </c>
      <c r="Q1510">
        <v>1</v>
      </c>
    </row>
    <row r="1511" spans="1:17">
      <c r="A1511" s="2" t="str">
        <f t="shared" si="92"/>
        <v>6_20123</v>
      </c>
      <c r="B1511" s="2">
        <v>6</v>
      </c>
      <c r="C1511" s="11" t="s">
        <v>24</v>
      </c>
      <c r="D1511" s="2">
        <v>3</v>
      </c>
      <c r="E1511" s="2">
        <v>2012</v>
      </c>
      <c r="F1511" s="2" t="str">
        <f t="shared" si="93"/>
        <v>2012Q3</v>
      </c>
      <c r="G1511" s="2">
        <v>1</v>
      </c>
      <c r="H1511" s="2">
        <v>0</v>
      </c>
      <c r="I1511" s="2">
        <v>0</v>
      </c>
      <c r="J1511" s="12">
        <v>34107</v>
      </c>
      <c r="K1511" s="12">
        <f>J1511*[1]OtherData!$C$3</f>
        <v>25819.076457229374</v>
      </c>
      <c r="L1511" s="12" t="str">
        <f>VLOOKUP($C1511,[1]OtherData!$H:$I,2,0)</f>
        <v>Storm</v>
      </c>
      <c r="M1511" s="15">
        <f t="shared" si="94"/>
        <v>-4.118326171058747E-2</v>
      </c>
      <c r="N1511" s="12">
        <v>31462.428201246355</v>
      </c>
      <c r="O1511" s="14">
        <f t="shared" si="95"/>
        <v>-3.8339682649267653E-2</v>
      </c>
      <c r="P1511">
        <v>3</v>
      </c>
      <c r="Q1511">
        <v>1</v>
      </c>
    </row>
    <row r="1512" spans="1:17">
      <c r="A1512" s="2" t="str">
        <f t="shared" si="92"/>
        <v>3_20152</v>
      </c>
      <c r="B1512" s="2">
        <v>3</v>
      </c>
      <c r="C1512" s="11" t="s">
        <v>24</v>
      </c>
      <c r="D1512" s="2">
        <v>2</v>
      </c>
      <c r="E1512" s="2">
        <v>2015</v>
      </c>
      <c r="F1512" s="2" t="str">
        <f t="shared" si="93"/>
        <v>2015Q2</v>
      </c>
      <c r="G1512" s="2">
        <v>1</v>
      </c>
      <c r="H1512" s="2">
        <v>0</v>
      </c>
      <c r="I1512" s="2">
        <v>0</v>
      </c>
      <c r="J1512" s="12">
        <v>34103</v>
      </c>
      <c r="K1512" s="12">
        <f>J1512*[1]OtherData!$C$3</f>
        <v>25816.048448145346</v>
      </c>
      <c r="L1512" s="12" t="str">
        <f>VLOOKUP($C1512,[1]OtherData!$H:$I,2,0)</f>
        <v>Storm</v>
      </c>
      <c r="M1512" s="13">
        <f t="shared" si="94"/>
        <v>-4.1183287008433017E-2</v>
      </c>
      <c r="N1512" s="12">
        <v>32768.969290330628</v>
      </c>
      <c r="O1512" s="14">
        <f t="shared" si="95"/>
        <v>-3.833341712813676E-2</v>
      </c>
      <c r="P1512">
        <v>3</v>
      </c>
      <c r="Q1512">
        <v>1</v>
      </c>
    </row>
    <row r="1513" spans="1:17">
      <c r="A1513" s="2" t="str">
        <f t="shared" si="92"/>
        <v>6_20113</v>
      </c>
      <c r="B1513" s="2">
        <v>6</v>
      </c>
      <c r="C1513" s="11" t="s">
        <v>24</v>
      </c>
      <c r="D1513" s="2">
        <v>3</v>
      </c>
      <c r="E1513" s="2">
        <v>2011</v>
      </c>
      <c r="F1513" s="2" t="str">
        <f t="shared" si="93"/>
        <v>2011Q3</v>
      </c>
      <c r="G1513" s="2">
        <v>1</v>
      </c>
      <c r="H1513" s="2">
        <v>0</v>
      </c>
      <c r="I1513" s="2">
        <v>0</v>
      </c>
      <c r="J1513" s="12">
        <v>34084</v>
      </c>
      <c r="K1513" s="12">
        <f>J1513*[1]OtherData!$C$3</f>
        <v>25801.665404996216</v>
      </c>
      <c r="L1513" s="12" t="str">
        <f>VLOOKUP($C1513,[1]OtherData!$H:$I,2,0)</f>
        <v>Storm</v>
      </c>
      <c r="M1513" s="15">
        <f t="shared" si="94"/>
        <v>-4.1183407173199349E-2</v>
      </c>
      <c r="N1513" s="12">
        <v>30598.709195818286</v>
      </c>
      <c r="O1513" s="14">
        <f t="shared" si="95"/>
        <v>-3.8343824615964972E-2</v>
      </c>
      <c r="P1513">
        <v>3</v>
      </c>
      <c r="Q1513">
        <v>1</v>
      </c>
    </row>
    <row r="1514" spans="1:17">
      <c r="A1514" s="2" t="str">
        <f t="shared" si="92"/>
        <v>4_20133</v>
      </c>
      <c r="B1514" s="2">
        <v>4</v>
      </c>
      <c r="C1514" s="11" t="s">
        <v>19</v>
      </c>
      <c r="D1514" s="2">
        <v>3</v>
      </c>
      <c r="E1514" s="2">
        <v>2013</v>
      </c>
      <c r="F1514" s="2" t="str">
        <f t="shared" si="93"/>
        <v>2013Q3</v>
      </c>
      <c r="G1514" s="2">
        <v>1</v>
      </c>
      <c r="H1514" s="2">
        <v>0</v>
      </c>
      <c r="I1514" s="2">
        <v>0</v>
      </c>
      <c r="J1514" s="12">
        <v>34078</v>
      </c>
      <c r="K1514" s="12">
        <f>J1514*[1]OtherData!$C$3</f>
        <v>25797.123391370176</v>
      </c>
      <c r="L1514" s="12" t="str">
        <f>VLOOKUP($C1514,[1]OtherData!$H:$I,2,0)</f>
        <v>Water</v>
      </c>
      <c r="M1514" s="13">
        <f t="shared" si="94"/>
        <v>-4.1183445119967667E-2</v>
      </c>
      <c r="N1514" s="12">
        <v>32056.612942642976</v>
      </c>
      <c r="O1514" s="14">
        <f t="shared" si="95"/>
        <v>-3.8336833234822162E-2</v>
      </c>
      <c r="P1514">
        <v>3</v>
      </c>
      <c r="Q1514">
        <v>1</v>
      </c>
    </row>
    <row r="1515" spans="1:17">
      <c r="A1515" s="2" t="str">
        <f t="shared" si="92"/>
        <v>4_20113</v>
      </c>
      <c r="B1515" s="2">
        <v>4</v>
      </c>
      <c r="C1515" s="11" t="s">
        <v>24</v>
      </c>
      <c r="D1515" s="2">
        <v>3</v>
      </c>
      <c r="E1515" s="2">
        <v>2011</v>
      </c>
      <c r="F1515" s="2" t="str">
        <f t="shared" si="93"/>
        <v>2011Q3</v>
      </c>
      <c r="G1515" s="2">
        <v>1</v>
      </c>
      <c r="H1515" s="2">
        <v>0</v>
      </c>
      <c r="I1515" s="2">
        <v>0</v>
      </c>
      <c r="J1515" s="12">
        <v>34056</v>
      </c>
      <c r="K1515" s="12">
        <f>J1515*[1]OtherData!$C$3</f>
        <v>25780.469341408025</v>
      </c>
      <c r="L1515" s="12" t="str">
        <f>VLOOKUP($C1515,[1]OtherData!$H:$I,2,0)</f>
        <v>Storm</v>
      </c>
      <c r="M1515" s="15">
        <f t="shared" si="94"/>
        <v>-4.1183584258118154E-2</v>
      </c>
      <c r="N1515" s="12">
        <v>30573.572361600385</v>
      </c>
      <c r="O1515" s="14">
        <f t="shared" si="95"/>
        <v>-3.8343945159717688E-2</v>
      </c>
      <c r="P1515">
        <v>3</v>
      </c>
      <c r="Q1515">
        <v>1</v>
      </c>
    </row>
    <row r="1516" spans="1:17">
      <c r="A1516" s="2" t="str">
        <f t="shared" si="92"/>
        <v>3_20153</v>
      </c>
      <c r="B1516" s="2">
        <v>3</v>
      </c>
      <c r="C1516" s="11" t="s">
        <v>19</v>
      </c>
      <c r="D1516" s="2">
        <v>3</v>
      </c>
      <c r="E1516" s="2">
        <v>2015</v>
      </c>
      <c r="F1516" s="2" t="str">
        <f t="shared" si="93"/>
        <v>2015Q3</v>
      </c>
      <c r="G1516" s="2">
        <v>1</v>
      </c>
      <c r="H1516" s="2">
        <v>0</v>
      </c>
      <c r="I1516" s="2">
        <v>0</v>
      </c>
      <c r="J1516" s="12">
        <v>34012</v>
      </c>
      <c r="K1516" s="12">
        <f>J1516*[1]OtherData!$C$3</f>
        <v>25747.161241483725</v>
      </c>
      <c r="L1516" s="12" t="str">
        <f>VLOOKUP($C1516,[1]OtherData!$H:$I,2,0)</f>
        <v>Water</v>
      </c>
      <c r="M1516" s="13">
        <f t="shared" si="94"/>
        <v>-4.1183862534419143E-2</v>
      </c>
      <c r="N1516" s="12">
        <v>32681.529000461116</v>
      </c>
      <c r="O1516" s="14">
        <f t="shared" si="95"/>
        <v>-3.8333836448270243E-2</v>
      </c>
      <c r="P1516">
        <v>3</v>
      </c>
      <c r="Q1516">
        <v>1</v>
      </c>
    </row>
    <row r="1517" spans="1:17">
      <c r="A1517" s="2" t="str">
        <f t="shared" si="92"/>
        <v>4_19643</v>
      </c>
      <c r="B1517" s="2">
        <v>4</v>
      </c>
      <c r="C1517" s="11" t="s">
        <v>27</v>
      </c>
      <c r="D1517" s="2">
        <v>3</v>
      </c>
      <c r="E1517" s="2">
        <v>1964</v>
      </c>
      <c r="F1517" s="2" t="str">
        <f t="shared" si="93"/>
        <v>1964Q3</v>
      </c>
      <c r="G1517" s="2">
        <v>2</v>
      </c>
      <c r="H1517" s="2">
        <v>0</v>
      </c>
      <c r="I1517" s="2">
        <v>0</v>
      </c>
      <c r="J1517" s="12">
        <v>33986</v>
      </c>
      <c r="K1517" s="12">
        <f>J1517*[1]OtherData!$C$3</f>
        <v>25727.47918243755</v>
      </c>
      <c r="L1517" s="12" t="str">
        <f>VLOOKUP($C1517,[1]OtherData!$H:$I,2,0)</f>
        <v>Storm</v>
      </c>
      <c r="M1517" s="15">
        <f t="shared" si="94"/>
        <v>-4.1184026970415177E-2</v>
      </c>
      <c r="N1517" s="12">
        <v>90832.685071911939</v>
      </c>
      <c r="O1517" s="14">
        <f t="shared" si="95"/>
        <v>-3.8054972430754543E-2</v>
      </c>
      <c r="P1517">
        <v>3</v>
      </c>
      <c r="Q1517">
        <v>1</v>
      </c>
    </row>
    <row r="1518" spans="1:17">
      <c r="A1518" s="2" t="str">
        <f t="shared" si="92"/>
        <v>1_19951</v>
      </c>
      <c r="B1518" s="2">
        <v>1</v>
      </c>
      <c r="C1518" s="11" t="s">
        <v>27</v>
      </c>
      <c r="D1518" s="2">
        <v>1</v>
      </c>
      <c r="E1518" s="2">
        <v>1995</v>
      </c>
      <c r="F1518" s="2" t="str">
        <f t="shared" si="93"/>
        <v>1995Q1</v>
      </c>
      <c r="G1518" s="2">
        <v>1</v>
      </c>
      <c r="H1518" s="2">
        <v>0</v>
      </c>
      <c r="I1518" s="2">
        <v>0</v>
      </c>
      <c r="J1518" s="12">
        <v>33891</v>
      </c>
      <c r="K1518" s="12">
        <f>J1518*[1]OtherData!$C$3</f>
        <v>25655.563966691901</v>
      </c>
      <c r="L1518" s="12" t="str">
        <f>VLOOKUP($C1518,[1]OtherData!$H:$I,2,0)</f>
        <v>Storm</v>
      </c>
      <c r="M1518" s="13">
        <f t="shared" si="94"/>
        <v>-4.1184627794246843E-2</v>
      </c>
      <c r="N1518" s="12">
        <v>39699.391013004992</v>
      </c>
      <c r="O1518" s="14">
        <f t="shared" si="95"/>
        <v>-3.8300182273058592E-2</v>
      </c>
      <c r="P1518">
        <v>3</v>
      </c>
      <c r="Q1518">
        <v>1</v>
      </c>
    </row>
    <row r="1519" spans="1:17">
      <c r="A1519" s="2" t="str">
        <f t="shared" si="92"/>
        <v>3_19643</v>
      </c>
      <c r="B1519" s="2">
        <v>3</v>
      </c>
      <c r="C1519" s="11" t="s">
        <v>27</v>
      </c>
      <c r="D1519" s="2">
        <v>3</v>
      </c>
      <c r="E1519" s="2">
        <v>1964</v>
      </c>
      <c r="F1519" s="2" t="str">
        <f t="shared" si="93"/>
        <v>1964Q3</v>
      </c>
      <c r="G1519" s="2">
        <v>2</v>
      </c>
      <c r="H1519" s="2">
        <v>0</v>
      </c>
      <c r="I1519" s="2">
        <v>0</v>
      </c>
      <c r="J1519" s="12">
        <v>33878</v>
      </c>
      <c r="K1519" s="12">
        <f>J1519*[1]OtherData!$C$3</f>
        <v>25645.722937168812</v>
      </c>
      <c r="L1519" s="12" t="str">
        <f>VLOOKUP($C1519,[1]OtherData!$H:$I,2,0)</f>
        <v>Storm</v>
      </c>
      <c r="M1519" s="15">
        <f t="shared" si="94"/>
        <v>-4.1184710012244864E-2</v>
      </c>
      <c r="N1519" s="12">
        <v>90544.038865010079</v>
      </c>
      <c r="O1519" s="14">
        <f t="shared" si="95"/>
        <v>-3.8056356634377224E-2</v>
      </c>
      <c r="P1519">
        <v>3</v>
      </c>
      <c r="Q1519">
        <v>1</v>
      </c>
    </row>
    <row r="1520" spans="1:17">
      <c r="A1520" s="2" t="str">
        <f t="shared" si="92"/>
        <v>5_20152</v>
      </c>
      <c r="B1520" s="2">
        <v>5</v>
      </c>
      <c r="C1520" s="11" t="s">
        <v>24</v>
      </c>
      <c r="D1520" s="2">
        <v>2</v>
      </c>
      <c r="E1520" s="2">
        <v>2015</v>
      </c>
      <c r="F1520" s="2" t="str">
        <f t="shared" si="93"/>
        <v>2015Q2</v>
      </c>
      <c r="G1520" s="2">
        <v>1</v>
      </c>
      <c r="H1520" s="2">
        <v>0</v>
      </c>
      <c r="I1520" s="2">
        <v>0</v>
      </c>
      <c r="J1520" s="12">
        <v>33774</v>
      </c>
      <c r="K1520" s="12">
        <f>J1520*[1]OtherData!$C$3</f>
        <v>25566.994700984105</v>
      </c>
      <c r="L1520" s="12" t="str">
        <f>VLOOKUP($C1520,[1]OtherData!$H:$I,2,0)</f>
        <v>Storm</v>
      </c>
      <c r="M1520" s="13">
        <f t="shared" si="94"/>
        <v>-4.1185367756229004E-2</v>
      </c>
      <c r="N1520" s="12">
        <v>32452.839011571614</v>
      </c>
      <c r="O1520" s="14">
        <f t="shared" si="95"/>
        <v>-3.833493313169626E-2</v>
      </c>
      <c r="P1520">
        <v>3</v>
      </c>
      <c r="Q1520">
        <v>1</v>
      </c>
    </row>
    <row r="1521" spans="1:17">
      <c r="A1521" s="2" t="str">
        <f t="shared" si="92"/>
        <v>3_20133</v>
      </c>
      <c r="B1521" s="2">
        <v>3</v>
      </c>
      <c r="C1521" s="11" t="s">
        <v>24</v>
      </c>
      <c r="D1521" s="2">
        <v>3</v>
      </c>
      <c r="E1521" s="2">
        <v>2013</v>
      </c>
      <c r="F1521" s="2" t="str">
        <f t="shared" si="93"/>
        <v>2013Q3</v>
      </c>
      <c r="G1521" s="2">
        <v>1</v>
      </c>
      <c r="H1521" s="2">
        <v>0</v>
      </c>
      <c r="I1521" s="2">
        <v>0</v>
      </c>
      <c r="J1521" s="12">
        <v>33764</v>
      </c>
      <c r="K1521" s="12">
        <f>J1521*[1]OtherData!$C$3</f>
        <v>25559.424678274037</v>
      </c>
      <c r="L1521" s="12" t="str">
        <f>VLOOKUP($C1521,[1]OtherData!$H:$I,2,0)</f>
        <v>Storm</v>
      </c>
      <c r="M1521" s="15">
        <f t="shared" si="94"/>
        <v>-4.1185431000842862E-2</v>
      </c>
      <c r="N1521" s="12">
        <v>31761.238317841347</v>
      </c>
      <c r="O1521" s="14">
        <f t="shared" si="95"/>
        <v>-3.8338249704590072E-2</v>
      </c>
      <c r="P1521">
        <v>3</v>
      </c>
      <c r="Q1521">
        <v>1</v>
      </c>
    </row>
    <row r="1522" spans="1:17">
      <c r="A1522" s="2" t="str">
        <f t="shared" si="92"/>
        <v>5_19694</v>
      </c>
      <c r="B1522" s="2">
        <v>5</v>
      </c>
      <c r="C1522" s="11" t="s">
        <v>22</v>
      </c>
      <c r="D1522" s="2">
        <v>4</v>
      </c>
      <c r="E1522" s="2">
        <v>1969</v>
      </c>
      <c r="F1522" s="2" t="str">
        <f t="shared" si="93"/>
        <v>1969Q4</v>
      </c>
      <c r="G1522" s="2">
        <v>1</v>
      </c>
      <c r="H1522" s="2">
        <v>2</v>
      </c>
      <c r="I1522" s="2">
        <v>2</v>
      </c>
      <c r="J1522" s="12">
        <v>33736</v>
      </c>
      <c r="K1522" s="12">
        <f>J1522*[1]OtherData!$C$3</f>
        <v>25538.228614685846</v>
      </c>
      <c r="L1522" s="12" t="str">
        <f>VLOOKUP($C1522,[1]OtherData!$H:$I,2,0)</f>
        <v>Wind</v>
      </c>
      <c r="M1522" s="13">
        <f t="shared" si="94"/>
        <v>-4.1185608085761674E-2</v>
      </c>
      <c r="N1522" s="12">
        <v>79813.127513089144</v>
      </c>
      <c r="O1522" s="14">
        <f t="shared" si="95"/>
        <v>-3.8107816747182631E-2</v>
      </c>
      <c r="P1522">
        <v>3</v>
      </c>
      <c r="Q1522">
        <v>1</v>
      </c>
    </row>
    <row r="1523" spans="1:17">
      <c r="A1523" s="2" t="str">
        <f t="shared" si="92"/>
        <v>2_20142</v>
      </c>
      <c r="B1523" s="2">
        <v>2</v>
      </c>
      <c r="C1523" s="11" t="s">
        <v>39</v>
      </c>
      <c r="D1523" s="2">
        <v>2</v>
      </c>
      <c r="E1523" s="2">
        <v>2014</v>
      </c>
      <c r="F1523" s="2" t="str">
        <f t="shared" si="93"/>
        <v>2014Q2</v>
      </c>
      <c r="G1523" s="2">
        <v>1</v>
      </c>
      <c r="H1523" s="2">
        <v>0</v>
      </c>
      <c r="I1523" s="2">
        <v>0</v>
      </c>
      <c r="J1523" s="12">
        <v>33729</v>
      </c>
      <c r="K1523" s="12">
        <f>J1523*[1]OtherData!$C$3</f>
        <v>25532.929598788796</v>
      </c>
      <c r="L1523" s="12" t="str">
        <f>VLOOKUP($C1523,[1]OtherData!$H:$I,2,0)</f>
        <v>Storm</v>
      </c>
      <c r="M1523" s="15">
        <f t="shared" si="94"/>
        <v>-4.1185652356991377E-2</v>
      </c>
      <c r="N1523" s="12">
        <v>32111.498948218774</v>
      </c>
      <c r="O1523" s="14">
        <f t="shared" si="95"/>
        <v>-3.8336570028842186E-2</v>
      </c>
      <c r="P1523">
        <v>3</v>
      </c>
      <c r="Q1523">
        <v>1</v>
      </c>
    </row>
    <row r="1524" spans="1:17">
      <c r="A1524" s="2" t="str">
        <f t="shared" si="92"/>
        <v>3_20133</v>
      </c>
      <c r="B1524" s="2">
        <v>3</v>
      </c>
      <c r="C1524" s="11" t="s">
        <v>27</v>
      </c>
      <c r="D1524" s="2">
        <v>3</v>
      </c>
      <c r="E1524" s="2">
        <v>2013</v>
      </c>
      <c r="F1524" s="2" t="str">
        <f t="shared" si="93"/>
        <v>2013Q3</v>
      </c>
      <c r="G1524" s="2">
        <v>1</v>
      </c>
      <c r="H1524" s="2">
        <v>0</v>
      </c>
      <c r="I1524" s="2">
        <v>0</v>
      </c>
      <c r="J1524" s="12">
        <v>33644</v>
      </c>
      <c r="K1524" s="12">
        <f>J1524*[1]OtherData!$C$3</f>
        <v>25468.584405753219</v>
      </c>
      <c r="L1524" s="12" t="str">
        <f>VLOOKUP($C1524,[1]OtherData!$H:$I,2,0)</f>
        <v>Storm</v>
      </c>
      <c r="M1524" s="13">
        <f t="shared" si="94"/>
        <v>-4.1186189936209185E-2</v>
      </c>
      <c r="N1524" s="12">
        <v>31648.356295624166</v>
      </c>
      <c r="O1524" s="14">
        <f t="shared" si="95"/>
        <v>-3.8338791030616028E-2</v>
      </c>
      <c r="P1524">
        <v>3</v>
      </c>
      <c r="Q1524">
        <v>1</v>
      </c>
    </row>
    <row r="1525" spans="1:17">
      <c r="A1525" s="2" t="str">
        <f t="shared" si="92"/>
        <v>5_20112</v>
      </c>
      <c r="B1525" s="2">
        <v>5</v>
      </c>
      <c r="C1525" s="11" t="s">
        <v>24</v>
      </c>
      <c r="D1525" s="2">
        <v>2</v>
      </c>
      <c r="E1525" s="2">
        <v>2011</v>
      </c>
      <c r="F1525" s="2" t="str">
        <f t="shared" si="93"/>
        <v>2011Q2</v>
      </c>
      <c r="G1525" s="2">
        <v>1</v>
      </c>
      <c r="H1525" s="2">
        <v>0</v>
      </c>
      <c r="I1525" s="2">
        <v>0</v>
      </c>
      <c r="J1525" s="12">
        <v>33628</v>
      </c>
      <c r="K1525" s="12">
        <f>J1525*[1]OtherData!$C$3</f>
        <v>25456.472369417108</v>
      </c>
      <c r="L1525" s="12" t="str">
        <f>VLOOKUP($C1525,[1]OtherData!$H:$I,2,0)</f>
        <v>Storm</v>
      </c>
      <c r="M1525" s="15">
        <f t="shared" si="94"/>
        <v>-4.1186291127591361E-2</v>
      </c>
      <c r="N1525" s="12">
        <v>30189.337895698194</v>
      </c>
      <c r="O1525" s="14">
        <f t="shared" si="95"/>
        <v>-3.8345787757080634E-2</v>
      </c>
      <c r="P1525">
        <v>3</v>
      </c>
      <c r="Q1525">
        <v>1</v>
      </c>
    </row>
    <row r="1526" spans="1:17">
      <c r="A1526" s="2" t="str">
        <f t="shared" si="92"/>
        <v>3_20142</v>
      </c>
      <c r="B1526" s="2">
        <v>3</v>
      </c>
      <c r="C1526" s="11" t="s">
        <v>24</v>
      </c>
      <c r="D1526" s="2">
        <v>2</v>
      </c>
      <c r="E1526" s="2">
        <v>2014</v>
      </c>
      <c r="F1526" s="2" t="str">
        <f t="shared" si="93"/>
        <v>2014Q2</v>
      </c>
      <c r="G1526" s="2">
        <v>1</v>
      </c>
      <c r="H1526" s="2">
        <v>0</v>
      </c>
      <c r="I1526" s="2">
        <v>0</v>
      </c>
      <c r="J1526" s="12">
        <v>33593</v>
      </c>
      <c r="K1526" s="12">
        <f>J1526*[1]OtherData!$C$3</f>
        <v>25429.97728993187</v>
      </c>
      <c r="L1526" s="12" t="str">
        <f>VLOOKUP($C1526,[1]OtherData!$H:$I,2,0)</f>
        <v>Storm</v>
      </c>
      <c r="M1526" s="13">
        <f t="shared" si="94"/>
        <v>-4.1186512483739869E-2</v>
      </c>
      <c r="N1526" s="12">
        <v>31982.020936509038</v>
      </c>
      <c r="O1526" s="14">
        <f t="shared" si="95"/>
        <v>-3.8337190940978157E-2</v>
      </c>
      <c r="P1526">
        <v>3</v>
      </c>
      <c r="Q1526">
        <v>1</v>
      </c>
    </row>
    <row r="1527" spans="1:17">
      <c r="A1527" s="2" t="str">
        <f t="shared" si="92"/>
        <v>3_20133</v>
      </c>
      <c r="B1527" s="2">
        <v>3</v>
      </c>
      <c r="C1527" s="11" t="s">
        <v>19</v>
      </c>
      <c r="D1527" s="2">
        <v>3</v>
      </c>
      <c r="E1527" s="2">
        <v>2013</v>
      </c>
      <c r="F1527" s="2" t="str">
        <f t="shared" si="93"/>
        <v>2013Q3</v>
      </c>
      <c r="G1527" s="2">
        <v>1</v>
      </c>
      <c r="H1527" s="2">
        <v>0</v>
      </c>
      <c r="I1527" s="2">
        <v>0</v>
      </c>
      <c r="J1527" s="12">
        <v>33580</v>
      </c>
      <c r="K1527" s="12">
        <f>J1527*[1]OtherData!$C$3</f>
        <v>25420.136260408781</v>
      </c>
      <c r="L1527" s="12" t="str">
        <f>VLOOKUP($C1527,[1]OtherData!$H:$I,2,0)</f>
        <v>Water</v>
      </c>
      <c r="M1527" s="15">
        <f t="shared" si="94"/>
        <v>-4.1186594701737883E-2</v>
      </c>
      <c r="N1527" s="12">
        <v>31588.152550441668</v>
      </c>
      <c r="O1527" s="14">
        <f t="shared" si="95"/>
        <v>-3.8339079737829865E-2</v>
      </c>
      <c r="P1527">
        <v>3</v>
      </c>
      <c r="Q1527">
        <v>1</v>
      </c>
    </row>
    <row r="1528" spans="1:17">
      <c r="A1528" s="2" t="str">
        <f t="shared" si="92"/>
        <v>4_20093</v>
      </c>
      <c r="B1528" s="2">
        <v>4</v>
      </c>
      <c r="C1528" s="11" t="s">
        <v>24</v>
      </c>
      <c r="D1528" s="2">
        <v>3</v>
      </c>
      <c r="E1528" s="2">
        <v>2009</v>
      </c>
      <c r="F1528" s="2" t="str">
        <f t="shared" si="93"/>
        <v>2009Q3</v>
      </c>
      <c r="G1528" s="2">
        <v>1</v>
      </c>
      <c r="H1528" s="2">
        <v>0</v>
      </c>
      <c r="I1528" s="2">
        <v>0</v>
      </c>
      <c r="J1528" s="12">
        <v>33580</v>
      </c>
      <c r="K1528" s="12">
        <f>J1528*[1]OtherData!$C$3</f>
        <v>25420.136260408781</v>
      </c>
      <c r="L1528" s="12" t="str">
        <f>VLOOKUP($C1528,[1]OtherData!$H:$I,2,0)</f>
        <v>Storm</v>
      </c>
      <c r="M1528" s="13">
        <f t="shared" si="94"/>
        <v>-4.1186594701737883E-2</v>
      </c>
      <c r="N1528" s="12">
        <v>29962.585051901333</v>
      </c>
      <c r="O1528" s="14">
        <f t="shared" si="95"/>
        <v>-3.8346875150922409E-2</v>
      </c>
      <c r="P1528">
        <v>3</v>
      </c>
      <c r="Q1528">
        <v>1</v>
      </c>
    </row>
    <row r="1529" spans="1:17">
      <c r="A1529" s="2" t="str">
        <f t="shared" si="92"/>
        <v>5_20153</v>
      </c>
      <c r="B1529" s="2">
        <v>5</v>
      </c>
      <c r="C1529" s="11" t="s">
        <v>19</v>
      </c>
      <c r="D1529" s="2">
        <v>3</v>
      </c>
      <c r="E1529" s="2">
        <v>2015</v>
      </c>
      <c r="F1529" s="2" t="str">
        <f t="shared" si="93"/>
        <v>2015Q3</v>
      </c>
      <c r="G1529" s="2">
        <v>1</v>
      </c>
      <c r="H1529" s="2">
        <v>0</v>
      </c>
      <c r="I1529" s="2">
        <v>0</v>
      </c>
      <c r="J1529" s="12">
        <v>33526</v>
      </c>
      <c r="K1529" s="12">
        <f>J1529*[1]OtherData!$C$3</f>
        <v>25379.258137774414</v>
      </c>
      <c r="L1529" s="12" t="str">
        <f>VLOOKUP($C1529,[1]OtherData!$H:$I,2,0)</f>
        <v>Water</v>
      </c>
      <c r="M1529" s="15">
        <f t="shared" si="94"/>
        <v>-4.118693622265273E-2</v>
      </c>
      <c r="N1529" s="12">
        <v>32214.540199619529</v>
      </c>
      <c r="O1529" s="14">
        <f t="shared" si="95"/>
        <v>-3.8336075894257825E-2</v>
      </c>
      <c r="P1529">
        <v>3</v>
      </c>
      <c r="Q1529">
        <v>1</v>
      </c>
    </row>
    <row r="1530" spans="1:17">
      <c r="A1530" s="2" t="str">
        <f t="shared" si="92"/>
        <v>4_20132</v>
      </c>
      <c r="B1530" s="2">
        <v>4</v>
      </c>
      <c r="C1530" s="11" t="s">
        <v>19</v>
      </c>
      <c r="D1530" s="2">
        <v>2</v>
      </c>
      <c r="E1530" s="2">
        <v>2013</v>
      </c>
      <c r="F1530" s="2" t="str">
        <f t="shared" si="93"/>
        <v>2013Q2</v>
      </c>
      <c r="G1530" s="2">
        <v>1</v>
      </c>
      <c r="H1530" s="2">
        <v>0</v>
      </c>
      <c r="I1530" s="2">
        <v>0</v>
      </c>
      <c r="J1530" s="12">
        <v>33523</v>
      </c>
      <c r="K1530" s="12">
        <f>J1530*[1]OtherData!$C$3</f>
        <v>25376.987130961395</v>
      </c>
      <c r="L1530" s="12" t="str">
        <f>VLOOKUP($C1530,[1]OtherData!$H:$I,2,0)</f>
        <v>Water</v>
      </c>
      <c r="M1530" s="13">
        <f t="shared" si="94"/>
        <v>-4.1186955196036885E-2</v>
      </c>
      <c r="N1530" s="12">
        <v>31534.533589888506</v>
      </c>
      <c r="O1530" s="14">
        <f t="shared" si="95"/>
        <v>-3.8339336867692198E-2</v>
      </c>
      <c r="P1530">
        <v>3</v>
      </c>
      <c r="Q1530">
        <v>1</v>
      </c>
    </row>
    <row r="1531" spans="1:17">
      <c r="A1531" s="2" t="str">
        <f t="shared" si="92"/>
        <v>3_20152</v>
      </c>
      <c r="B1531" s="2">
        <v>3</v>
      </c>
      <c r="C1531" s="11" t="s">
        <v>24</v>
      </c>
      <c r="D1531" s="2">
        <v>2</v>
      </c>
      <c r="E1531" s="2">
        <v>2015</v>
      </c>
      <c r="F1531" s="2" t="str">
        <f t="shared" si="93"/>
        <v>2015Q2</v>
      </c>
      <c r="G1531" s="2">
        <v>1</v>
      </c>
      <c r="H1531" s="2">
        <v>0</v>
      </c>
      <c r="I1531" s="2">
        <v>0</v>
      </c>
      <c r="J1531" s="12">
        <v>33511</v>
      </c>
      <c r="K1531" s="12">
        <f>J1531*[1]OtherData!$C$3</f>
        <v>25367.903103709312</v>
      </c>
      <c r="L1531" s="12" t="str">
        <f>VLOOKUP($C1531,[1]OtherData!$H:$I,2,0)</f>
        <v>Storm</v>
      </c>
      <c r="M1531" s="15">
        <f t="shared" si="94"/>
        <v>-4.1187031089573521E-2</v>
      </c>
      <c r="N1531" s="12">
        <v>32200.126965025651</v>
      </c>
      <c r="O1531" s="14">
        <f t="shared" si="95"/>
        <v>-3.8336145012961148E-2</v>
      </c>
      <c r="P1531">
        <v>3</v>
      </c>
      <c r="Q1531">
        <v>1</v>
      </c>
    </row>
    <row r="1532" spans="1:17">
      <c r="A1532" s="2" t="str">
        <f t="shared" si="92"/>
        <v>2_20003</v>
      </c>
      <c r="B1532" s="2">
        <v>2</v>
      </c>
      <c r="C1532" s="11" t="s">
        <v>24</v>
      </c>
      <c r="D1532" s="2">
        <v>3</v>
      </c>
      <c r="E1532" s="2">
        <v>2000</v>
      </c>
      <c r="F1532" s="2" t="str">
        <f t="shared" si="93"/>
        <v>2000Q3</v>
      </c>
      <c r="G1532" s="2">
        <v>1</v>
      </c>
      <c r="H1532" s="2">
        <v>0</v>
      </c>
      <c r="I1532" s="2">
        <v>0</v>
      </c>
      <c r="J1532" s="12">
        <v>33504</v>
      </c>
      <c r="K1532" s="12">
        <f>J1532*[1]OtherData!$C$3</f>
        <v>25362.604087812266</v>
      </c>
      <c r="L1532" s="12" t="str">
        <f>VLOOKUP($C1532,[1]OtherData!$H:$I,2,0)</f>
        <v>Storm</v>
      </c>
      <c r="M1532" s="13">
        <f t="shared" si="94"/>
        <v>-4.1187075360803224E-2</v>
      </c>
      <c r="N1532" s="12">
        <v>32765.64945727283</v>
      </c>
      <c r="O1532" s="14">
        <f t="shared" si="95"/>
        <v>-3.8333433048404676E-2</v>
      </c>
      <c r="P1532">
        <v>3</v>
      </c>
      <c r="Q1532">
        <v>1</v>
      </c>
    </row>
    <row r="1533" spans="1:17">
      <c r="A1533" s="2" t="str">
        <f t="shared" si="92"/>
        <v>3_20092</v>
      </c>
      <c r="B1533" s="2">
        <v>3</v>
      </c>
      <c r="C1533" s="11" t="s">
        <v>24</v>
      </c>
      <c r="D1533" s="2">
        <v>2</v>
      </c>
      <c r="E1533" s="2">
        <v>2009</v>
      </c>
      <c r="F1533" s="2" t="str">
        <f t="shared" si="93"/>
        <v>2009Q2</v>
      </c>
      <c r="G1533" s="2">
        <v>1</v>
      </c>
      <c r="H1533" s="2">
        <v>0</v>
      </c>
      <c r="I1533" s="2">
        <v>0</v>
      </c>
      <c r="J1533" s="12">
        <v>33501</v>
      </c>
      <c r="K1533" s="12">
        <f>J1533*[1]OtherData!$C$3</f>
        <v>25360.333080999244</v>
      </c>
      <c r="L1533" s="12" t="str">
        <f>VLOOKUP($C1533,[1]OtherData!$H:$I,2,0)</f>
        <v>Storm</v>
      </c>
      <c r="M1533" s="15">
        <f t="shared" si="94"/>
        <v>-4.118709433418738E-2</v>
      </c>
      <c r="N1533" s="12">
        <v>29892.095349128842</v>
      </c>
      <c r="O1533" s="14">
        <f t="shared" si="95"/>
        <v>-3.8347213184472151E-2</v>
      </c>
      <c r="P1533">
        <v>3</v>
      </c>
      <c r="Q1533">
        <v>1</v>
      </c>
    </row>
    <row r="1534" spans="1:17">
      <c r="A1534" s="2" t="str">
        <f t="shared" si="92"/>
        <v>3_20132</v>
      </c>
      <c r="B1534" s="2">
        <v>3</v>
      </c>
      <c r="C1534" s="11" t="s">
        <v>24</v>
      </c>
      <c r="D1534" s="2">
        <v>2</v>
      </c>
      <c r="E1534" s="2">
        <v>2013</v>
      </c>
      <c r="F1534" s="2" t="str">
        <f t="shared" si="93"/>
        <v>2013Q2</v>
      </c>
      <c r="G1534" s="2">
        <v>1</v>
      </c>
      <c r="H1534" s="2">
        <v>0</v>
      </c>
      <c r="I1534" s="2">
        <v>0</v>
      </c>
      <c r="J1534" s="12">
        <v>33498</v>
      </c>
      <c r="K1534" s="12">
        <f>J1534*[1]OtherData!$C$3</f>
        <v>25358.062074186222</v>
      </c>
      <c r="L1534" s="12" t="str">
        <f>VLOOKUP($C1534,[1]OtherData!$H:$I,2,0)</f>
        <v>Storm</v>
      </c>
      <c r="M1534" s="13">
        <f t="shared" si="94"/>
        <v>-4.1187113307571535E-2</v>
      </c>
      <c r="N1534" s="12">
        <v>31511.016501926591</v>
      </c>
      <c r="O1534" s="14">
        <f t="shared" si="95"/>
        <v>-3.8339449643947601E-2</v>
      </c>
      <c r="P1534">
        <v>3</v>
      </c>
      <c r="Q1534">
        <v>1</v>
      </c>
    </row>
    <row r="1535" spans="1:17">
      <c r="A1535" s="2" t="str">
        <f t="shared" si="92"/>
        <v>2_20112</v>
      </c>
      <c r="B1535" s="2">
        <v>2</v>
      </c>
      <c r="C1535" s="11" t="s">
        <v>24</v>
      </c>
      <c r="D1535" s="2">
        <v>2</v>
      </c>
      <c r="E1535" s="2">
        <v>2011</v>
      </c>
      <c r="F1535" s="2" t="str">
        <f t="shared" si="93"/>
        <v>2011Q2</v>
      </c>
      <c r="G1535" s="2">
        <v>1</v>
      </c>
      <c r="H1535" s="2">
        <v>0</v>
      </c>
      <c r="I1535" s="2">
        <v>0</v>
      </c>
      <c r="J1535" s="12">
        <v>33317</v>
      </c>
      <c r="K1535" s="12">
        <f>J1535*[1]OtherData!$C$3</f>
        <v>25221.044663133991</v>
      </c>
      <c r="L1535" s="12" t="str">
        <f>VLOOKUP($C1535,[1]OtherData!$H:$I,2,0)</f>
        <v>Storm</v>
      </c>
      <c r="M1535" s="15">
        <f t="shared" si="94"/>
        <v>-4.1188258035082401E-2</v>
      </c>
      <c r="N1535" s="12">
        <v>29910.139487063661</v>
      </c>
      <c r="O1535" s="14">
        <f t="shared" si="95"/>
        <v>-3.8347126653762588E-2</v>
      </c>
      <c r="P1535">
        <v>3</v>
      </c>
      <c r="Q1535">
        <v>1</v>
      </c>
    </row>
    <row r="1536" spans="1:17">
      <c r="A1536" s="2" t="str">
        <f t="shared" si="92"/>
        <v>5_20152</v>
      </c>
      <c r="B1536" s="2">
        <v>5</v>
      </c>
      <c r="C1536" s="11" t="s">
        <v>24</v>
      </c>
      <c r="D1536" s="2">
        <v>2</v>
      </c>
      <c r="E1536" s="2">
        <v>2015</v>
      </c>
      <c r="F1536" s="2" t="str">
        <f t="shared" si="93"/>
        <v>2015Q2</v>
      </c>
      <c r="G1536" s="2">
        <v>1</v>
      </c>
      <c r="H1536" s="2">
        <v>0</v>
      </c>
      <c r="I1536" s="2">
        <v>0</v>
      </c>
      <c r="J1536" s="12">
        <v>33317</v>
      </c>
      <c r="K1536" s="12">
        <f>J1536*[1]OtherData!$C$3</f>
        <v>25221.044663133991</v>
      </c>
      <c r="L1536" s="12" t="str">
        <f>VLOOKUP($C1536,[1]OtherData!$H:$I,2,0)</f>
        <v>Storm</v>
      </c>
      <c r="M1536" s="13">
        <f t="shared" si="94"/>
        <v>-4.1188258035082401E-2</v>
      </c>
      <c r="N1536" s="12">
        <v>32013.71579761152</v>
      </c>
      <c r="O1536" s="14">
        <f t="shared" si="95"/>
        <v>-3.8337038948190759E-2</v>
      </c>
      <c r="P1536">
        <v>3</v>
      </c>
      <c r="Q1536">
        <v>1</v>
      </c>
    </row>
    <row r="1537" spans="1:17">
      <c r="A1537" s="2" t="str">
        <f t="shared" si="92"/>
        <v>4_20093</v>
      </c>
      <c r="B1537" s="2">
        <v>4</v>
      </c>
      <c r="C1537" s="11" t="s">
        <v>24</v>
      </c>
      <c r="D1537" s="2">
        <v>3</v>
      </c>
      <c r="E1537" s="2">
        <v>2009</v>
      </c>
      <c r="F1537" s="2" t="str">
        <f t="shared" si="93"/>
        <v>2009Q3</v>
      </c>
      <c r="G1537" s="2">
        <v>1</v>
      </c>
      <c r="H1537" s="2">
        <v>0</v>
      </c>
      <c r="I1537" s="2">
        <v>0</v>
      </c>
      <c r="J1537" s="12">
        <v>33270</v>
      </c>
      <c r="K1537" s="12">
        <f>J1537*[1]OtherData!$C$3</f>
        <v>25185.46555639667</v>
      </c>
      <c r="L1537" s="12" t="str">
        <f>VLOOKUP($C1537,[1]OtherData!$H:$I,2,0)</f>
        <v>Storm</v>
      </c>
      <c r="M1537" s="15">
        <f t="shared" si="94"/>
        <v>-4.1188555284767545E-2</v>
      </c>
      <c r="N1537" s="12">
        <v>29685.979889123209</v>
      </c>
      <c r="O1537" s="14">
        <f t="shared" si="95"/>
        <v>-3.8348201611687234E-2</v>
      </c>
      <c r="P1537">
        <v>3</v>
      </c>
      <c r="Q1537">
        <v>1</v>
      </c>
    </row>
    <row r="1538" spans="1:17">
      <c r="A1538" s="2" t="str">
        <f t="shared" ref="A1538:A1601" si="96">B1538&amp;"_"&amp;E1538&amp;D1538</f>
        <v>4_20112</v>
      </c>
      <c r="B1538" s="2">
        <v>4</v>
      </c>
      <c r="C1538" s="11" t="s">
        <v>39</v>
      </c>
      <c r="D1538" s="2">
        <v>2</v>
      </c>
      <c r="E1538" s="2">
        <v>2011</v>
      </c>
      <c r="F1538" s="2" t="str">
        <f t="shared" ref="F1538:F1601" si="97">E1538&amp;"Q"&amp;D1538</f>
        <v>2011Q2</v>
      </c>
      <c r="G1538" s="2">
        <v>1</v>
      </c>
      <c r="H1538" s="2">
        <v>0</v>
      </c>
      <c r="I1538" s="2">
        <v>0</v>
      </c>
      <c r="J1538" s="12">
        <v>33247</v>
      </c>
      <c r="K1538" s="12">
        <f>J1538*[1]OtherData!$C$3</f>
        <v>25168.054504163512</v>
      </c>
      <c r="L1538" s="12" t="str">
        <f>VLOOKUP($C1538,[1]OtherData!$H:$I,2,0)</f>
        <v>Storm</v>
      </c>
      <c r="M1538" s="13">
        <f t="shared" ref="M1538:M1601" si="98">STANDARDIZE(J1538,AVERAGE($J$2:$J$3367),_xlfn.STDEV.S($J$2:$J$3367))</f>
        <v>-4.1188700747379417E-2</v>
      </c>
      <c r="N1538" s="12">
        <v>29847.29740151891</v>
      </c>
      <c r="O1538" s="14">
        <f t="shared" ref="O1538:O1601" si="99">STANDARDIZE(N1538,AVERAGE($N$2:$N$3367),_xlfn.STDEV.S($N$2:$N$3367))</f>
        <v>-3.8347428013144377E-2</v>
      </c>
      <c r="P1538">
        <v>3</v>
      </c>
      <c r="Q1538">
        <v>1</v>
      </c>
    </row>
    <row r="1539" spans="1:17">
      <c r="A1539" s="2" t="str">
        <f t="shared" si="96"/>
        <v>4_20133</v>
      </c>
      <c r="B1539" s="2">
        <v>4</v>
      </c>
      <c r="C1539" s="11" t="s">
        <v>24</v>
      </c>
      <c r="D1539" s="2">
        <v>3</v>
      </c>
      <c r="E1539" s="2">
        <v>2013</v>
      </c>
      <c r="F1539" s="2" t="str">
        <f t="shared" si="97"/>
        <v>2013Q3</v>
      </c>
      <c r="G1539" s="2">
        <v>1</v>
      </c>
      <c r="H1539" s="2">
        <v>0</v>
      </c>
      <c r="I1539" s="2">
        <v>0</v>
      </c>
      <c r="J1539" s="12">
        <v>33216</v>
      </c>
      <c r="K1539" s="12">
        <f>J1539*[1]OtherData!$C$3</f>
        <v>25144.587433762303</v>
      </c>
      <c r="L1539" s="12" t="str">
        <f>VLOOKUP($C1539,[1]OtherData!$H:$I,2,0)</f>
        <v>Storm</v>
      </c>
      <c r="M1539" s="15">
        <f t="shared" si="98"/>
        <v>-4.1188896805682385E-2</v>
      </c>
      <c r="N1539" s="12">
        <v>31245.743749716214</v>
      </c>
      <c r="O1539" s="14">
        <f t="shared" si="99"/>
        <v>-3.8340721760108595E-2</v>
      </c>
      <c r="P1539">
        <v>3</v>
      </c>
      <c r="Q1539">
        <v>1</v>
      </c>
    </row>
    <row r="1540" spans="1:17">
      <c r="A1540" s="2" t="str">
        <f t="shared" si="96"/>
        <v>5_20163</v>
      </c>
      <c r="B1540" s="2">
        <v>5</v>
      </c>
      <c r="C1540" s="11" t="s">
        <v>19</v>
      </c>
      <c r="D1540" s="2">
        <v>3</v>
      </c>
      <c r="E1540" s="2">
        <v>2016</v>
      </c>
      <c r="F1540" s="2" t="str">
        <f t="shared" si="97"/>
        <v>2016Q3</v>
      </c>
      <c r="G1540" s="2">
        <v>1</v>
      </c>
      <c r="H1540" s="2">
        <v>0</v>
      </c>
      <c r="I1540" s="2">
        <v>0</v>
      </c>
      <c r="J1540" s="12">
        <v>33187</v>
      </c>
      <c r="K1540" s="12">
        <f>J1540*[1]OtherData!$C$3</f>
        <v>25122.634367903105</v>
      </c>
      <c r="L1540" s="12" t="str">
        <f>VLOOKUP($C1540,[1]OtherData!$H:$I,2,0)</f>
        <v>Water</v>
      </c>
      <c r="M1540" s="13">
        <f t="shared" si="98"/>
        <v>-4.1189080215062582E-2</v>
      </c>
      <c r="N1540" s="12">
        <v>31806.220537186098</v>
      </c>
      <c r="O1540" s="14">
        <f t="shared" si="99"/>
        <v>-3.8338033992242275E-2</v>
      </c>
      <c r="P1540">
        <v>3</v>
      </c>
      <c r="Q1540">
        <v>1</v>
      </c>
    </row>
    <row r="1541" spans="1:17">
      <c r="A1541" s="2" t="str">
        <f t="shared" si="96"/>
        <v>5_20103</v>
      </c>
      <c r="B1541" s="2">
        <v>5</v>
      </c>
      <c r="C1541" s="11" t="s">
        <v>24</v>
      </c>
      <c r="D1541" s="2">
        <v>3</v>
      </c>
      <c r="E1541" s="2">
        <v>2010</v>
      </c>
      <c r="F1541" s="2" t="str">
        <f t="shared" si="97"/>
        <v>2010Q3</v>
      </c>
      <c r="G1541" s="2">
        <v>1</v>
      </c>
      <c r="H1541" s="2">
        <v>0</v>
      </c>
      <c r="I1541" s="2">
        <v>0</v>
      </c>
      <c r="J1541" s="12">
        <v>33168</v>
      </c>
      <c r="K1541" s="12">
        <f>J1541*[1]OtherData!$C$3</f>
        <v>25108.251324753975</v>
      </c>
      <c r="L1541" s="12" t="str">
        <f>VLOOKUP($C1541,[1]OtherData!$H:$I,2,0)</f>
        <v>Storm</v>
      </c>
      <c r="M1541" s="15">
        <f t="shared" si="98"/>
        <v>-4.1189200379828914E-2</v>
      </c>
      <c r="N1541" s="12">
        <v>29450.774427877368</v>
      </c>
      <c r="O1541" s="14">
        <f t="shared" si="99"/>
        <v>-3.8349329540077581E-2</v>
      </c>
      <c r="P1541">
        <v>3</v>
      </c>
      <c r="Q1541">
        <v>1</v>
      </c>
    </row>
    <row r="1542" spans="1:17">
      <c r="A1542" s="2" t="str">
        <f t="shared" si="96"/>
        <v>5_19661</v>
      </c>
      <c r="B1542" s="2">
        <v>5</v>
      </c>
      <c r="C1542" s="11" t="s">
        <v>20</v>
      </c>
      <c r="D1542" s="2">
        <v>1</v>
      </c>
      <c r="E1542" s="2">
        <v>1966</v>
      </c>
      <c r="F1542" s="2" t="str">
        <f t="shared" si="97"/>
        <v>1966Q1</v>
      </c>
      <c r="G1542" s="2">
        <v>1</v>
      </c>
      <c r="H1542" s="2">
        <v>0</v>
      </c>
      <c r="I1542" s="2">
        <v>0</v>
      </c>
      <c r="J1542" s="12">
        <v>33142</v>
      </c>
      <c r="K1542" s="12">
        <f>J1542*[1]OtherData!$C$3</f>
        <v>25088.5692657078</v>
      </c>
      <c r="L1542" s="12" t="str">
        <f>VLOOKUP($C1542,[1]OtherData!$H:$I,2,0)</f>
        <v>Winter</v>
      </c>
      <c r="M1542" s="13">
        <f t="shared" si="98"/>
        <v>-4.1189364815824948E-2</v>
      </c>
      <c r="N1542" s="12">
        <v>84853.735724687867</v>
      </c>
      <c r="O1542" s="14">
        <f t="shared" si="99"/>
        <v>-3.8083644497625253E-2</v>
      </c>
      <c r="P1542">
        <v>3</v>
      </c>
      <c r="Q1542">
        <v>1</v>
      </c>
    </row>
    <row r="1543" spans="1:17">
      <c r="A1543" s="2" t="str">
        <f t="shared" si="96"/>
        <v>2_20173</v>
      </c>
      <c r="B1543" s="2">
        <v>2</v>
      </c>
      <c r="C1543" s="11" t="s">
        <v>24</v>
      </c>
      <c r="D1543" s="2">
        <v>3</v>
      </c>
      <c r="E1543" s="2">
        <v>2017</v>
      </c>
      <c r="F1543" s="2" t="str">
        <f t="shared" si="97"/>
        <v>2017Q3</v>
      </c>
      <c r="G1543" s="2">
        <v>1</v>
      </c>
      <c r="H1543" s="2">
        <v>0</v>
      </c>
      <c r="I1543" s="2">
        <v>0</v>
      </c>
      <c r="J1543" s="12">
        <v>33095</v>
      </c>
      <c r="K1543" s="12">
        <f>J1543*[1]OtherData!$C$3</f>
        <v>25052.990158970479</v>
      </c>
      <c r="L1543" s="12" t="str">
        <f>VLOOKUP($C1543,[1]OtherData!$H:$I,2,0)</f>
        <v>Storm</v>
      </c>
      <c r="M1543" s="15">
        <f t="shared" si="98"/>
        <v>-4.1189662065510092E-2</v>
      </c>
      <c r="N1543" s="12">
        <v>31752.68873428824</v>
      </c>
      <c r="O1543" s="14">
        <f t="shared" si="99"/>
        <v>-3.8338290704139841E-2</v>
      </c>
      <c r="P1543">
        <v>3</v>
      </c>
      <c r="Q1543">
        <v>1</v>
      </c>
    </row>
    <row r="1544" spans="1:17">
      <c r="A1544" s="2" t="str">
        <f t="shared" si="96"/>
        <v>3_20203</v>
      </c>
      <c r="B1544" s="2">
        <v>3</v>
      </c>
      <c r="C1544" s="11" t="s">
        <v>19</v>
      </c>
      <c r="D1544" s="2">
        <v>3</v>
      </c>
      <c r="E1544" s="2">
        <v>2020</v>
      </c>
      <c r="F1544" s="2" t="str">
        <f t="shared" si="97"/>
        <v>2020Q3</v>
      </c>
      <c r="G1544" s="2">
        <v>1</v>
      </c>
      <c r="H1544" s="2">
        <v>0</v>
      </c>
      <c r="I1544" s="2">
        <v>0</v>
      </c>
      <c r="J1544" s="12">
        <v>33057</v>
      </c>
      <c r="K1544" s="12">
        <f>J1544*[1]OtherData!$C$3</f>
        <v>25024.224072672219</v>
      </c>
      <c r="L1544" s="12" t="str">
        <f>VLOOKUP($C1544,[1]OtherData!$H:$I,2,0)</f>
        <v>Water</v>
      </c>
      <c r="M1544" s="13">
        <f t="shared" si="98"/>
        <v>-4.1189902395042756E-2</v>
      </c>
      <c r="N1544" s="12">
        <v>31743.28358945149</v>
      </c>
      <c r="O1544" s="14">
        <f t="shared" si="99"/>
        <v>-3.8338335806535936E-2</v>
      </c>
      <c r="P1544">
        <v>3</v>
      </c>
      <c r="Q1544">
        <v>1</v>
      </c>
    </row>
    <row r="1545" spans="1:17">
      <c r="A1545" s="2" t="str">
        <f t="shared" si="96"/>
        <v>2_20163</v>
      </c>
      <c r="B1545" s="2">
        <v>2</v>
      </c>
      <c r="C1545" s="11" t="s">
        <v>24</v>
      </c>
      <c r="D1545" s="2">
        <v>3</v>
      </c>
      <c r="E1545" s="2">
        <v>2016</v>
      </c>
      <c r="F1545" s="2" t="str">
        <f t="shared" si="97"/>
        <v>2016Q3</v>
      </c>
      <c r="G1545" s="2">
        <v>1</v>
      </c>
      <c r="H1545" s="2">
        <v>0</v>
      </c>
      <c r="I1545" s="2">
        <v>0</v>
      </c>
      <c r="J1545" s="12">
        <v>33003</v>
      </c>
      <c r="K1545" s="12">
        <f>J1545*[1]OtherData!$C$3</f>
        <v>24983.345950037852</v>
      </c>
      <c r="L1545" s="12" t="str">
        <f>VLOOKUP($C1545,[1]OtherData!$H:$I,2,0)</f>
        <v>Storm</v>
      </c>
      <c r="M1545" s="15">
        <f t="shared" si="98"/>
        <v>-4.1190243915957603E-2</v>
      </c>
      <c r="N1545" s="12">
        <v>31629.876047511159</v>
      </c>
      <c r="O1545" s="14">
        <f t="shared" si="99"/>
        <v>-3.8338879652693066E-2</v>
      </c>
      <c r="P1545">
        <v>3</v>
      </c>
      <c r="Q1545">
        <v>1</v>
      </c>
    </row>
    <row r="1546" spans="1:17">
      <c r="A1546" s="2" t="str">
        <f t="shared" si="96"/>
        <v>5_19643</v>
      </c>
      <c r="B1546" s="2">
        <v>5</v>
      </c>
      <c r="C1546" s="11" t="s">
        <v>27</v>
      </c>
      <c r="D1546" s="2">
        <v>3</v>
      </c>
      <c r="E1546" s="2">
        <v>1964</v>
      </c>
      <c r="F1546" s="2" t="str">
        <f t="shared" si="97"/>
        <v>1964Q3</v>
      </c>
      <c r="G1546" s="2">
        <v>2</v>
      </c>
      <c r="H1546" s="2">
        <v>0</v>
      </c>
      <c r="I1546" s="2">
        <v>0</v>
      </c>
      <c r="J1546" s="12">
        <v>33000</v>
      </c>
      <c r="K1546" s="12">
        <f>J1546*[1]OtherData!$C$3</f>
        <v>24981.07494322483</v>
      </c>
      <c r="L1546" s="12" t="str">
        <f>VLOOKUP($C1546,[1]OtherData!$H:$I,2,0)</f>
        <v>Storm</v>
      </c>
      <c r="M1546" s="13">
        <f t="shared" si="98"/>
        <v>-4.1190262889341758E-2</v>
      </c>
      <c r="N1546" s="12">
        <v>88197.452108900558</v>
      </c>
      <c r="O1546" s="14">
        <f t="shared" si="99"/>
        <v>-3.8067609697161629E-2</v>
      </c>
      <c r="P1546">
        <v>3</v>
      </c>
      <c r="Q1546">
        <v>1</v>
      </c>
    </row>
    <row r="1547" spans="1:17">
      <c r="A1547" s="2" t="str">
        <f t="shared" si="96"/>
        <v>4_20102</v>
      </c>
      <c r="B1547" s="2">
        <v>4</v>
      </c>
      <c r="C1547" s="11" t="s">
        <v>24</v>
      </c>
      <c r="D1547" s="2">
        <v>2</v>
      </c>
      <c r="E1547" s="2">
        <v>2010</v>
      </c>
      <c r="F1547" s="2" t="str">
        <f t="shared" si="97"/>
        <v>2010Q2</v>
      </c>
      <c r="G1547" s="2">
        <v>1</v>
      </c>
      <c r="H1547" s="2">
        <v>0</v>
      </c>
      <c r="I1547" s="2">
        <v>0</v>
      </c>
      <c r="J1547" s="12">
        <v>32924</v>
      </c>
      <c r="K1547" s="12">
        <f>J1547*[1]OtherData!$C$3</f>
        <v>24923.542770628312</v>
      </c>
      <c r="L1547" s="12" t="str">
        <f>VLOOKUP($C1547,[1]OtherData!$H:$I,2,0)</f>
        <v>Storm</v>
      </c>
      <c r="M1547" s="15">
        <f t="shared" si="98"/>
        <v>-4.1190743548407092E-2</v>
      </c>
      <c r="N1547" s="12">
        <v>29234.12015386621</v>
      </c>
      <c r="O1547" s="14">
        <f t="shared" si="99"/>
        <v>-3.8350368506202152E-2</v>
      </c>
      <c r="P1547">
        <v>3</v>
      </c>
      <c r="Q1547">
        <v>1</v>
      </c>
    </row>
    <row r="1548" spans="1:17">
      <c r="A1548" s="2" t="str">
        <f t="shared" si="96"/>
        <v>3_20123</v>
      </c>
      <c r="B1548" s="2">
        <v>3</v>
      </c>
      <c r="C1548" s="11" t="s">
        <v>24</v>
      </c>
      <c r="D1548" s="2">
        <v>3</v>
      </c>
      <c r="E1548" s="2">
        <v>2012</v>
      </c>
      <c r="F1548" s="2" t="str">
        <f t="shared" si="97"/>
        <v>2012Q3</v>
      </c>
      <c r="G1548" s="2">
        <v>1</v>
      </c>
      <c r="H1548" s="2">
        <v>0</v>
      </c>
      <c r="I1548" s="2">
        <v>0</v>
      </c>
      <c r="J1548" s="12">
        <v>32918</v>
      </c>
      <c r="K1548" s="12">
        <f>J1548*[1]OtherData!$C$3</f>
        <v>24919.000757002272</v>
      </c>
      <c r="L1548" s="12" t="str">
        <f>VLOOKUP($C1548,[1]OtherData!$H:$I,2,0)</f>
        <v>Storm</v>
      </c>
      <c r="M1548" s="13">
        <f t="shared" si="98"/>
        <v>-4.119078149517541E-2</v>
      </c>
      <c r="N1548" s="12">
        <v>30365.620298725411</v>
      </c>
      <c r="O1548" s="14">
        <f t="shared" si="99"/>
        <v>-3.8344942394366519E-2</v>
      </c>
      <c r="P1548">
        <v>3</v>
      </c>
      <c r="Q1548">
        <v>1</v>
      </c>
    </row>
    <row r="1549" spans="1:17">
      <c r="A1549" s="2" t="str">
        <f t="shared" si="96"/>
        <v>3_20123</v>
      </c>
      <c r="B1549" s="2">
        <v>3</v>
      </c>
      <c r="C1549" s="11" t="s">
        <v>19</v>
      </c>
      <c r="D1549" s="2">
        <v>3</v>
      </c>
      <c r="E1549" s="2">
        <v>2012</v>
      </c>
      <c r="F1549" s="2" t="str">
        <f t="shared" si="97"/>
        <v>2012Q3</v>
      </c>
      <c r="G1549" s="2">
        <v>1</v>
      </c>
      <c r="H1549" s="2">
        <v>0</v>
      </c>
      <c r="I1549" s="2">
        <v>0</v>
      </c>
      <c r="J1549" s="12">
        <v>32899</v>
      </c>
      <c r="K1549" s="12">
        <f>J1549*[1]OtherData!$C$3</f>
        <v>24904.617713853142</v>
      </c>
      <c r="L1549" s="12" t="str">
        <f>VLOOKUP($C1549,[1]OtherData!$H:$I,2,0)</f>
        <v>Water</v>
      </c>
      <c r="M1549" s="15">
        <f t="shared" si="98"/>
        <v>-4.1190901659941742E-2</v>
      </c>
      <c r="N1549" s="12">
        <v>30348.093511384872</v>
      </c>
      <c r="O1549" s="14">
        <f t="shared" si="99"/>
        <v>-3.8345026444119988E-2</v>
      </c>
      <c r="P1549">
        <v>3</v>
      </c>
      <c r="Q1549">
        <v>1</v>
      </c>
    </row>
    <row r="1550" spans="1:17">
      <c r="A1550" s="2" t="str">
        <f t="shared" si="96"/>
        <v>3_20132</v>
      </c>
      <c r="B1550" s="2">
        <v>3</v>
      </c>
      <c r="C1550" s="11" t="s">
        <v>19</v>
      </c>
      <c r="D1550" s="2">
        <v>2</v>
      </c>
      <c r="E1550" s="2">
        <v>2013</v>
      </c>
      <c r="F1550" s="2" t="str">
        <f t="shared" si="97"/>
        <v>2013Q2</v>
      </c>
      <c r="G1550" s="2">
        <v>1</v>
      </c>
      <c r="H1550" s="2">
        <v>0</v>
      </c>
      <c r="I1550" s="2">
        <v>0</v>
      </c>
      <c r="J1550" s="12">
        <v>32816</v>
      </c>
      <c r="K1550" s="12">
        <f>J1550*[1]OtherData!$C$3</f>
        <v>24841.786525359577</v>
      </c>
      <c r="L1550" s="12" t="str">
        <f>VLOOKUP($C1550,[1]OtherData!$H:$I,2,0)</f>
        <v>Water</v>
      </c>
      <c r="M1550" s="13">
        <f t="shared" si="98"/>
        <v>-4.1191426590236779E-2</v>
      </c>
      <c r="N1550" s="12">
        <v>30869.470342325603</v>
      </c>
      <c r="O1550" s="14">
        <f t="shared" si="99"/>
        <v>-3.8342526180195104E-2</v>
      </c>
      <c r="P1550">
        <v>3</v>
      </c>
      <c r="Q1550">
        <v>1</v>
      </c>
    </row>
    <row r="1551" spans="1:17">
      <c r="A1551" s="2" t="str">
        <f t="shared" si="96"/>
        <v>2_19952</v>
      </c>
      <c r="B1551" s="2">
        <v>2</v>
      </c>
      <c r="C1551" s="11" t="s">
        <v>24</v>
      </c>
      <c r="D1551" s="2">
        <v>2</v>
      </c>
      <c r="E1551" s="2">
        <v>1995</v>
      </c>
      <c r="F1551" s="2" t="str">
        <f t="shared" si="97"/>
        <v>1995Q2</v>
      </c>
      <c r="G1551" s="2">
        <v>1</v>
      </c>
      <c r="H1551" s="2">
        <v>0</v>
      </c>
      <c r="I1551" s="2">
        <v>0</v>
      </c>
      <c r="J1551" s="12">
        <v>32664</v>
      </c>
      <c r="K1551" s="12">
        <f>J1551*[1]OtherData!$C$3</f>
        <v>24726.72218016654</v>
      </c>
      <c r="L1551" s="12" t="str">
        <f>VLOOKUP($C1551,[1]OtherData!$H:$I,2,0)</f>
        <v>Storm</v>
      </c>
      <c r="M1551" s="15">
        <f t="shared" si="98"/>
        <v>-4.1192387908367448E-2</v>
      </c>
      <c r="N1551" s="12">
        <v>38262.102270478739</v>
      </c>
      <c r="O1551" s="14">
        <f t="shared" si="99"/>
        <v>-3.8307074794895618E-2</v>
      </c>
      <c r="P1551">
        <v>3</v>
      </c>
      <c r="Q1551">
        <v>1</v>
      </c>
    </row>
    <row r="1552" spans="1:17">
      <c r="A1552" s="2" t="str">
        <f t="shared" si="96"/>
        <v>2_20002</v>
      </c>
      <c r="B1552" s="2">
        <v>2</v>
      </c>
      <c r="C1552" s="11" t="s">
        <v>39</v>
      </c>
      <c r="D1552" s="2">
        <v>2</v>
      </c>
      <c r="E1552" s="2">
        <v>2000</v>
      </c>
      <c r="F1552" s="2" t="str">
        <f t="shared" si="97"/>
        <v>2000Q2</v>
      </c>
      <c r="G1552" s="2">
        <v>1</v>
      </c>
      <c r="H1552" s="2">
        <v>0</v>
      </c>
      <c r="I1552" s="2">
        <v>0</v>
      </c>
      <c r="J1552" s="12">
        <v>32569</v>
      </c>
      <c r="K1552" s="12">
        <f>J1552*[1]OtherData!$C$3</f>
        <v>24654.806964420895</v>
      </c>
      <c r="L1552" s="12" t="str">
        <f>VLOOKUP($C1552,[1]OtherData!$H:$I,2,0)</f>
        <v>Storm</v>
      </c>
      <c r="M1552" s="13">
        <f t="shared" si="98"/>
        <v>-4.1192988732199121E-2</v>
      </c>
      <c r="N1552" s="12">
        <v>31851.254691198628</v>
      </c>
      <c r="O1552" s="14">
        <f t="shared" si="99"/>
        <v>-3.8337818030841644E-2</v>
      </c>
      <c r="P1552">
        <v>3</v>
      </c>
      <c r="Q1552">
        <v>1</v>
      </c>
    </row>
    <row r="1553" spans="1:17">
      <c r="A1553" s="2" t="str">
        <f t="shared" si="96"/>
        <v>3_20153</v>
      </c>
      <c r="B1553" s="2">
        <v>3</v>
      </c>
      <c r="C1553" s="11" t="s">
        <v>24</v>
      </c>
      <c r="D1553" s="2">
        <v>3</v>
      </c>
      <c r="E1553" s="2">
        <v>2015</v>
      </c>
      <c r="F1553" s="2" t="str">
        <f t="shared" si="97"/>
        <v>2015Q3</v>
      </c>
      <c r="G1553" s="2">
        <v>1</v>
      </c>
      <c r="H1553" s="2">
        <v>0</v>
      </c>
      <c r="I1553" s="2">
        <v>0</v>
      </c>
      <c r="J1553" s="12">
        <v>32560</v>
      </c>
      <c r="K1553" s="12">
        <f>J1553*[1]OtherData!$C$3</f>
        <v>24647.993943981834</v>
      </c>
      <c r="L1553" s="12" t="str">
        <f>VLOOKUP($C1553,[1]OtherData!$H:$I,2,0)</f>
        <v>Storm</v>
      </c>
      <c r="M1553" s="15">
        <f t="shared" si="98"/>
        <v>-4.1193045652351594E-2</v>
      </c>
      <c r="N1553" s="12">
        <v>31286.327891773901</v>
      </c>
      <c r="O1553" s="14">
        <f t="shared" si="99"/>
        <v>-3.8340527138751662E-2</v>
      </c>
      <c r="P1553">
        <v>3</v>
      </c>
      <c r="Q1553">
        <v>1</v>
      </c>
    </row>
    <row r="1554" spans="1:17">
      <c r="A1554" s="2" t="str">
        <f t="shared" si="96"/>
        <v>4_20153</v>
      </c>
      <c r="B1554" s="2">
        <v>4</v>
      </c>
      <c r="C1554" s="11" t="s">
        <v>24</v>
      </c>
      <c r="D1554" s="2">
        <v>3</v>
      </c>
      <c r="E1554" s="2">
        <v>2015</v>
      </c>
      <c r="F1554" s="2" t="str">
        <f t="shared" si="97"/>
        <v>2015Q3</v>
      </c>
      <c r="G1554" s="2">
        <v>1</v>
      </c>
      <c r="H1554" s="2">
        <v>0</v>
      </c>
      <c r="I1554" s="2">
        <v>0</v>
      </c>
      <c r="J1554" s="12">
        <v>32490</v>
      </c>
      <c r="K1554" s="12">
        <f>J1554*[1]OtherData!$C$3</f>
        <v>24595.003785011355</v>
      </c>
      <c r="L1554" s="12" t="str">
        <f>VLOOKUP($C1554,[1]OtherData!$H:$I,2,0)</f>
        <v>Storm</v>
      </c>
      <c r="M1554" s="13">
        <f t="shared" si="98"/>
        <v>-4.119348836464861E-2</v>
      </c>
      <c r="N1554" s="12">
        <v>31219.066130335814</v>
      </c>
      <c r="O1554" s="14">
        <f t="shared" si="99"/>
        <v>-3.834084969270049E-2</v>
      </c>
      <c r="P1554">
        <v>3</v>
      </c>
      <c r="Q1554">
        <v>1</v>
      </c>
    </row>
    <row r="1555" spans="1:17">
      <c r="A1555" s="2" t="str">
        <f t="shared" si="96"/>
        <v>3_20153</v>
      </c>
      <c r="B1555" s="2">
        <v>3</v>
      </c>
      <c r="C1555" s="11" t="s">
        <v>19</v>
      </c>
      <c r="D1555" s="2">
        <v>3</v>
      </c>
      <c r="E1555" s="2">
        <v>2015</v>
      </c>
      <c r="F1555" s="2" t="str">
        <f t="shared" si="97"/>
        <v>2015Q3</v>
      </c>
      <c r="G1555" s="2">
        <v>1</v>
      </c>
      <c r="H1555" s="2">
        <v>0</v>
      </c>
      <c r="I1555" s="2">
        <v>0</v>
      </c>
      <c r="J1555" s="12">
        <v>32471</v>
      </c>
      <c r="K1555" s="12">
        <f>J1555*[1]OtherData!$C$3</f>
        <v>24580.620741862225</v>
      </c>
      <c r="L1555" s="12" t="str">
        <f>VLOOKUP($C1555,[1]OtherData!$H:$I,2,0)</f>
        <v>Water</v>
      </c>
      <c r="M1555" s="15">
        <f t="shared" si="98"/>
        <v>-4.1193608529414949E-2</v>
      </c>
      <c r="N1555" s="12">
        <v>31200.809366516904</v>
      </c>
      <c r="O1555" s="14">
        <f t="shared" si="99"/>
        <v>-3.8340937243058031E-2</v>
      </c>
      <c r="P1555">
        <v>3</v>
      </c>
      <c r="Q1555">
        <v>1</v>
      </c>
    </row>
    <row r="1556" spans="1:17">
      <c r="A1556" s="2" t="str">
        <f t="shared" si="96"/>
        <v>3_20123</v>
      </c>
      <c r="B1556" s="2">
        <v>3</v>
      </c>
      <c r="C1556" s="11" t="s">
        <v>24</v>
      </c>
      <c r="D1556" s="2">
        <v>3</v>
      </c>
      <c r="E1556" s="2">
        <v>2012</v>
      </c>
      <c r="F1556" s="2" t="str">
        <f t="shared" si="97"/>
        <v>2012Q3</v>
      </c>
      <c r="G1556" s="2">
        <v>1</v>
      </c>
      <c r="H1556" s="2">
        <v>0</v>
      </c>
      <c r="I1556" s="2">
        <v>0</v>
      </c>
      <c r="J1556" s="12">
        <v>32464</v>
      </c>
      <c r="K1556" s="12">
        <f>J1556*[1]OtherData!$C$3</f>
        <v>24575.321725965179</v>
      </c>
      <c r="L1556" s="12" t="str">
        <f>VLOOKUP($C1556,[1]OtherData!$H:$I,2,0)</f>
        <v>Storm</v>
      </c>
      <c r="M1556" s="13">
        <f t="shared" si="98"/>
        <v>-4.1193652800644645E-2</v>
      </c>
      <c r="N1556" s="12">
        <v>29946.822327535745</v>
      </c>
      <c r="O1556" s="14">
        <f t="shared" si="99"/>
        <v>-3.8346950741107381E-2</v>
      </c>
      <c r="P1556">
        <v>3</v>
      </c>
      <c r="Q1556">
        <v>1</v>
      </c>
    </row>
    <row r="1557" spans="1:17">
      <c r="A1557" s="2" t="str">
        <f t="shared" si="96"/>
        <v>2_20112</v>
      </c>
      <c r="B1557" s="2">
        <v>2</v>
      </c>
      <c r="C1557" s="11" t="s">
        <v>39</v>
      </c>
      <c r="D1557" s="2">
        <v>2</v>
      </c>
      <c r="E1557" s="2">
        <v>2011</v>
      </c>
      <c r="F1557" s="2" t="str">
        <f t="shared" si="97"/>
        <v>2011Q2</v>
      </c>
      <c r="G1557" s="2">
        <v>1</v>
      </c>
      <c r="H1557" s="2">
        <v>0</v>
      </c>
      <c r="I1557" s="2">
        <v>0</v>
      </c>
      <c r="J1557" s="12">
        <v>32452</v>
      </c>
      <c r="K1557" s="12">
        <f>J1557*[1]OtherData!$C$3</f>
        <v>24566.237698713096</v>
      </c>
      <c r="L1557" s="12" t="str">
        <f>VLOOKUP($C1557,[1]OtherData!$H:$I,2,0)</f>
        <v>Storm</v>
      </c>
      <c r="M1557" s="15">
        <f t="shared" si="98"/>
        <v>-4.1193728694181281E-2</v>
      </c>
      <c r="N1557" s="12">
        <v>29133.590858546384</v>
      </c>
      <c r="O1557" s="14">
        <f t="shared" si="99"/>
        <v>-3.8350850594694709E-2</v>
      </c>
      <c r="P1557">
        <v>3</v>
      </c>
      <c r="Q1557">
        <v>1</v>
      </c>
    </row>
    <row r="1558" spans="1:17">
      <c r="A1558" s="2" t="str">
        <f t="shared" si="96"/>
        <v>3_20163</v>
      </c>
      <c r="B1558" s="2">
        <v>3</v>
      </c>
      <c r="C1558" s="11" t="s">
        <v>19</v>
      </c>
      <c r="D1558" s="2">
        <v>3</v>
      </c>
      <c r="E1558" s="2">
        <v>2016</v>
      </c>
      <c r="F1558" s="2" t="str">
        <f t="shared" si="97"/>
        <v>2016Q3</v>
      </c>
      <c r="G1558" s="2">
        <v>1</v>
      </c>
      <c r="H1558" s="2">
        <v>0</v>
      </c>
      <c r="I1558" s="2">
        <v>0</v>
      </c>
      <c r="J1558" s="12">
        <v>32404</v>
      </c>
      <c r="K1558" s="12">
        <f>J1558*[1]OtherData!$C$3</f>
        <v>24529.901589704768</v>
      </c>
      <c r="L1558" s="12" t="str">
        <f>VLOOKUP($C1558,[1]OtherData!$H:$I,2,0)</f>
        <v>Water</v>
      </c>
      <c r="M1558" s="13">
        <f t="shared" si="98"/>
        <v>-4.119403226832781E-2</v>
      </c>
      <c r="N1558" s="12">
        <v>31055.798062101978</v>
      </c>
      <c r="O1558" s="14">
        <f t="shared" si="99"/>
        <v>-3.8341632645138853E-2</v>
      </c>
      <c r="P1558">
        <v>3</v>
      </c>
      <c r="Q1558">
        <v>1</v>
      </c>
    </row>
    <row r="1559" spans="1:17">
      <c r="A1559" s="2" t="str">
        <f t="shared" si="96"/>
        <v>4_20153</v>
      </c>
      <c r="B1559" s="2">
        <v>4</v>
      </c>
      <c r="C1559" s="11" t="s">
        <v>24</v>
      </c>
      <c r="D1559" s="2">
        <v>3</v>
      </c>
      <c r="E1559" s="2">
        <v>2015</v>
      </c>
      <c r="F1559" s="2" t="str">
        <f t="shared" si="97"/>
        <v>2015Q3</v>
      </c>
      <c r="G1559" s="2">
        <v>1</v>
      </c>
      <c r="H1559" s="2">
        <v>0</v>
      </c>
      <c r="I1559" s="2">
        <v>0</v>
      </c>
      <c r="J1559" s="12">
        <v>32331</v>
      </c>
      <c r="K1559" s="12">
        <f>J1559*[1]OtherData!$C$3</f>
        <v>24474.640423921272</v>
      </c>
      <c r="L1559" s="12" t="str">
        <f>VLOOKUP($C1559,[1]OtherData!$H:$I,2,0)</f>
        <v>Storm</v>
      </c>
      <c r="M1559" s="15">
        <f t="shared" si="98"/>
        <v>-4.1194493954008982E-2</v>
      </c>
      <c r="N1559" s="12">
        <v>31066.285843640726</v>
      </c>
      <c r="O1559" s="14">
        <f t="shared" si="99"/>
        <v>-3.8341582350955687E-2</v>
      </c>
      <c r="P1559">
        <v>3</v>
      </c>
      <c r="Q1559">
        <v>1</v>
      </c>
    </row>
    <row r="1560" spans="1:17">
      <c r="A1560" s="2" t="str">
        <f t="shared" si="96"/>
        <v>3_20104</v>
      </c>
      <c r="B1560" s="2">
        <v>3</v>
      </c>
      <c r="C1560" s="11" t="s">
        <v>24</v>
      </c>
      <c r="D1560" s="2">
        <v>4</v>
      </c>
      <c r="E1560" s="2">
        <v>2010</v>
      </c>
      <c r="F1560" s="2" t="str">
        <f t="shared" si="97"/>
        <v>2010Q4</v>
      </c>
      <c r="G1560" s="2">
        <v>1</v>
      </c>
      <c r="H1560" s="2">
        <v>0</v>
      </c>
      <c r="I1560" s="2">
        <v>0</v>
      </c>
      <c r="J1560" s="12">
        <v>32315</v>
      </c>
      <c r="K1560" s="12">
        <f>J1560*[1]OtherData!$C$3</f>
        <v>24462.528387585164</v>
      </c>
      <c r="L1560" s="12" t="str">
        <f>VLOOKUP($C1560,[1]OtherData!$H:$I,2,0)</f>
        <v>Storm</v>
      </c>
      <c r="M1560" s="13">
        <f t="shared" si="98"/>
        <v>-4.1194595145391158E-2</v>
      </c>
      <c r="N1560" s="12">
        <v>28693.372396190818</v>
      </c>
      <c r="O1560" s="14">
        <f t="shared" si="99"/>
        <v>-3.8352961663455684E-2</v>
      </c>
      <c r="P1560">
        <v>3</v>
      </c>
      <c r="Q1560">
        <v>1</v>
      </c>
    </row>
    <row r="1561" spans="1:17">
      <c r="A1561" s="2" t="str">
        <f t="shared" si="96"/>
        <v>4_20164</v>
      </c>
      <c r="B1561" s="2">
        <v>4</v>
      </c>
      <c r="C1561" s="11" t="s">
        <v>19</v>
      </c>
      <c r="D1561" s="2">
        <v>4</v>
      </c>
      <c r="E1561" s="2">
        <v>2016</v>
      </c>
      <c r="F1561" s="2" t="str">
        <f t="shared" si="97"/>
        <v>2016Q4</v>
      </c>
      <c r="G1561" s="2">
        <v>1</v>
      </c>
      <c r="H1561" s="2">
        <v>0</v>
      </c>
      <c r="I1561" s="2">
        <v>0</v>
      </c>
      <c r="J1561" s="12">
        <v>32309</v>
      </c>
      <c r="K1561" s="12">
        <f>J1561*[1]OtherData!$C$3</f>
        <v>24457.986373959124</v>
      </c>
      <c r="L1561" s="12" t="str">
        <f>VLOOKUP($C1561,[1]OtherData!$H:$I,2,0)</f>
        <v>Water</v>
      </c>
      <c r="M1561" s="15">
        <f t="shared" si="98"/>
        <v>-4.1194633092159476E-2</v>
      </c>
      <c r="N1561" s="12">
        <v>30964.750635367633</v>
      </c>
      <c r="O1561" s="14">
        <f t="shared" si="99"/>
        <v>-3.8342069263306383E-2</v>
      </c>
      <c r="P1561">
        <v>3</v>
      </c>
      <c r="Q1561">
        <v>1</v>
      </c>
    </row>
    <row r="1562" spans="1:17">
      <c r="A1562" s="2" t="str">
        <f t="shared" si="96"/>
        <v>3_20202</v>
      </c>
      <c r="B1562" s="2">
        <v>3</v>
      </c>
      <c r="C1562" s="11" t="s">
        <v>19</v>
      </c>
      <c r="D1562" s="2">
        <v>2</v>
      </c>
      <c r="E1562" s="2">
        <v>2020</v>
      </c>
      <c r="F1562" s="2" t="str">
        <f t="shared" si="97"/>
        <v>2020Q2</v>
      </c>
      <c r="G1562" s="2">
        <v>1</v>
      </c>
      <c r="H1562" s="2">
        <v>0</v>
      </c>
      <c r="I1562" s="2">
        <v>0</v>
      </c>
      <c r="J1562" s="12">
        <v>32303</v>
      </c>
      <c r="K1562" s="12">
        <f>J1562*[1]OtherData!$C$3</f>
        <v>24453.444360333084</v>
      </c>
      <c r="L1562" s="12" t="str">
        <f>VLOOKUP($C1562,[1]OtherData!$H:$I,2,0)</f>
        <v>Water</v>
      </c>
      <c r="M1562" s="13">
        <f t="shared" si="98"/>
        <v>-4.1194671038927794E-2</v>
      </c>
      <c r="N1562" s="12">
        <v>31019.248261791799</v>
      </c>
      <c r="O1562" s="14">
        <f t="shared" si="99"/>
        <v>-3.8341807919799624E-2</v>
      </c>
      <c r="P1562">
        <v>3</v>
      </c>
      <c r="Q1562">
        <v>1</v>
      </c>
    </row>
    <row r="1563" spans="1:17">
      <c r="A1563" s="2" t="str">
        <f t="shared" si="96"/>
        <v>6_20093</v>
      </c>
      <c r="B1563" s="2">
        <v>6</v>
      </c>
      <c r="C1563" s="11" t="s">
        <v>24</v>
      </c>
      <c r="D1563" s="2">
        <v>3</v>
      </c>
      <c r="E1563" s="2">
        <v>2009</v>
      </c>
      <c r="F1563" s="2" t="str">
        <f t="shared" si="97"/>
        <v>2009Q3</v>
      </c>
      <c r="G1563" s="2">
        <v>1</v>
      </c>
      <c r="H1563" s="2">
        <v>0</v>
      </c>
      <c r="I1563" s="2">
        <v>0</v>
      </c>
      <c r="J1563" s="12">
        <v>32290</v>
      </c>
      <c r="K1563" s="12">
        <f>J1563*[1]OtherData!$C$3</f>
        <v>24443.603330809994</v>
      </c>
      <c r="L1563" s="12" t="str">
        <f>VLOOKUP($C1563,[1]OtherData!$H:$I,2,0)</f>
        <v>Storm</v>
      </c>
      <c r="M1563" s="15">
        <f t="shared" si="98"/>
        <v>-4.1194753256925808E-2</v>
      </c>
      <c r="N1563" s="12">
        <v>28811.550664856881</v>
      </c>
      <c r="O1563" s="14">
        <f t="shared" si="99"/>
        <v>-3.835239493926635E-2</v>
      </c>
      <c r="P1563">
        <v>3</v>
      </c>
      <c r="Q1563">
        <v>1</v>
      </c>
    </row>
    <row r="1564" spans="1:17">
      <c r="A1564" s="2" t="str">
        <f t="shared" si="96"/>
        <v>1_20041</v>
      </c>
      <c r="B1564" s="2">
        <v>1</v>
      </c>
      <c r="C1564" s="11" t="s">
        <v>26</v>
      </c>
      <c r="D1564" s="2">
        <v>1</v>
      </c>
      <c r="E1564" s="2">
        <v>2004</v>
      </c>
      <c r="F1564" s="2" t="str">
        <f t="shared" si="97"/>
        <v>2004Q1</v>
      </c>
      <c r="G1564" s="2">
        <v>1</v>
      </c>
      <c r="H1564" s="2">
        <v>0</v>
      </c>
      <c r="I1564" s="2">
        <v>0</v>
      </c>
      <c r="J1564" s="12">
        <v>32287</v>
      </c>
      <c r="K1564" s="12">
        <f>J1564*[1]OtherData!$C$3</f>
        <v>24441.332323996972</v>
      </c>
      <c r="L1564" s="12" t="str">
        <f>VLOOKUP($C1564,[1]OtherData!$H:$I,2,0)</f>
        <v>Wind</v>
      </c>
      <c r="M1564" s="13">
        <f t="shared" si="98"/>
        <v>-4.119477223030997E-2</v>
      </c>
      <c r="N1564" s="12">
        <v>30130.172068061016</v>
      </c>
      <c r="O1564" s="14">
        <f t="shared" si="99"/>
        <v>-3.8346071486958233E-2</v>
      </c>
      <c r="P1564">
        <v>3</v>
      </c>
      <c r="Q1564">
        <v>1</v>
      </c>
    </row>
    <row r="1565" spans="1:17">
      <c r="A1565" s="2" t="str">
        <f t="shared" si="96"/>
        <v>3_20113</v>
      </c>
      <c r="B1565" s="2">
        <v>3</v>
      </c>
      <c r="C1565" s="11" t="s">
        <v>24</v>
      </c>
      <c r="D1565" s="2">
        <v>3</v>
      </c>
      <c r="E1565" s="2">
        <v>2011</v>
      </c>
      <c r="F1565" s="2" t="str">
        <f t="shared" si="97"/>
        <v>2011Q3</v>
      </c>
      <c r="G1565" s="2">
        <v>1</v>
      </c>
      <c r="H1565" s="2">
        <v>0</v>
      </c>
      <c r="I1565" s="2">
        <v>0</v>
      </c>
      <c r="J1565" s="12">
        <v>32284</v>
      </c>
      <c r="K1565" s="12">
        <f>J1565*[1]OtherData!$C$3</f>
        <v>24439.061317183954</v>
      </c>
      <c r="L1565" s="12" t="str">
        <f>VLOOKUP($C1565,[1]OtherData!$H:$I,2,0)</f>
        <v>Storm</v>
      </c>
      <c r="M1565" s="15">
        <f t="shared" si="98"/>
        <v>-4.1194791203694126E-2</v>
      </c>
      <c r="N1565" s="12">
        <v>28982.769853238984</v>
      </c>
      <c r="O1565" s="14">
        <f t="shared" si="99"/>
        <v>-3.8351573857211003E-2</v>
      </c>
      <c r="P1565">
        <v>3</v>
      </c>
      <c r="Q1565">
        <v>1</v>
      </c>
    </row>
    <row r="1566" spans="1:17">
      <c r="A1566" s="2" t="str">
        <f t="shared" si="96"/>
        <v>2_20124</v>
      </c>
      <c r="B1566" s="2">
        <v>2</v>
      </c>
      <c r="C1566" s="11" t="s">
        <v>39</v>
      </c>
      <c r="D1566" s="2">
        <v>4</v>
      </c>
      <c r="E1566" s="2">
        <v>2012</v>
      </c>
      <c r="F1566" s="2" t="str">
        <f t="shared" si="97"/>
        <v>2012Q4</v>
      </c>
      <c r="G1566" s="2">
        <v>1</v>
      </c>
      <c r="H1566" s="2">
        <v>0</v>
      </c>
      <c r="I1566" s="2">
        <v>0</v>
      </c>
      <c r="J1566" s="12">
        <v>32192</v>
      </c>
      <c r="K1566" s="12">
        <f>J1566*[1]OtherData!$C$3</f>
        <v>24369.417108251328</v>
      </c>
      <c r="L1566" s="12" t="str">
        <f>VLOOKUP($C1566,[1]OtherData!$H:$I,2,0)</f>
        <v>Storm</v>
      </c>
      <c r="M1566" s="13">
        <f t="shared" si="98"/>
        <v>-4.1195373054141636E-2</v>
      </c>
      <c r="N1566" s="12">
        <v>29695.91252981859</v>
      </c>
      <c r="O1566" s="14">
        <f t="shared" si="99"/>
        <v>-3.83481539796834E-2</v>
      </c>
      <c r="P1566">
        <v>3</v>
      </c>
      <c r="Q1566">
        <v>1</v>
      </c>
    </row>
    <row r="1567" spans="1:17">
      <c r="A1567" s="2" t="str">
        <f t="shared" si="96"/>
        <v>5_20093</v>
      </c>
      <c r="B1567" s="2">
        <v>5</v>
      </c>
      <c r="C1567" s="11" t="s">
        <v>24</v>
      </c>
      <c r="D1567" s="2">
        <v>3</v>
      </c>
      <c r="E1567" s="2">
        <v>2009</v>
      </c>
      <c r="F1567" s="2" t="str">
        <f t="shared" si="97"/>
        <v>2009Q3</v>
      </c>
      <c r="G1567" s="2">
        <v>1</v>
      </c>
      <c r="H1567" s="2">
        <v>0</v>
      </c>
      <c r="I1567" s="2">
        <v>0</v>
      </c>
      <c r="J1567" s="12">
        <v>32179</v>
      </c>
      <c r="K1567" s="12">
        <f>J1567*[1]OtherData!$C$3</f>
        <v>24359.576078728238</v>
      </c>
      <c r="L1567" s="12" t="str">
        <f>VLOOKUP($C1567,[1]OtherData!$H:$I,2,0)</f>
        <v>Storm</v>
      </c>
      <c r="M1567" s="15">
        <f t="shared" si="98"/>
        <v>-4.1195455272139657E-2</v>
      </c>
      <c r="N1567" s="12">
        <v>28712.508171087939</v>
      </c>
      <c r="O1567" s="14">
        <f t="shared" si="99"/>
        <v>-3.8352869897798271E-2</v>
      </c>
      <c r="P1567">
        <v>3</v>
      </c>
      <c r="Q1567">
        <v>1</v>
      </c>
    </row>
    <row r="1568" spans="1:17">
      <c r="A1568" s="2" t="str">
        <f t="shared" si="96"/>
        <v>3_20133</v>
      </c>
      <c r="B1568" s="2">
        <v>3</v>
      </c>
      <c r="C1568" s="11" t="s">
        <v>24</v>
      </c>
      <c r="D1568" s="2">
        <v>3</v>
      </c>
      <c r="E1568" s="2">
        <v>2013</v>
      </c>
      <c r="F1568" s="2" t="str">
        <f t="shared" si="97"/>
        <v>2013Q3</v>
      </c>
      <c r="G1568" s="2">
        <v>1</v>
      </c>
      <c r="H1568" s="2">
        <v>0</v>
      </c>
      <c r="I1568" s="2">
        <v>0</v>
      </c>
      <c r="J1568" s="12">
        <v>32160</v>
      </c>
      <c r="K1568" s="12">
        <f>J1568*[1]OtherData!$C$3</f>
        <v>24345.193035579108</v>
      </c>
      <c r="L1568" s="12" t="str">
        <f>VLOOKUP($C1568,[1]OtherData!$H:$I,2,0)</f>
        <v>Storm</v>
      </c>
      <c r="M1568" s="13">
        <f t="shared" si="98"/>
        <v>-4.1195575436905989E-2</v>
      </c>
      <c r="N1568" s="12">
        <v>30252.381954205004</v>
      </c>
      <c r="O1568" s="14">
        <f t="shared" si="99"/>
        <v>-3.8345485429136988E-2</v>
      </c>
      <c r="P1568">
        <v>3</v>
      </c>
      <c r="Q1568">
        <v>1</v>
      </c>
    </row>
    <row r="1569" spans="1:17">
      <c r="A1569" s="2" t="str">
        <f t="shared" si="96"/>
        <v>6_20143</v>
      </c>
      <c r="B1569" s="2">
        <v>6</v>
      </c>
      <c r="C1569" s="11" t="s">
        <v>24</v>
      </c>
      <c r="D1569" s="2">
        <v>3</v>
      </c>
      <c r="E1569" s="2">
        <v>2014</v>
      </c>
      <c r="F1569" s="2" t="str">
        <f t="shared" si="97"/>
        <v>2014Q3</v>
      </c>
      <c r="G1569" s="2">
        <v>1</v>
      </c>
      <c r="H1569" s="2">
        <v>0</v>
      </c>
      <c r="I1569" s="2">
        <v>0</v>
      </c>
      <c r="J1569" s="12">
        <v>32151</v>
      </c>
      <c r="K1569" s="12">
        <f>J1569*[1]OtherData!$C$3</f>
        <v>24338.380015140046</v>
      </c>
      <c r="L1569" s="12" t="str">
        <f>VLOOKUP($C1569,[1]OtherData!$H:$I,2,0)</f>
        <v>Storm</v>
      </c>
      <c r="M1569" s="15">
        <f t="shared" si="98"/>
        <v>-4.1195632357058462E-2</v>
      </c>
      <c r="N1569" s="12">
        <v>30609.173194704315</v>
      </c>
      <c r="O1569" s="14">
        <f t="shared" si="99"/>
        <v>-3.8343774435831576E-2</v>
      </c>
      <c r="P1569">
        <v>3</v>
      </c>
      <c r="Q1569">
        <v>1</v>
      </c>
    </row>
    <row r="1570" spans="1:17">
      <c r="A1570" s="2" t="str">
        <f t="shared" si="96"/>
        <v>2_20202</v>
      </c>
      <c r="B1570" s="2">
        <v>2</v>
      </c>
      <c r="C1570" s="11" t="s">
        <v>24</v>
      </c>
      <c r="D1570" s="2">
        <v>2</v>
      </c>
      <c r="E1570" s="2">
        <v>2020</v>
      </c>
      <c r="F1570" s="2" t="str">
        <f t="shared" si="97"/>
        <v>2020Q2</v>
      </c>
      <c r="G1570" s="2">
        <v>1</v>
      </c>
      <c r="H1570" s="2">
        <v>0</v>
      </c>
      <c r="I1570" s="2">
        <v>0</v>
      </c>
      <c r="J1570" s="12">
        <v>32052</v>
      </c>
      <c r="K1570" s="12">
        <f>J1570*[1]OtherData!$C$3</f>
        <v>24263.43679031037</v>
      </c>
      <c r="L1570" s="12" t="str">
        <f>VLOOKUP($C1570,[1]OtherData!$H:$I,2,0)</f>
        <v>Storm</v>
      </c>
      <c r="M1570" s="13">
        <f t="shared" si="98"/>
        <v>-4.1196258478735676E-2</v>
      </c>
      <c r="N1570" s="12">
        <v>30778.223238923652</v>
      </c>
      <c r="O1570" s="14">
        <f t="shared" si="99"/>
        <v>-3.8342963755912604E-2</v>
      </c>
      <c r="P1570">
        <v>3</v>
      </c>
      <c r="Q1570">
        <v>1</v>
      </c>
    </row>
    <row r="1571" spans="1:17">
      <c r="A1571" s="2" t="str">
        <f t="shared" si="96"/>
        <v>4_20152</v>
      </c>
      <c r="B1571" s="2">
        <v>4</v>
      </c>
      <c r="C1571" s="11" t="s">
        <v>24</v>
      </c>
      <c r="D1571" s="2">
        <v>2</v>
      </c>
      <c r="E1571" s="2">
        <v>2015</v>
      </c>
      <c r="F1571" s="2" t="str">
        <f t="shared" si="97"/>
        <v>2015Q2</v>
      </c>
      <c r="G1571" s="2">
        <v>1</v>
      </c>
      <c r="H1571" s="2">
        <v>0</v>
      </c>
      <c r="I1571" s="2">
        <v>0</v>
      </c>
      <c r="J1571" s="12">
        <v>32027</v>
      </c>
      <c r="K1571" s="12">
        <f>J1571*[1]OtherData!$C$3</f>
        <v>24244.511733535201</v>
      </c>
      <c r="L1571" s="12" t="str">
        <f>VLOOKUP($C1571,[1]OtherData!$H:$I,2,0)</f>
        <v>Storm</v>
      </c>
      <c r="M1571" s="15">
        <f t="shared" si="98"/>
        <v>-4.1196416590270325E-2</v>
      </c>
      <c r="N1571" s="12">
        <v>30774.177622538169</v>
      </c>
      <c r="O1571" s="14">
        <f t="shared" si="99"/>
        <v>-3.8342983156676315E-2</v>
      </c>
      <c r="P1571">
        <v>3</v>
      </c>
      <c r="Q1571">
        <v>1</v>
      </c>
    </row>
    <row r="1572" spans="1:17">
      <c r="A1572" s="2" t="str">
        <f t="shared" si="96"/>
        <v>2_20123</v>
      </c>
      <c r="B1572" s="2">
        <v>2</v>
      </c>
      <c r="C1572" s="11" t="s">
        <v>24</v>
      </c>
      <c r="D1572" s="2">
        <v>3</v>
      </c>
      <c r="E1572" s="2">
        <v>2012</v>
      </c>
      <c r="F1572" s="2" t="str">
        <f t="shared" si="97"/>
        <v>2012Q3</v>
      </c>
      <c r="G1572" s="2">
        <v>1</v>
      </c>
      <c r="H1572" s="2">
        <v>0</v>
      </c>
      <c r="I1572" s="2">
        <v>0</v>
      </c>
      <c r="J1572" s="12">
        <v>31872</v>
      </c>
      <c r="K1572" s="12">
        <f>J1572*[1]OtherData!$C$3</f>
        <v>24127.176381529145</v>
      </c>
      <c r="L1572" s="12" t="str">
        <f>VLOOKUP($C1572,[1]OtherData!$H:$I,2,0)</f>
        <v>Storm</v>
      </c>
      <c r="M1572" s="13">
        <f t="shared" si="98"/>
        <v>-4.1197396881785149E-2</v>
      </c>
      <c r="N1572" s="12">
        <v>29400.72453250429</v>
      </c>
      <c r="O1572" s="14">
        <f t="shared" si="99"/>
        <v>-3.834956955447872E-2</v>
      </c>
      <c r="P1572">
        <v>3</v>
      </c>
      <c r="Q1572">
        <v>1</v>
      </c>
    </row>
    <row r="1573" spans="1:17">
      <c r="A1573" s="2" t="str">
        <f t="shared" si="96"/>
        <v>4_20103</v>
      </c>
      <c r="B1573" s="2">
        <v>4</v>
      </c>
      <c r="C1573" s="11" t="s">
        <v>24</v>
      </c>
      <c r="D1573" s="2">
        <v>3</v>
      </c>
      <c r="E1573" s="2">
        <v>2010</v>
      </c>
      <c r="F1573" s="2" t="str">
        <f t="shared" si="97"/>
        <v>2010Q3</v>
      </c>
      <c r="G1573" s="2">
        <v>1</v>
      </c>
      <c r="H1573" s="2">
        <v>0</v>
      </c>
      <c r="I1573" s="2">
        <v>0</v>
      </c>
      <c r="J1573" s="12">
        <v>31872</v>
      </c>
      <c r="K1573" s="12">
        <f>J1573*[1]OtherData!$C$3</f>
        <v>24127.176381529145</v>
      </c>
      <c r="L1573" s="12" t="str">
        <f>VLOOKUP($C1573,[1]OtherData!$H:$I,2,0)</f>
        <v>Storm</v>
      </c>
      <c r="M1573" s="15">
        <f t="shared" si="98"/>
        <v>-4.1197396881785149E-2</v>
      </c>
      <c r="N1573" s="12">
        <v>28300.020579031217</v>
      </c>
      <c r="O1573" s="14">
        <f t="shared" si="99"/>
        <v>-3.8354847983099877E-2</v>
      </c>
      <c r="P1573">
        <v>3</v>
      </c>
      <c r="Q1573">
        <v>1</v>
      </c>
    </row>
    <row r="1574" spans="1:17">
      <c r="A1574" s="2" t="str">
        <f t="shared" si="96"/>
        <v>4_20123</v>
      </c>
      <c r="B1574" s="2">
        <v>4</v>
      </c>
      <c r="C1574" s="11" t="s">
        <v>24</v>
      </c>
      <c r="D1574" s="2">
        <v>3</v>
      </c>
      <c r="E1574" s="2">
        <v>2012</v>
      </c>
      <c r="F1574" s="2" t="str">
        <f t="shared" si="97"/>
        <v>2012Q3</v>
      </c>
      <c r="G1574" s="2">
        <v>1</v>
      </c>
      <c r="H1574" s="2">
        <v>0</v>
      </c>
      <c r="I1574" s="2">
        <v>0</v>
      </c>
      <c r="J1574" s="12">
        <v>31849</v>
      </c>
      <c r="K1574" s="12">
        <f>J1574*[1]OtherData!$C$3</f>
        <v>24109.765329295988</v>
      </c>
      <c r="L1574" s="12" t="str">
        <f>VLOOKUP($C1574,[1]OtherData!$H:$I,2,0)</f>
        <v>Storm</v>
      </c>
      <c r="M1574" s="13">
        <f t="shared" si="98"/>
        <v>-4.1197542344397028E-2</v>
      </c>
      <c r="N1574" s="12">
        <v>29379.507895197326</v>
      </c>
      <c r="O1574" s="14">
        <f t="shared" si="99"/>
        <v>-3.8349671298917129E-2</v>
      </c>
      <c r="P1574">
        <v>3</v>
      </c>
      <c r="Q1574">
        <v>1</v>
      </c>
    </row>
    <row r="1575" spans="1:17">
      <c r="A1575" s="2" t="str">
        <f t="shared" si="96"/>
        <v>4_20103</v>
      </c>
      <c r="B1575" s="2">
        <v>4</v>
      </c>
      <c r="C1575" s="11" t="s">
        <v>24</v>
      </c>
      <c r="D1575" s="2">
        <v>3</v>
      </c>
      <c r="E1575" s="2">
        <v>2010</v>
      </c>
      <c r="F1575" s="2" t="str">
        <f t="shared" si="97"/>
        <v>2010Q3</v>
      </c>
      <c r="G1575" s="2">
        <v>1</v>
      </c>
      <c r="H1575" s="2">
        <v>0</v>
      </c>
      <c r="I1575" s="2">
        <v>0</v>
      </c>
      <c r="J1575" s="12">
        <v>31833</v>
      </c>
      <c r="K1575" s="12">
        <f>J1575*[1]OtherData!$C$3</f>
        <v>24097.65329295988</v>
      </c>
      <c r="L1575" s="12" t="str">
        <f>VLOOKUP($C1575,[1]OtherData!$H:$I,2,0)</f>
        <v>Storm</v>
      </c>
      <c r="M1575" s="15">
        <f t="shared" si="98"/>
        <v>-4.1197643535779205E-2</v>
      </c>
      <c r="N1575" s="12">
        <v>28265.391412283534</v>
      </c>
      <c r="O1575" s="14">
        <f t="shared" si="99"/>
        <v>-3.8355014047357493E-2</v>
      </c>
      <c r="P1575">
        <v>3</v>
      </c>
      <c r="Q1575">
        <v>1</v>
      </c>
    </row>
    <row r="1576" spans="1:17">
      <c r="A1576" s="2" t="str">
        <f t="shared" si="96"/>
        <v>4_20114</v>
      </c>
      <c r="B1576" s="2">
        <v>4</v>
      </c>
      <c r="C1576" s="11" t="s">
        <v>24</v>
      </c>
      <c r="D1576" s="2">
        <v>4</v>
      </c>
      <c r="E1576" s="2">
        <v>2011</v>
      </c>
      <c r="F1576" s="2" t="str">
        <f t="shared" si="97"/>
        <v>2011Q4</v>
      </c>
      <c r="G1576" s="2">
        <v>1</v>
      </c>
      <c r="H1576" s="2">
        <v>0</v>
      </c>
      <c r="I1576" s="2">
        <v>0</v>
      </c>
      <c r="J1576" s="12">
        <v>31786</v>
      </c>
      <c r="K1576" s="12">
        <f>J1576*[1]OtherData!$C$3</f>
        <v>24062.074186222559</v>
      </c>
      <c r="L1576" s="12" t="str">
        <f>VLOOKUP($C1576,[1]OtherData!$H:$I,2,0)</f>
        <v>Storm</v>
      </c>
      <c r="M1576" s="13">
        <f t="shared" si="98"/>
        <v>-4.1197940785464349E-2</v>
      </c>
      <c r="N1576" s="12">
        <v>28535.693301792046</v>
      </c>
      <c r="O1576" s="14">
        <f t="shared" si="99"/>
        <v>-3.8353717813955739E-2</v>
      </c>
      <c r="P1576">
        <v>3</v>
      </c>
      <c r="Q1576">
        <v>1</v>
      </c>
    </row>
    <row r="1577" spans="1:17">
      <c r="A1577" s="2" t="str">
        <f t="shared" si="96"/>
        <v>4_20092</v>
      </c>
      <c r="B1577" s="2">
        <v>4</v>
      </c>
      <c r="C1577" s="11" t="s">
        <v>24</v>
      </c>
      <c r="D1577" s="2">
        <v>2</v>
      </c>
      <c r="E1577" s="2">
        <v>2009</v>
      </c>
      <c r="F1577" s="2" t="str">
        <f t="shared" si="97"/>
        <v>2009Q2</v>
      </c>
      <c r="G1577" s="2">
        <v>1</v>
      </c>
      <c r="H1577" s="2">
        <v>0</v>
      </c>
      <c r="I1577" s="2">
        <v>0</v>
      </c>
      <c r="J1577" s="12">
        <v>31783</v>
      </c>
      <c r="K1577" s="12">
        <f>J1577*[1]OtherData!$C$3</f>
        <v>24059.80317940954</v>
      </c>
      <c r="L1577" s="12" t="str">
        <f>VLOOKUP($C1577,[1]OtherData!$H:$I,2,0)</f>
        <v>Storm</v>
      </c>
      <c r="M1577" s="15">
        <f t="shared" si="98"/>
        <v>-4.1197959758848504E-2</v>
      </c>
      <c r="N1577" s="12">
        <v>28359.16738250685</v>
      </c>
      <c r="O1577" s="14">
        <f t="shared" si="99"/>
        <v>-3.8354564344452689E-2</v>
      </c>
      <c r="P1577">
        <v>3</v>
      </c>
      <c r="Q1577">
        <v>1</v>
      </c>
    </row>
    <row r="1578" spans="1:17">
      <c r="A1578" s="2" t="str">
        <f t="shared" si="96"/>
        <v>3_20123</v>
      </c>
      <c r="B1578" s="2">
        <v>3</v>
      </c>
      <c r="C1578" s="11" t="s">
        <v>24</v>
      </c>
      <c r="D1578" s="2">
        <v>3</v>
      </c>
      <c r="E1578" s="2">
        <v>2012</v>
      </c>
      <c r="F1578" s="2" t="str">
        <f t="shared" si="97"/>
        <v>2012Q3</v>
      </c>
      <c r="G1578" s="2">
        <v>1</v>
      </c>
      <c r="H1578" s="2">
        <v>0</v>
      </c>
      <c r="I1578" s="2">
        <v>0</v>
      </c>
      <c r="J1578" s="12">
        <v>31738</v>
      </c>
      <c r="K1578" s="12">
        <f>J1578*[1]OtherData!$C$3</f>
        <v>24025.738077214231</v>
      </c>
      <c r="L1578" s="12" t="str">
        <f>VLOOKUP($C1578,[1]OtherData!$H:$I,2,0)</f>
        <v>Storm</v>
      </c>
      <c r="M1578" s="13">
        <f t="shared" si="98"/>
        <v>-4.1198244359610871E-2</v>
      </c>
      <c r="N1578" s="12">
        <v>29277.114558628928</v>
      </c>
      <c r="O1578" s="14">
        <f t="shared" si="99"/>
        <v>-3.8350162326424263E-2</v>
      </c>
      <c r="P1578">
        <v>3</v>
      </c>
      <c r="Q1578">
        <v>1</v>
      </c>
    </row>
    <row r="1579" spans="1:17">
      <c r="A1579" s="2" t="str">
        <f t="shared" si="96"/>
        <v>4_20103</v>
      </c>
      <c r="B1579" s="2">
        <v>4</v>
      </c>
      <c r="C1579" s="11" t="s">
        <v>24</v>
      </c>
      <c r="D1579" s="2">
        <v>3</v>
      </c>
      <c r="E1579" s="2">
        <v>2010</v>
      </c>
      <c r="F1579" s="2" t="str">
        <f t="shared" si="97"/>
        <v>2010Q3</v>
      </c>
      <c r="G1579" s="2">
        <v>1</v>
      </c>
      <c r="H1579" s="2">
        <v>0</v>
      </c>
      <c r="I1579" s="2">
        <v>0</v>
      </c>
      <c r="J1579" s="12">
        <v>31681</v>
      </c>
      <c r="K1579" s="12">
        <f>J1579*[1]OtherData!$C$3</f>
        <v>23982.588947766846</v>
      </c>
      <c r="L1579" s="12" t="str">
        <f>VLOOKUP($C1579,[1]OtherData!$H:$I,2,0)</f>
        <v>Storm</v>
      </c>
      <c r="M1579" s="15">
        <f t="shared" si="98"/>
        <v>-4.1198604853909873E-2</v>
      </c>
      <c r="N1579" s="12">
        <v>28130.426454702811</v>
      </c>
      <c r="O1579" s="14">
        <f t="shared" si="99"/>
        <v>-3.8355661272156408E-2</v>
      </c>
      <c r="P1579">
        <v>3</v>
      </c>
      <c r="Q1579">
        <v>1</v>
      </c>
    </row>
    <row r="1580" spans="1:17">
      <c r="A1580" s="2" t="str">
        <f t="shared" si="96"/>
        <v>3_20103</v>
      </c>
      <c r="B1580" s="2">
        <v>3</v>
      </c>
      <c r="C1580" s="11" t="s">
        <v>24</v>
      </c>
      <c r="D1580" s="2">
        <v>3</v>
      </c>
      <c r="E1580" s="2">
        <v>2010</v>
      </c>
      <c r="F1580" s="2" t="str">
        <f t="shared" si="97"/>
        <v>2010Q3</v>
      </c>
      <c r="G1580" s="2">
        <v>1</v>
      </c>
      <c r="H1580" s="2">
        <v>0</v>
      </c>
      <c r="I1580" s="2">
        <v>0</v>
      </c>
      <c r="J1580" s="12">
        <v>31669</v>
      </c>
      <c r="K1580" s="12">
        <f>J1580*[1]OtherData!$C$3</f>
        <v>23973.504920514762</v>
      </c>
      <c r="L1580" s="12" t="str">
        <f>VLOOKUP($C1580,[1]OtherData!$H:$I,2,0)</f>
        <v>Storm</v>
      </c>
      <c r="M1580" s="13">
        <f t="shared" si="98"/>
        <v>-4.1198680747446509E-2</v>
      </c>
      <c r="N1580" s="12">
        <v>28119.771326472754</v>
      </c>
      <c r="O1580" s="14">
        <f t="shared" si="99"/>
        <v>-3.8355712368851054E-2</v>
      </c>
      <c r="P1580">
        <v>3</v>
      </c>
      <c r="Q1580">
        <v>1</v>
      </c>
    </row>
    <row r="1581" spans="1:17">
      <c r="A1581" s="2" t="str">
        <f t="shared" si="96"/>
        <v>3_20133</v>
      </c>
      <c r="B1581" s="2">
        <v>3</v>
      </c>
      <c r="C1581" s="11" t="s">
        <v>19</v>
      </c>
      <c r="D1581" s="2">
        <v>3</v>
      </c>
      <c r="E1581" s="2">
        <v>2013</v>
      </c>
      <c r="F1581" s="2" t="str">
        <f t="shared" si="97"/>
        <v>2013Q3</v>
      </c>
      <c r="G1581" s="2">
        <v>1</v>
      </c>
      <c r="H1581" s="2">
        <v>0</v>
      </c>
      <c r="I1581" s="2">
        <v>0</v>
      </c>
      <c r="J1581" s="12">
        <v>31535</v>
      </c>
      <c r="K1581" s="12">
        <f>J1581*[1]OtherData!$C$3</f>
        <v>23872.066616199849</v>
      </c>
      <c r="L1581" s="12" t="str">
        <f>VLOOKUP($C1581,[1]OtherData!$H:$I,2,0)</f>
        <v>Water</v>
      </c>
      <c r="M1581" s="15">
        <f t="shared" si="98"/>
        <v>-4.1199528225272231E-2</v>
      </c>
      <c r="N1581" s="12">
        <v>29664.454755157178</v>
      </c>
      <c r="O1581" s="14">
        <f t="shared" si="99"/>
        <v>-3.8348304835522165E-2</v>
      </c>
      <c r="P1581">
        <v>3</v>
      </c>
      <c r="Q1581">
        <v>1</v>
      </c>
    </row>
    <row r="1582" spans="1:17">
      <c r="A1582" s="2" t="str">
        <f t="shared" si="96"/>
        <v>4_20103</v>
      </c>
      <c r="B1582" s="2">
        <v>4</v>
      </c>
      <c r="C1582" s="11" t="s">
        <v>24</v>
      </c>
      <c r="D1582" s="2">
        <v>3</v>
      </c>
      <c r="E1582" s="2">
        <v>2010</v>
      </c>
      <c r="F1582" s="2" t="str">
        <f t="shared" si="97"/>
        <v>2010Q3</v>
      </c>
      <c r="G1582" s="2">
        <v>1</v>
      </c>
      <c r="H1582" s="2">
        <v>0</v>
      </c>
      <c r="I1582" s="2">
        <v>0</v>
      </c>
      <c r="J1582" s="12">
        <v>31526</v>
      </c>
      <c r="K1582" s="12">
        <f>J1582*[1]OtherData!$C$3</f>
        <v>23865.253595760787</v>
      </c>
      <c r="L1582" s="12" t="str">
        <f>VLOOKUP($C1582,[1]OtherData!$H:$I,2,0)</f>
        <v>Storm</v>
      </c>
      <c r="M1582" s="13">
        <f t="shared" si="98"/>
        <v>-4.1199585145424704E-2</v>
      </c>
      <c r="N1582" s="12">
        <v>27992.797715064575</v>
      </c>
      <c r="O1582" s="14">
        <f t="shared" si="99"/>
        <v>-3.8356321271128979E-2</v>
      </c>
      <c r="P1582">
        <v>3</v>
      </c>
      <c r="Q1582">
        <v>1</v>
      </c>
    </row>
    <row r="1583" spans="1:17">
      <c r="A1583" s="2" t="str">
        <f t="shared" si="96"/>
        <v>2_20124</v>
      </c>
      <c r="B1583" s="2">
        <v>2</v>
      </c>
      <c r="C1583" s="11" t="s">
        <v>39</v>
      </c>
      <c r="D1583" s="2">
        <v>4</v>
      </c>
      <c r="E1583" s="2">
        <v>2012</v>
      </c>
      <c r="F1583" s="2" t="str">
        <f t="shared" si="97"/>
        <v>2012Q4</v>
      </c>
      <c r="G1583" s="2">
        <v>1</v>
      </c>
      <c r="H1583" s="2">
        <v>0</v>
      </c>
      <c r="I1583" s="2">
        <v>0</v>
      </c>
      <c r="J1583" s="12">
        <v>31510</v>
      </c>
      <c r="K1583" s="12">
        <f>J1583*[1]OtherData!$C$3</f>
        <v>23853.141559424679</v>
      </c>
      <c r="L1583" s="12" t="str">
        <f>VLOOKUP($C1583,[1]OtherData!$H:$I,2,0)</f>
        <v>Storm</v>
      </c>
      <c r="M1583" s="15">
        <f t="shared" si="98"/>
        <v>-4.119968633680688E-2</v>
      </c>
      <c r="N1583" s="12">
        <v>29066.79311054249</v>
      </c>
      <c r="O1583" s="14">
        <f t="shared" si="99"/>
        <v>-3.8351170923465926E-2</v>
      </c>
      <c r="P1583">
        <v>3</v>
      </c>
      <c r="Q1583">
        <v>1</v>
      </c>
    </row>
    <row r="1584" spans="1:17">
      <c r="A1584" s="2" t="str">
        <f t="shared" si="96"/>
        <v>3_20152</v>
      </c>
      <c r="B1584" s="2">
        <v>3</v>
      </c>
      <c r="C1584" s="11" t="s">
        <v>24</v>
      </c>
      <c r="D1584" s="2">
        <v>2</v>
      </c>
      <c r="E1584" s="2">
        <v>2015</v>
      </c>
      <c r="F1584" s="2" t="str">
        <f t="shared" si="97"/>
        <v>2015Q2</v>
      </c>
      <c r="G1584" s="2">
        <v>1</v>
      </c>
      <c r="H1584" s="2">
        <v>0</v>
      </c>
      <c r="I1584" s="2">
        <v>0</v>
      </c>
      <c r="J1584" s="12">
        <v>31501</v>
      </c>
      <c r="K1584" s="12">
        <f>J1584*[1]OtherData!$C$3</f>
        <v>23846.328538985617</v>
      </c>
      <c r="L1584" s="12" t="str">
        <f>VLOOKUP($C1584,[1]OtherData!$H:$I,2,0)</f>
        <v>Storm</v>
      </c>
      <c r="M1584" s="13">
        <f t="shared" si="98"/>
        <v>-4.1199743256959354E-2</v>
      </c>
      <c r="N1584" s="12">
        <v>30268.753529446243</v>
      </c>
      <c r="O1584" s="14">
        <f t="shared" si="99"/>
        <v>-3.8345406919206085E-2</v>
      </c>
      <c r="P1584">
        <v>3</v>
      </c>
      <c r="Q1584">
        <v>1</v>
      </c>
    </row>
    <row r="1585" spans="1:17">
      <c r="A1585" s="2" t="str">
        <f t="shared" si="96"/>
        <v>2_20142</v>
      </c>
      <c r="B1585" s="2">
        <v>2</v>
      </c>
      <c r="C1585" s="11" t="s">
        <v>39</v>
      </c>
      <c r="D1585" s="2">
        <v>2</v>
      </c>
      <c r="E1585" s="2">
        <v>2014</v>
      </c>
      <c r="F1585" s="2" t="str">
        <f t="shared" si="97"/>
        <v>2014Q2</v>
      </c>
      <c r="G1585" s="2">
        <v>1</v>
      </c>
      <c r="H1585" s="2">
        <v>0</v>
      </c>
      <c r="I1585" s="2">
        <v>0</v>
      </c>
      <c r="J1585" s="12">
        <v>31494</v>
      </c>
      <c r="K1585" s="12">
        <f>J1585*[1]OtherData!$C$3</f>
        <v>23841.029523088571</v>
      </c>
      <c r="L1585" s="12" t="str">
        <f>VLOOKUP($C1585,[1]OtherData!$H:$I,2,0)</f>
        <v>Storm</v>
      </c>
      <c r="M1585" s="15">
        <f t="shared" si="98"/>
        <v>-4.1199787528189057E-2</v>
      </c>
      <c r="N1585" s="12">
        <v>29983.680152841833</v>
      </c>
      <c r="O1585" s="14">
        <f t="shared" si="99"/>
        <v>-3.8346773989311952E-2</v>
      </c>
      <c r="P1585">
        <v>3</v>
      </c>
      <c r="Q1585">
        <v>1</v>
      </c>
    </row>
    <row r="1586" spans="1:17">
      <c r="A1586" s="2" t="str">
        <f t="shared" si="96"/>
        <v>2_20093</v>
      </c>
      <c r="B1586" s="2">
        <v>2</v>
      </c>
      <c r="C1586" s="11" t="s">
        <v>24</v>
      </c>
      <c r="D1586" s="2">
        <v>3</v>
      </c>
      <c r="E1586" s="2">
        <v>2009</v>
      </c>
      <c r="F1586" s="2" t="str">
        <f t="shared" si="97"/>
        <v>2009Q3</v>
      </c>
      <c r="G1586" s="2">
        <v>1</v>
      </c>
      <c r="H1586" s="2">
        <v>0</v>
      </c>
      <c r="I1586" s="2">
        <v>0</v>
      </c>
      <c r="J1586" s="12">
        <v>31488</v>
      </c>
      <c r="K1586" s="12">
        <f>J1586*[1]OtherData!$C$3</f>
        <v>23836.487509462528</v>
      </c>
      <c r="L1586" s="12" t="str">
        <f>VLOOKUP($C1586,[1]OtherData!$H:$I,2,0)</f>
        <v>Storm</v>
      </c>
      <c r="M1586" s="13">
        <f t="shared" si="98"/>
        <v>-4.1199825474957368E-2</v>
      </c>
      <c r="N1586" s="12">
        <v>28095.946340508315</v>
      </c>
      <c r="O1586" s="14">
        <f t="shared" si="99"/>
        <v>-3.8355826621632116E-2</v>
      </c>
      <c r="P1586">
        <v>3</v>
      </c>
      <c r="Q1586">
        <v>1</v>
      </c>
    </row>
    <row r="1587" spans="1:17">
      <c r="A1587" s="2" t="str">
        <f t="shared" si="96"/>
        <v>2_20142</v>
      </c>
      <c r="B1587" s="2">
        <v>2</v>
      </c>
      <c r="C1587" s="11" t="s">
        <v>39</v>
      </c>
      <c r="D1587" s="2">
        <v>2</v>
      </c>
      <c r="E1587" s="2">
        <v>2014</v>
      </c>
      <c r="F1587" s="2" t="str">
        <f t="shared" si="97"/>
        <v>2014Q2</v>
      </c>
      <c r="G1587" s="2">
        <v>1</v>
      </c>
      <c r="H1587" s="2">
        <v>0</v>
      </c>
      <c r="I1587" s="2">
        <v>0</v>
      </c>
      <c r="J1587" s="12">
        <v>31463</v>
      </c>
      <c r="K1587" s="12">
        <f>J1587*[1]OtherData!$C$3</f>
        <v>23817.562452687358</v>
      </c>
      <c r="L1587" s="12" t="str">
        <f>VLOOKUP($C1587,[1]OtherData!$H:$I,2,0)</f>
        <v>Storm</v>
      </c>
      <c r="M1587" s="15">
        <f t="shared" si="98"/>
        <v>-4.1199983586492017E-2</v>
      </c>
      <c r="N1587" s="12">
        <v>29954.166782525641</v>
      </c>
      <c r="O1587" s="14">
        <f t="shared" si="99"/>
        <v>-3.8346915520754712E-2</v>
      </c>
      <c r="P1587">
        <v>3</v>
      </c>
      <c r="Q1587">
        <v>1</v>
      </c>
    </row>
    <row r="1588" spans="1:17">
      <c r="A1588" s="2" t="str">
        <f t="shared" si="96"/>
        <v>3_20164</v>
      </c>
      <c r="B1588" s="2">
        <v>3</v>
      </c>
      <c r="C1588" s="11" t="s">
        <v>19</v>
      </c>
      <c r="D1588" s="2">
        <v>4</v>
      </c>
      <c r="E1588" s="2">
        <v>2016</v>
      </c>
      <c r="F1588" s="2" t="str">
        <f t="shared" si="97"/>
        <v>2016Q4</v>
      </c>
      <c r="G1588" s="2">
        <v>1</v>
      </c>
      <c r="H1588" s="2">
        <v>0</v>
      </c>
      <c r="I1588" s="2">
        <v>0</v>
      </c>
      <c r="J1588" s="12">
        <v>31374</v>
      </c>
      <c r="K1588" s="12">
        <f>J1588*[1]OtherData!$C$3</f>
        <v>23750.189250567753</v>
      </c>
      <c r="L1588" s="12" t="str">
        <f>VLOOKUP($C1588,[1]OtherData!$H:$I,2,0)</f>
        <v>Water</v>
      </c>
      <c r="M1588" s="13">
        <f t="shared" si="98"/>
        <v>-4.1200546463555372E-2</v>
      </c>
      <c r="N1588" s="12">
        <v>30068.652277508561</v>
      </c>
      <c r="O1588" s="14">
        <f t="shared" si="99"/>
        <v>-3.8346366505271012E-2</v>
      </c>
      <c r="P1588">
        <v>3</v>
      </c>
      <c r="Q1588">
        <v>1</v>
      </c>
    </row>
    <row r="1589" spans="1:17">
      <c r="A1589" s="2" t="str">
        <f t="shared" si="96"/>
        <v>3_20092</v>
      </c>
      <c r="B1589" s="2">
        <v>3</v>
      </c>
      <c r="C1589" s="11" t="s">
        <v>24</v>
      </c>
      <c r="D1589" s="2">
        <v>2</v>
      </c>
      <c r="E1589" s="2">
        <v>2009</v>
      </c>
      <c r="F1589" s="2" t="str">
        <f t="shared" si="97"/>
        <v>2009Q2</v>
      </c>
      <c r="G1589" s="2">
        <v>1</v>
      </c>
      <c r="H1589" s="2">
        <v>0</v>
      </c>
      <c r="I1589" s="2">
        <v>0</v>
      </c>
      <c r="J1589" s="12">
        <v>31333</v>
      </c>
      <c r="K1589" s="12">
        <f>J1589*[1]OtherData!$C$3</f>
        <v>23719.152157456472</v>
      </c>
      <c r="L1589" s="12" t="str">
        <f>VLOOKUP($C1589,[1]OtherData!$H:$I,2,0)</f>
        <v>Storm</v>
      </c>
      <c r="M1589" s="15">
        <f t="shared" si="98"/>
        <v>-4.1200805766472198E-2</v>
      </c>
      <c r="N1589" s="12">
        <v>27957.643759119252</v>
      </c>
      <c r="O1589" s="14">
        <f t="shared" si="99"/>
        <v>-3.8356489852014529E-2</v>
      </c>
      <c r="P1589">
        <v>3</v>
      </c>
      <c r="Q1589">
        <v>1</v>
      </c>
    </row>
    <row r="1590" spans="1:17">
      <c r="A1590" s="2" t="str">
        <f t="shared" si="96"/>
        <v>4_19913</v>
      </c>
      <c r="B1590" s="2">
        <v>4</v>
      </c>
      <c r="C1590" s="11" t="s">
        <v>25</v>
      </c>
      <c r="D1590" s="2">
        <v>3</v>
      </c>
      <c r="E1590" s="2">
        <v>1991</v>
      </c>
      <c r="F1590" s="2" t="str">
        <f t="shared" si="97"/>
        <v>1991Q3</v>
      </c>
      <c r="G1590" s="2">
        <v>1</v>
      </c>
      <c r="H1590" s="2">
        <v>0</v>
      </c>
      <c r="I1590" s="2">
        <v>0</v>
      </c>
      <c r="J1590" s="12">
        <v>31228</v>
      </c>
      <c r="K1590" s="12">
        <f>J1590*[1]OtherData!$C$3</f>
        <v>23639.66691900076</v>
      </c>
      <c r="L1590" s="12" t="str">
        <f>VLOOKUP($C1590,[1]OtherData!$H:$I,2,0)</f>
        <v>Storm</v>
      </c>
      <c r="M1590" s="13">
        <f t="shared" si="98"/>
        <v>-4.120146983491773E-2</v>
      </c>
      <c r="N1590" s="12">
        <v>38427.171600765403</v>
      </c>
      <c r="O1590" s="14">
        <f t="shared" si="99"/>
        <v>-3.8306283204500476E-2</v>
      </c>
      <c r="P1590">
        <v>3</v>
      </c>
      <c r="Q1590">
        <v>1</v>
      </c>
    </row>
    <row r="1591" spans="1:17">
      <c r="A1591" s="2" t="str">
        <f t="shared" si="96"/>
        <v>2_20142</v>
      </c>
      <c r="B1591" s="2">
        <v>2</v>
      </c>
      <c r="C1591" s="11" t="s">
        <v>39</v>
      </c>
      <c r="D1591" s="2">
        <v>2</v>
      </c>
      <c r="E1591" s="2">
        <v>2014</v>
      </c>
      <c r="F1591" s="2" t="str">
        <f t="shared" si="97"/>
        <v>2014Q2</v>
      </c>
      <c r="G1591" s="2">
        <v>1</v>
      </c>
      <c r="H1591" s="2">
        <v>0</v>
      </c>
      <c r="I1591" s="2">
        <v>0</v>
      </c>
      <c r="J1591" s="12">
        <v>31203</v>
      </c>
      <c r="K1591" s="12">
        <f>J1591*[1]OtherData!$C$3</f>
        <v>23620.741862225586</v>
      </c>
      <c r="L1591" s="12" t="str">
        <f>VLOOKUP($C1591,[1]OtherData!$H:$I,2,0)</f>
        <v>Storm</v>
      </c>
      <c r="M1591" s="15">
        <f t="shared" si="98"/>
        <v>-4.1201627946452379E-2</v>
      </c>
      <c r="N1591" s="12">
        <v>29706.635289551141</v>
      </c>
      <c r="O1591" s="14">
        <f t="shared" si="99"/>
        <v>-3.8348102558661709E-2</v>
      </c>
      <c r="P1591">
        <v>3</v>
      </c>
      <c r="Q1591">
        <v>1</v>
      </c>
    </row>
    <row r="1592" spans="1:17">
      <c r="A1592" s="2" t="str">
        <f t="shared" si="96"/>
        <v>6_20113</v>
      </c>
      <c r="B1592" s="2">
        <v>6</v>
      </c>
      <c r="C1592" s="11" t="s">
        <v>24</v>
      </c>
      <c r="D1592" s="2">
        <v>3</v>
      </c>
      <c r="E1592" s="2">
        <v>2011</v>
      </c>
      <c r="F1592" s="2" t="str">
        <f t="shared" si="97"/>
        <v>2011Q3</v>
      </c>
      <c r="G1592" s="2">
        <v>1</v>
      </c>
      <c r="H1592" s="2">
        <v>0</v>
      </c>
      <c r="I1592" s="2">
        <v>0</v>
      </c>
      <c r="J1592" s="12">
        <v>31199</v>
      </c>
      <c r="K1592" s="12">
        <f>J1592*[1]OtherData!$C$3</f>
        <v>23617.713853141562</v>
      </c>
      <c r="L1592" s="12" t="str">
        <f>VLOOKUP($C1592,[1]OtherData!$H:$I,2,0)</f>
        <v>Storm</v>
      </c>
      <c r="M1592" s="13">
        <f t="shared" si="98"/>
        <v>-4.120165324429792E-2</v>
      </c>
      <c r="N1592" s="12">
        <v>28008.71752729535</v>
      </c>
      <c r="O1592" s="14">
        <f t="shared" si="99"/>
        <v>-3.8356244927628749E-2</v>
      </c>
      <c r="P1592">
        <v>3</v>
      </c>
      <c r="Q1592">
        <v>1</v>
      </c>
    </row>
    <row r="1593" spans="1:17">
      <c r="A1593" s="2" t="str">
        <f t="shared" si="96"/>
        <v>1_19952</v>
      </c>
      <c r="B1593" s="2">
        <v>1</v>
      </c>
      <c r="C1593" s="11" t="s">
        <v>24</v>
      </c>
      <c r="D1593" s="2">
        <v>2</v>
      </c>
      <c r="E1593" s="2">
        <v>1995</v>
      </c>
      <c r="F1593" s="2" t="str">
        <f t="shared" si="97"/>
        <v>1995Q2</v>
      </c>
      <c r="G1593" s="2">
        <v>1</v>
      </c>
      <c r="H1593" s="2">
        <v>0</v>
      </c>
      <c r="I1593" s="2">
        <v>0</v>
      </c>
      <c r="J1593" s="12">
        <v>31184</v>
      </c>
      <c r="K1593" s="12">
        <f>J1593*[1]OtherData!$C$3</f>
        <v>23606.358819076457</v>
      </c>
      <c r="L1593" s="12" t="str">
        <f>VLOOKUP($C1593,[1]OtherData!$H:$I,2,0)</f>
        <v>Storm</v>
      </c>
      <c r="M1593" s="15">
        <f t="shared" si="98"/>
        <v>-4.1201748111218711E-2</v>
      </c>
      <c r="N1593" s="12">
        <v>36528.45325748864</v>
      </c>
      <c r="O1593" s="14">
        <f t="shared" si="99"/>
        <v>-3.8315388513166848E-2</v>
      </c>
      <c r="P1593">
        <v>3</v>
      </c>
      <c r="Q1593">
        <v>1</v>
      </c>
    </row>
    <row r="1594" spans="1:17">
      <c r="A1594" s="2" t="str">
        <f t="shared" si="96"/>
        <v>3_20133</v>
      </c>
      <c r="B1594" s="2">
        <v>3</v>
      </c>
      <c r="C1594" s="11" t="s">
        <v>19</v>
      </c>
      <c r="D1594" s="2">
        <v>3</v>
      </c>
      <c r="E1594" s="2">
        <v>2013</v>
      </c>
      <c r="F1594" s="2" t="str">
        <f t="shared" si="97"/>
        <v>2013Q3</v>
      </c>
      <c r="G1594" s="2">
        <v>1</v>
      </c>
      <c r="H1594" s="2">
        <v>0</v>
      </c>
      <c r="I1594" s="2">
        <v>0</v>
      </c>
      <c r="J1594" s="12">
        <v>31101</v>
      </c>
      <c r="K1594" s="12">
        <f>J1594*[1]OtherData!$C$3</f>
        <v>23543.527630582892</v>
      </c>
      <c r="L1594" s="12" t="str">
        <f>VLOOKUP($C1594,[1]OtherData!$H:$I,2,0)</f>
        <v>Water</v>
      </c>
      <c r="M1594" s="13">
        <f t="shared" si="98"/>
        <v>-4.1202273041513748E-2</v>
      </c>
      <c r="N1594" s="12">
        <v>29256.198108138364</v>
      </c>
      <c r="O1594" s="14">
        <f t="shared" si="99"/>
        <v>-3.835026263131603E-2</v>
      </c>
      <c r="P1594">
        <v>3</v>
      </c>
      <c r="Q1594">
        <v>1</v>
      </c>
    </row>
    <row r="1595" spans="1:17">
      <c r="A1595" s="2" t="str">
        <f t="shared" si="96"/>
        <v>2_19952</v>
      </c>
      <c r="B1595" s="2">
        <v>2</v>
      </c>
      <c r="C1595" s="11" t="s">
        <v>19</v>
      </c>
      <c r="D1595" s="2">
        <v>2</v>
      </c>
      <c r="E1595" s="2">
        <v>1995</v>
      </c>
      <c r="F1595" s="2" t="str">
        <f t="shared" si="97"/>
        <v>1995Q2</v>
      </c>
      <c r="G1595" s="2">
        <v>1</v>
      </c>
      <c r="H1595" s="2">
        <v>0</v>
      </c>
      <c r="I1595" s="2">
        <v>0</v>
      </c>
      <c r="J1595" s="12">
        <v>31012</v>
      </c>
      <c r="K1595" s="12">
        <f>J1595*[1]OtherData!$C$3</f>
        <v>23476.154428463287</v>
      </c>
      <c r="L1595" s="12" t="str">
        <f>VLOOKUP($C1595,[1]OtherData!$H:$I,2,0)</f>
        <v>Water</v>
      </c>
      <c r="M1595" s="15">
        <f t="shared" si="98"/>
        <v>-4.1202835918577103E-2</v>
      </c>
      <c r="N1595" s="12">
        <v>36326.975128951955</v>
      </c>
      <c r="O1595" s="14">
        <f t="shared" si="99"/>
        <v>-3.8316354702047022E-2</v>
      </c>
      <c r="P1595">
        <v>3</v>
      </c>
      <c r="Q1595">
        <v>1</v>
      </c>
    </row>
    <row r="1596" spans="1:17">
      <c r="A1596" s="2" t="str">
        <f t="shared" si="96"/>
        <v>1_20082</v>
      </c>
      <c r="B1596" s="2">
        <v>1</v>
      </c>
      <c r="C1596" s="11" t="s">
        <v>26</v>
      </c>
      <c r="D1596" s="2">
        <v>2</v>
      </c>
      <c r="E1596" s="2">
        <v>2008</v>
      </c>
      <c r="F1596" s="2" t="str">
        <f t="shared" si="97"/>
        <v>2008Q2</v>
      </c>
      <c r="G1596" s="2">
        <v>1</v>
      </c>
      <c r="H1596" s="2">
        <v>0</v>
      </c>
      <c r="I1596" s="2">
        <v>0</v>
      </c>
      <c r="J1596" s="12">
        <v>31012</v>
      </c>
      <c r="K1596" s="12">
        <f>J1596*[1]OtherData!$C$3</f>
        <v>23476.154428463287</v>
      </c>
      <c r="L1596" s="12" t="str">
        <f>VLOOKUP($C1596,[1]OtherData!$H:$I,2,0)</f>
        <v>Wind</v>
      </c>
      <c r="M1596" s="13">
        <f t="shared" si="98"/>
        <v>-4.1202835918577103E-2</v>
      </c>
      <c r="N1596" s="12">
        <v>27241.612485189791</v>
      </c>
      <c r="O1596" s="14">
        <f t="shared" si="99"/>
        <v>-3.8359923581818105E-2</v>
      </c>
      <c r="P1596">
        <v>3</v>
      </c>
      <c r="Q1596">
        <v>1</v>
      </c>
    </row>
    <row r="1597" spans="1:17">
      <c r="A1597" s="2" t="str">
        <f t="shared" si="96"/>
        <v>3_20152</v>
      </c>
      <c r="B1597" s="2">
        <v>3</v>
      </c>
      <c r="C1597" s="11" t="s">
        <v>24</v>
      </c>
      <c r="D1597" s="2">
        <v>2</v>
      </c>
      <c r="E1597" s="2">
        <v>2015</v>
      </c>
      <c r="F1597" s="2" t="str">
        <f t="shared" si="97"/>
        <v>2015Q2</v>
      </c>
      <c r="G1597" s="2">
        <v>1</v>
      </c>
      <c r="H1597" s="2">
        <v>0</v>
      </c>
      <c r="I1597" s="2">
        <v>0</v>
      </c>
      <c r="J1597" s="12">
        <v>30939</v>
      </c>
      <c r="K1597" s="12">
        <f>J1597*[1]OtherData!$C$3</f>
        <v>23420.89326267979</v>
      </c>
      <c r="L1597" s="12" t="str">
        <f>VLOOKUP($C1597,[1]OtherData!$H:$I,2,0)</f>
        <v>Storm</v>
      </c>
      <c r="M1597" s="15">
        <f t="shared" si="98"/>
        <v>-4.1203297604258275E-2</v>
      </c>
      <c r="N1597" s="12">
        <v>29728.737673329015</v>
      </c>
      <c r="O1597" s="14">
        <f t="shared" si="99"/>
        <v>-3.8347996566623826E-2</v>
      </c>
      <c r="P1597">
        <v>3</v>
      </c>
      <c r="Q1597">
        <v>1</v>
      </c>
    </row>
    <row r="1598" spans="1:17">
      <c r="A1598" s="2" t="str">
        <f t="shared" si="96"/>
        <v>1_20024</v>
      </c>
      <c r="B1598" s="2">
        <v>1</v>
      </c>
      <c r="C1598" s="11" t="s">
        <v>21</v>
      </c>
      <c r="D1598" s="2">
        <v>4</v>
      </c>
      <c r="E1598" s="2">
        <v>2002</v>
      </c>
      <c r="F1598" s="2" t="str">
        <f t="shared" si="97"/>
        <v>2002Q4</v>
      </c>
      <c r="G1598" s="2">
        <v>1</v>
      </c>
      <c r="H1598" s="2">
        <v>0</v>
      </c>
      <c r="I1598" s="2">
        <v>0</v>
      </c>
      <c r="J1598" s="12">
        <v>30930</v>
      </c>
      <c r="K1598" s="12">
        <f>J1598*[1]OtherData!$C$3</f>
        <v>23414.080242240729</v>
      </c>
      <c r="L1598" s="12" t="str">
        <f>VLOOKUP($C1598,[1]OtherData!$H:$I,2,0)</f>
        <v>Wind</v>
      </c>
      <c r="M1598" s="13">
        <f t="shared" si="98"/>
        <v>-4.1203354524410749E-2</v>
      </c>
      <c r="N1598" s="12">
        <v>28819.510719394293</v>
      </c>
      <c r="O1598" s="14">
        <f t="shared" si="99"/>
        <v>-3.8352356766804478E-2</v>
      </c>
      <c r="P1598">
        <v>3</v>
      </c>
      <c r="Q1598">
        <v>1</v>
      </c>
    </row>
    <row r="1599" spans="1:17">
      <c r="A1599" s="2" t="str">
        <f t="shared" si="96"/>
        <v>4_20103</v>
      </c>
      <c r="B1599" s="2">
        <v>4</v>
      </c>
      <c r="C1599" s="11" t="s">
        <v>24</v>
      </c>
      <c r="D1599" s="2">
        <v>3</v>
      </c>
      <c r="E1599" s="2">
        <v>2010</v>
      </c>
      <c r="F1599" s="2" t="str">
        <f t="shared" si="97"/>
        <v>2010Q3</v>
      </c>
      <c r="G1599" s="2">
        <v>1</v>
      </c>
      <c r="H1599" s="2">
        <v>0</v>
      </c>
      <c r="I1599" s="2">
        <v>0</v>
      </c>
      <c r="J1599" s="12">
        <v>30927</v>
      </c>
      <c r="K1599" s="12">
        <f>J1599*[1]OtherData!$C$3</f>
        <v>23411.809235427707</v>
      </c>
      <c r="L1599" s="12" t="str">
        <f>VLOOKUP($C1599,[1]OtherData!$H:$I,2,0)</f>
        <v>Storm</v>
      </c>
      <c r="M1599" s="15">
        <f t="shared" si="98"/>
        <v>-4.1203373497794911E-2</v>
      </c>
      <c r="N1599" s="12">
        <v>27460.929230914233</v>
      </c>
      <c r="O1599" s="14">
        <f t="shared" si="99"/>
        <v>-3.8358871847803636E-2</v>
      </c>
      <c r="P1599">
        <v>3</v>
      </c>
      <c r="Q1599">
        <v>1</v>
      </c>
    </row>
    <row r="1600" spans="1:17">
      <c r="A1600" s="2" t="str">
        <f t="shared" si="96"/>
        <v>3_20143</v>
      </c>
      <c r="B1600" s="2">
        <v>3</v>
      </c>
      <c r="C1600" s="11" t="s">
        <v>19</v>
      </c>
      <c r="D1600" s="2">
        <v>3</v>
      </c>
      <c r="E1600" s="2">
        <v>2014</v>
      </c>
      <c r="F1600" s="2" t="str">
        <f t="shared" si="97"/>
        <v>2014Q3</v>
      </c>
      <c r="G1600" s="2">
        <v>1</v>
      </c>
      <c r="H1600" s="2">
        <v>0</v>
      </c>
      <c r="I1600" s="2">
        <v>0</v>
      </c>
      <c r="J1600" s="12">
        <v>30901</v>
      </c>
      <c r="K1600" s="12">
        <f>J1600*[1]OtherData!$C$3</f>
        <v>23392.127176381531</v>
      </c>
      <c r="L1600" s="12" t="str">
        <f>VLOOKUP($C1600,[1]OtherData!$H:$I,2,0)</f>
        <v>Water</v>
      </c>
      <c r="M1600" s="13">
        <f t="shared" si="98"/>
        <v>-4.1203537933790946E-2</v>
      </c>
      <c r="N1600" s="12">
        <v>29419.117940019223</v>
      </c>
      <c r="O1600" s="14">
        <f t="shared" si="99"/>
        <v>-3.8349481348845992E-2</v>
      </c>
      <c r="P1600">
        <v>3</v>
      </c>
      <c r="Q1600">
        <v>1</v>
      </c>
    </row>
    <row r="1601" spans="1:17">
      <c r="A1601" s="2" t="str">
        <f t="shared" si="96"/>
        <v>4_20133</v>
      </c>
      <c r="B1601" s="2">
        <v>4</v>
      </c>
      <c r="C1601" s="11" t="s">
        <v>19</v>
      </c>
      <c r="D1601" s="2">
        <v>3</v>
      </c>
      <c r="E1601" s="2">
        <v>2013</v>
      </c>
      <c r="F1601" s="2" t="str">
        <f t="shared" si="97"/>
        <v>2013Q3</v>
      </c>
      <c r="G1601" s="2">
        <v>1</v>
      </c>
      <c r="H1601" s="2">
        <v>0</v>
      </c>
      <c r="I1601" s="2">
        <v>0</v>
      </c>
      <c r="J1601" s="12">
        <v>30898</v>
      </c>
      <c r="K1601" s="12">
        <f>J1601*[1]OtherData!$C$3</f>
        <v>23389.856169568509</v>
      </c>
      <c r="L1601" s="12" t="str">
        <f>VLOOKUP($C1601,[1]OtherData!$H:$I,2,0)</f>
        <v>Water</v>
      </c>
      <c r="M1601" s="15">
        <f t="shared" si="98"/>
        <v>-4.1203556907175101E-2</v>
      </c>
      <c r="N1601" s="12">
        <v>29065.239353887631</v>
      </c>
      <c r="O1601" s="14">
        <f t="shared" si="99"/>
        <v>-3.8351178374509937E-2</v>
      </c>
      <c r="P1601">
        <v>3</v>
      </c>
      <c r="Q1601">
        <v>1</v>
      </c>
    </row>
    <row r="1602" spans="1:17">
      <c r="A1602" s="2" t="str">
        <f t="shared" ref="A1602:A1665" si="100">B1602&amp;"_"&amp;E1602&amp;D1602</f>
        <v>6_20112</v>
      </c>
      <c r="B1602" s="2">
        <v>6</v>
      </c>
      <c r="C1602" s="11" t="s">
        <v>24</v>
      </c>
      <c r="D1602" s="2">
        <v>2</v>
      </c>
      <c r="E1602" s="2">
        <v>2011</v>
      </c>
      <c r="F1602" s="2" t="str">
        <f t="shared" ref="F1602:F1665" si="101">E1602&amp;"Q"&amp;D1602</f>
        <v>2011Q2</v>
      </c>
      <c r="G1602" s="2">
        <v>1</v>
      </c>
      <c r="H1602" s="2">
        <v>0</v>
      </c>
      <c r="I1602" s="2">
        <v>0</v>
      </c>
      <c r="J1602" s="12">
        <v>30879</v>
      </c>
      <c r="K1602" s="12">
        <f>J1602*[1]OtherData!$C$3</f>
        <v>23375.47312641938</v>
      </c>
      <c r="L1602" s="12" t="str">
        <f>VLOOKUP($C1602,[1]OtherData!$H:$I,2,0)</f>
        <v>Storm</v>
      </c>
      <c r="M1602" s="13">
        <f t="shared" ref="M1602:M1665" si="102">STANDARDIZE(J1602,AVERAGE($J$2:$J$3367),_xlfn.STDEV.S($J$2:$J$3367))</f>
        <v>-4.1203677071941433E-2</v>
      </c>
      <c r="N1602" s="12">
        <v>27721.439421947918</v>
      </c>
      <c r="O1602" s="14">
        <f t="shared" ref="O1602:O1665" si="103">STANDARDIZE(N1602,AVERAGE($N$2:$N$3367),_xlfn.STDEV.S($N$2:$N$3367))</f>
        <v>-3.8357622570516933E-2</v>
      </c>
      <c r="P1602">
        <v>3</v>
      </c>
      <c r="Q1602">
        <v>1</v>
      </c>
    </row>
    <row r="1603" spans="1:17">
      <c r="A1603" s="2" t="str">
        <f t="shared" si="100"/>
        <v>5_20103</v>
      </c>
      <c r="B1603" s="2">
        <v>5</v>
      </c>
      <c r="C1603" s="11" t="s">
        <v>24</v>
      </c>
      <c r="D1603" s="2">
        <v>3</v>
      </c>
      <c r="E1603" s="2">
        <v>2010</v>
      </c>
      <c r="F1603" s="2" t="str">
        <f t="shared" si="101"/>
        <v>2010Q3</v>
      </c>
      <c r="G1603" s="2">
        <v>1</v>
      </c>
      <c r="H1603" s="2">
        <v>0</v>
      </c>
      <c r="I1603" s="2">
        <v>0</v>
      </c>
      <c r="J1603" s="12">
        <v>30857</v>
      </c>
      <c r="K1603" s="12">
        <f>J1603*[1]OtherData!$C$3</f>
        <v>23358.819076457232</v>
      </c>
      <c r="L1603" s="12" t="str">
        <f>VLOOKUP($C1603,[1]OtherData!$H:$I,2,0)</f>
        <v>Storm</v>
      </c>
      <c r="M1603" s="15">
        <f t="shared" si="102"/>
        <v>-4.1203816210091927E-2</v>
      </c>
      <c r="N1603" s="12">
        <v>27398.774316238902</v>
      </c>
      <c r="O1603" s="14">
        <f t="shared" si="103"/>
        <v>-3.8359169911855763E-2</v>
      </c>
      <c r="P1603">
        <v>3</v>
      </c>
      <c r="Q1603">
        <v>1</v>
      </c>
    </row>
    <row r="1604" spans="1:17">
      <c r="A1604" s="2" t="str">
        <f t="shared" si="100"/>
        <v>1_20041</v>
      </c>
      <c r="B1604" s="2">
        <v>1</v>
      </c>
      <c r="C1604" s="11" t="s">
        <v>20</v>
      </c>
      <c r="D1604" s="2">
        <v>1</v>
      </c>
      <c r="E1604" s="2">
        <v>2004</v>
      </c>
      <c r="F1604" s="2" t="str">
        <f t="shared" si="101"/>
        <v>2004Q1</v>
      </c>
      <c r="G1604" s="2">
        <v>2</v>
      </c>
      <c r="H1604" s="2">
        <v>0</v>
      </c>
      <c r="I1604" s="2">
        <v>0</v>
      </c>
      <c r="J1604" s="12">
        <v>30854</v>
      </c>
      <c r="K1604" s="12">
        <f>J1604*[1]OtherData!$C$3</f>
        <v>23356.54806964421</v>
      </c>
      <c r="L1604" s="12" t="str">
        <f>VLOOKUP($C1604,[1]OtherData!$H:$I,2,0)</f>
        <v>Winter</v>
      </c>
      <c r="M1604" s="13">
        <f t="shared" si="102"/>
        <v>-4.1203835183476083E-2</v>
      </c>
      <c r="N1604" s="12">
        <v>28792.89896825207</v>
      </c>
      <c r="O1604" s="14">
        <f t="shared" si="103"/>
        <v>-3.8352484383525072E-2</v>
      </c>
      <c r="P1604">
        <v>3</v>
      </c>
      <c r="Q1604">
        <v>1</v>
      </c>
    </row>
    <row r="1605" spans="1:17">
      <c r="A1605" s="2" t="str">
        <f t="shared" si="100"/>
        <v>6_20133</v>
      </c>
      <c r="B1605" s="2">
        <v>6</v>
      </c>
      <c r="C1605" s="11" t="s">
        <v>24</v>
      </c>
      <c r="D1605" s="2">
        <v>3</v>
      </c>
      <c r="E1605" s="2">
        <v>2013</v>
      </c>
      <c r="F1605" s="2" t="str">
        <f t="shared" si="101"/>
        <v>2013Q3</v>
      </c>
      <c r="G1605" s="2">
        <v>1</v>
      </c>
      <c r="H1605" s="2">
        <v>0</v>
      </c>
      <c r="I1605" s="2">
        <v>0</v>
      </c>
      <c r="J1605" s="12">
        <v>30813</v>
      </c>
      <c r="K1605" s="12">
        <f>J1605*[1]OtherData!$C$3</f>
        <v>23325.510976532929</v>
      </c>
      <c r="L1605" s="12" t="str">
        <f>VLOOKUP($C1605,[1]OtherData!$H:$I,2,0)</f>
        <v>Storm</v>
      </c>
      <c r="M1605" s="15">
        <f t="shared" si="102"/>
        <v>-4.1204094486392909E-2</v>
      </c>
      <c r="N1605" s="12">
        <v>28985.281254817128</v>
      </c>
      <c r="O1605" s="14">
        <f t="shared" si="103"/>
        <v>-3.8351561813778322E-2</v>
      </c>
      <c r="P1605">
        <v>3</v>
      </c>
      <c r="Q1605">
        <v>1</v>
      </c>
    </row>
    <row r="1606" spans="1:17">
      <c r="A1606" s="2" t="str">
        <f t="shared" si="100"/>
        <v>5_20153</v>
      </c>
      <c r="B1606" s="2">
        <v>5</v>
      </c>
      <c r="C1606" s="11" t="s">
        <v>19</v>
      </c>
      <c r="D1606" s="2">
        <v>3</v>
      </c>
      <c r="E1606" s="2">
        <v>2015</v>
      </c>
      <c r="F1606" s="2" t="str">
        <f t="shared" si="101"/>
        <v>2015Q3</v>
      </c>
      <c r="G1606" s="2">
        <v>1</v>
      </c>
      <c r="H1606" s="2">
        <v>0</v>
      </c>
      <c r="I1606" s="2">
        <v>0</v>
      </c>
      <c r="J1606" s="12">
        <v>30800</v>
      </c>
      <c r="K1606" s="12">
        <f>J1606*[1]OtherData!$C$3</f>
        <v>23315.669947009843</v>
      </c>
      <c r="L1606" s="12" t="str">
        <f>VLOOKUP($C1606,[1]OtherData!$H:$I,2,0)</f>
        <v>Water</v>
      </c>
      <c r="M1606" s="13">
        <f t="shared" si="102"/>
        <v>-4.120417670439093E-2</v>
      </c>
      <c r="N1606" s="12">
        <v>29595.175032759096</v>
      </c>
      <c r="O1606" s="14">
        <f t="shared" si="103"/>
        <v>-3.8348637066607932E-2</v>
      </c>
      <c r="P1606">
        <v>3</v>
      </c>
      <c r="Q1606">
        <v>1</v>
      </c>
    </row>
    <row r="1607" spans="1:17">
      <c r="A1607" s="2" t="str">
        <f t="shared" si="100"/>
        <v>2_20142</v>
      </c>
      <c r="B1607" s="2">
        <v>2</v>
      </c>
      <c r="C1607" s="11" t="s">
        <v>39</v>
      </c>
      <c r="D1607" s="2">
        <v>2</v>
      </c>
      <c r="E1607" s="2">
        <v>2014</v>
      </c>
      <c r="F1607" s="2" t="str">
        <f t="shared" si="101"/>
        <v>2014Q2</v>
      </c>
      <c r="G1607" s="2">
        <v>1</v>
      </c>
      <c r="H1607" s="2">
        <v>0</v>
      </c>
      <c r="I1607" s="2">
        <v>0</v>
      </c>
      <c r="J1607" s="12">
        <v>30797</v>
      </c>
      <c r="K1607" s="12">
        <f>J1607*[1]OtherData!$C$3</f>
        <v>23313.398940196821</v>
      </c>
      <c r="L1607" s="12" t="str">
        <f>VLOOKUP($C1607,[1]OtherData!$H:$I,2,0)</f>
        <v>Storm</v>
      </c>
      <c r="M1607" s="15">
        <f t="shared" si="102"/>
        <v>-4.1204195677775085E-2</v>
      </c>
      <c r="N1607" s="12">
        <v>29320.105342829425</v>
      </c>
      <c r="O1607" s="14">
        <f t="shared" si="103"/>
        <v>-3.8349956164008783E-2</v>
      </c>
      <c r="P1607">
        <v>3</v>
      </c>
      <c r="Q1607">
        <v>1</v>
      </c>
    </row>
    <row r="1608" spans="1:17">
      <c r="A1608" s="2" t="str">
        <f t="shared" si="100"/>
        <v>3_19694</v>
      </c>
      <c r="B1608" s="2">
        <v>3</v>
      </c>
      <c r="C1608" s="11" t="s">
        <v>22</v>
      </c>
      <c r="D1608" s="2">
        <v>4</v>
      </c>
      <c r="E1608" s="2">
        <v>1969</v>
      </c>
      <c r="F1608" s="2" t="str">
        <f t="shared" si="101"/>
        <v>1969Q4</v>
      </c>
      <c r="G1608" s="2">
        <v>1</v>
      </c>
      <c r="H1608" s="2">
        <v>1</v>
      </c>
      <c r="I1608" s="2">
        <v>1</v>
      </c>
      <c r="J1608" s="12">
        <v>30790</v>
      </c>
      <c r="K1608" s="12">
        <f>J1608*[1]OtherData!$C$3</f>
        <v>23308.099924299775</v>
      </c>
      <c r="L1608" s="12" t="str">
        <f>VLOOKUP($C1608,[1]OtherData!$H:$I,2,0)</f>
        <v>Wind</v>
      </c>
      <c r="M1608" s="13">
        <f t="shared" si="102"/>
        <v>-4.1204239949004788E-2</v>
      </c>
      <c r="N1608" s="12">
        <v>72843.437162912451</v>
      </c>
      <c r="O1608" s="14">
        <f t="shared" si="103"/>
        <v>-3.8141239915064323E-2</v>
      </c>
      <c r="P1608">
        <v>3</v>
      </c>
      <c r="Q1608">
        <v>1</v>
      </c>
    </row>
    <row r="1609" spans="1:17">
      <c r="A1609" s="2" t="str">
        <f t="shared" si="100"/>
        <v>5_19834</v>
      </c>
      <c r="B1609" s="2">
        <v>5</v>
      </c>
      <c r="C1609" s="11" t="s">
        <v>24</v>
      </c>
      <c r="D1609" s="2">
        <v>4</v>
      </c>
      <c r="E1609" s="2">
        <v>1983</v>
      </c>
      <c r="F1609" s="2" t="str">
        <f t="shared" si="101"/>
        <v>1983Q4</v>
      </c>
      <c r="G1609" s="2">
        <v>2</v>
      </c>
      <c r="H1609" s="2">
        <v>0</v>
      </c>
      <c r="I1609" s="2">
        <v>0</v>
      </c>
      <c r="J1609" s="12">
        <v>30772</v>
      </c>
      <c r="K1609" s="12">
        <f>J1609*[1]OtherData!$C$3</f>
        <v>23294.473883421651</v>
      </c>
      <c r="L1609" s="12" t="str">
        <f>VLOOKUP($C1609,[1]OtherData!$H:$I,2,0)</f>
        <v>Storm</v>
      </c>
      <c r="M1609" s="15">
        <f t="shared" si="102"/>
        <v>-4.1204353789309735E-2</v>
      </c>
      <c r="N1609" s="12">
        <v>56342.772317148978</v>
      </c>
      <c r="O1609" s="14">
        <f t="shared" si="103"/>
        <v>-3.8220368895491054E-2</v>
      </c>
      <c r="P1609">
        <v>3</v>
      </c>
      <c r="Q1609">
        <v>1</v>
      </c>
    </row>
    <row r="1610" spans="1:17">
      <c r="A1610" s="2" t="str">
        <f t="shared" si="100"/>
        <v>1_19834</v>
      </c>
      <c r="B1610" s="2">
        <v>1</v>
      </c>
      <c r="C1610" s="11" t="s">
        <v>24</v>
      </c>
      <c r="D1610" s="2">
        <v>4</v>
      </c>
      <c r="E1610" s="2">
        <v>1983</v>
      </c>
      <c r="F1610" s="2" t="str">
        <f t="shared" si="101"/>
        <v>1983Q4</v>
      </c>
      <c r="G1610" s="2">
        <v>2</v>
      </c>
      <c r="H1610" s="2">
        <v>0</v>
      </c>
      <c r="I1610" s="2">
        <v>0</v>
      </c>
      <c r="J1610" s="12">
        <v>30763</v>
      </c>
      <c r="K1610" s="12">
        <f>J1610*[1]OtherData!$C$3</f>
        <v>23287.66086298259</v>
      </c>
      <c r="L1610" s="12" t="str">
        <f>VLOOKUP($C1610,[1]OtherData!$H:$I,2,0)</f>
        <v>Storm</v>
      </c>
      <c r="M1610" s="13">
        <f t="shared" si="102"/>
        <v>-4.1204410709462208E-2</v>
      </c>
      <c r="N1610" s="12">
        <v>56326.293539336213</v>
      </c>
      <c r="O1610" s="14">
        <f t="shared" si="103"/>
        <v>-3.8220447919512159E-2</v>
      </c>
      <c r="P1610">
        <v>3</v>
      </c>
      <c r="Q1610">
        <v>1</v>
      </c>
    </row>
    <row r="1611" spans="1:17">
      <c r="A1611" s="2" t="str">
        <f t="shared" si="100"/>
        <v>3_20152</v>
      </c>
      <c r="B1611" s="2">
        <v>3</v>
      </c>
      <c r="C1611" s="11" t="s">
        <v>24</v>
      </c>
      <c r="D1611" s="2">
        <v>2</v>
      </c>
      <c r="E1611" s="2">
        <v>2015</v>
      </c>
      <c r="F1611" s="2" t="str">
        <f t="shared" si="101"/>
        <v>2015Q2</v>
      </c>
      <c r="G1611" s="2">
        <v>1</v>
      </c>
      <c r="H1611" s="2">
        <v>0</v>
      </c>
      <c r="I1611" s="2">
        <v>0</v>
      </c>
      <c r="J1611" s="12">
        <v>30752</v>
      </c>
      <c r="K1611" s="12">
        <f>J1611*[1]OtherData!$C$3</f>
        <v>23279.333838001516</v>
      </c>
      <c r="L1611" s="12" t="str">
        <f>VLOOKUP($C1611,[1]OtherData!$H:$I,2,0)</f>
        <v>Storm</v>
      </c>
      <c r="M1611" s="15">
        <f t="shared" si="102"/>
        <v>-4.1204480278537459E-2</v>
      </c>
      <c r="N1611" s="12">
        <v>29549.052682058693</v>
      </c>
      <c r="O1611" s="14">
        <f t="shared" si="103"/>
        <v>-3.8348858246458555E-2</v>
      </c>
      <c r="P1611">
        <v>3</v>
      </c>
      <c r="Q1611">
        <v>1</v>
      </c>
    </row>
    <row r="1612" spans="1:17">
      <c r="A1612" s="2" t="str">
        <f t="shared" si="100"/>
        <v>2_20124</v>
      </c>
      <c r="B1612" s="2">
        <v>2</v>
      </c>
      <c r="C1612" s="11" t="s">
        <v>39</v>
      </c>
      <c r="D1612" s="2">
        <v>4</v>
      </c>
      <c r="E1612" s="2">
        <v>2012</v>
      </c>
      <c r="F1612" s="2" t="str">
        <f t="shared" si="101"/>
        <v>2012Q4</v>
      </c>
      <c r="G1612" s="2">
        <v>1</v>
      </c>
      <c r="H1612" s="2">
        <v>0</v>
      </c>
      <c r="I1612" s="2">
        <v>0</v>
      </c>
      <c r="J1612" s="12">
        <v>30749</v>
      </c>
      <c r="K1612" s="12">
        <f>J1612*[1]OtherData!$C$3</f>
        <v>23277.062831188494</v>
      </c>
      <c r="L1612" s="12" t="str">
        <f>VLOOKUP($C1612,[1]OtherData!$H:$I,2,0)</f>
        <v>Storm</v>
      </c>
      <c r="M1612" s="13">
        <f t="shared" si="102"/>
        <v>-4.1204499251921614E-2</v>
      </c>
      <c r="N1612" s="12">
        <v>28364.79915442942</v>
      </c>
      <c r="O1612" s="14">
        <f t="shared" si="103"/>
        <v>-3.8354537337276048E-2</v>
      </c>
      <c r="P1612">
        <v>3</v>
      </c>
      <c r="Q1612">
        <v>1</v>
      </c>
    </row>
    <row r="1613" spans="1:17">
      <c r="A1613" s="2" t="str">
        <f t="shared" si="100"/>
        <v>5_20112</v>
      </c>
      <c r="B1613" s="2">
        <v>5</v>
      </c>
      <c r="C1613" s="11" t="s">
        <v>24</v>
      </c>
      <c r="D1613" s="2">
        <v>2</v>
      </c>
      <c r="E1613" s="2">
        <v>2011</v>
      </c>
      <c r="F1613" s="2" t="str">
        <f t="shared" si="101"/>
        <v>2011Q2</v>
      </c>
      <c r="G1613" s="2">
        <v>1</v>
      </c>
      <c r="H1613" s="2">
        <v>0</v>
      </c>
      <c r="I1613" s="2">
        <v>0</v>
      </c>
      <c r="J1613" s="12">
        <v>30743</v>
      </c>
      <c r="K1613" s="12">
        <f>J1613*[1]OtherData!$C$3</f>
        <v>23272.520817562454</v>
      </c>
      <c r="L1613" s="12" t="str">
        <f>VLOOKUP($C1613,[1]OtherData!$H:$I,2,0)</f>
        <v>Storm</v>
      </c>
      <c r="M1613" s="15">
        <f t="shared" si="102"/>
        <v>-4.1204537198689932E-2</v>
      </c>
      <c r="N1613" s="12">
        <v>27599.346227175258</v>
      </c>
      <c r="O1613" s="14">
        <f t="shared" si="103"/>
        <v>-3.8358208068744411E-2</v>
      </c>
      <c r="P1613">
        <v>3</v>
      </c>
      <c r="Q1613">
        <v>1</v>
      </c>
    </row>
    <row r="1614" spans="1:17">
      <c r="A1614" s="2" t="str">
        <f t="shared" si="100"/>
        <v>5_20153</v>
      </c>
      <c r="B1614" s="2">
        <v>5</v>
      </c>
      <c r="C1614" s="11" t="s">
        <v>19</v>
      </c>
      <c r="D1614" s="2">
        <v>3</v>
      </c>
      <c r="E1614" s="2">
        <v>2015</v>
      </c>
      <c r="F1614" s="2" t="str">
        <f t="shared" si="101"/>
        <v>2015Q3</v>
      </c>
      <c r="G1614" s="2">
        <v>1</v>
      </c>
      <c r="H1614" s="2">
        <v>0</v>
      </c>
      <c r="I1614" s="2">
        <v>0</v>
      </c>
      <c r="J1614" s="12">
        <v>30743</v>
      </c>
      <c r="K1614" s="12">
        <f>J1614*[1]OtherData!$C$3</f>
        <v>23272.520817562454</v>
      </c>
      <c r="L1614" s="12" t="str">
        <f>VLOOKUP($C1614,[1]OtherData!$H:$I,2,0)</f>
        <v>Water</v>
      </c>
      <c r="M1614" s="13">
        <f t="shared" si="102"/>
        <v>-4.1204537198689932E-2</v>
      </c>
      <c r="N1614" s="12">
        <v>29540.404741302365</v>
      </c>
      <c r="O1614" s="14">
        <f t="shared" si="103"/>
        <v>-3.8348899717680553E-2</v>
      </c>
      <c r="P1614">
        <v>3</v>
      </c>
      <c r="Q1614">
        <v>1</v>
      </c>
    </row>
    <row r="1615" spans="1:17">
      <c r="A1615" s="2" t="str">
        <f t="shared" si="100"/>
        <v>3_20113</v>
      </c>
      <c r="B1615" s="2">
        <v>3</v>
      </c>
      <c r="C1615" s="11" t="s">
        <v>24</v>
      </c>
      <c r="D1615" s="2">
        <v>3</v>
      </c>
      <c r="E1615" s="2">
        <v>2011</v>
      </c>
      <c r="F1615" s="2" t="str">
        <f t="shared" si="101"/>
        <v>2011Q3</v>
      </c>
      <c r="G1615" s="2">
        <v>1</v>
      </c>
      <c r="H1615" s="2">
        <v>0</v>
      </c>
      <c r="I1615" s="2">
        <v>0</v>
      </c>
      <c r="J1615" s="12">
        <v>30737</v>
      </c>
      <c r="K1615" s="12">
        <f>J1615*[1]OtherData!$C$3</f>
        <v>23267.978803936414</v>
      </c>
      <c r="L1615" s="12" t="str">
        <f>VLOOKUP($C1615,[1]OtherData!$H:$I,2,0)</f>
        <v>Storm</v>
      </c>
      <c r="M1615" s="15">
        <f t="shared" si="102"/>
        <v>-4.120457514545825E-2</v>
      </c>
      <c r="N1615" s="12">
        <v>27593.959762699997</v>
      </c>
      <c r="O1615" s="14">
        <f t="shared" si="103"/>
        <v>-3.8358233899548566E-2</v>
      </c>
      <c r="P1615">
        <v>3</v>
      </c>
      <c r="Q1615">
        <v>1</v>
      </c>
    </row>
    <row r="1616" spans="1:17">
      <c r="A1616" s="2" t="str">
        <f t="shared" si="100"/>
        <v>4_20153</v>
      </c>
      <c r="B1616" s="2">
        <v>4</v>
      </c>
      <c r="C1616" s="11" t="s">
        <v>24</v>
      </c>
      <c r="D1616" s="2">
        <v>3</v>
      </c>
      <c r="E1616" s="2">
        <v>2015</v>
      </c>
      <c r="F1616" s="2" t="str">
        <f t="shared" si="101"/>
        <v>2015Q3</v>
      </c>
      <c r="G1616" s="2">
        <v>1</v>
      </c>
      <c r="H1616" s="2">
        <v>0</v>
      </c>
      <c r="I1616" s="2">
        <v>0</v>
      </c>
      <c r="J1616" s="12">
        <v>30730</v>
      </c>
      <c r="K1616" s="12">
        <f>J1616*[1]OtherData!$C$3</f>
        <v>23262.679788039364</v>
      </c>
      <c r="L1616" s="12" t="str">
        <f>VLOOKUP($C1616,[1]OtherData!$H:$I,2,0)</f>
        <v>Storm</v>
      </c>
      <c r="M1616" s="13">
        <f t="shared" si="102"/>
        <v>-4.1204619416687946E-2</v>
      </c>
      <c r="N1616" s="12">
        <v>29527.913271321006</v>
      </c>
      <c r="O1616" s="14">
        <f t="shared" si="103"/>
        <v>-3.8348959620556761E-2</v>
      </c>
      <c r="P1616">
        <v>3</v>
      </c>
      <c r="Q1616">
        <v>1</v>
      </c>
    </row>
    <row r="1617" spans="1:17">
      <c r="A1617" s="2" t="str">
        <f t="shared" si="100"/>
        <v>3_20142</v>
      </c>
      <c r="B1617" s="2">
        <v>3</v>
      </c>
      <c r="C1617" s="11" t="s">
        <v>19</v>
      </c>
      <c r="D1617" s="2">
        <v>2</v>
      </c>
      <c r="E1617" s="2">
        <v>2014</v>
      </c>
      <c r="F1617" s="2" t="str">
        <f t="shared" si="101"/>
        <v>2014Q2</v>
      </c>
      <c r="G1617" s="2">
        <v>1</v>
      </c>
      <c r="H1617" s="2">
        <v>0</v>
      </c>
      <c r="I1617" s="2">
        <v>0</v>
      </c>
      <c r="J1617" s="12">
        <v>30683</v>
      </c>
      <c r="K1617" s="12">
        <f>J1617*[1]OtherData!$C$3</f>
        <v>23227.100681302047</v>
      </c>
      <c r="L1617" s="12" t="str">
        <f>VLOOKUP($C1617,[1]OtherData!$H:$I,2,0)</f>
        <v>Water</v>
      </c>
      <c r="M1617" s="15">
        <f t="shared" si="102"/>
        <v>-4.120491666637309E-2</v>
      </c>
      <c r="N1617" s="12">
        <v>29211.572303602145</v>
      </c>
      <c r="O1617" s="14">
        <f t="shared" si="103"/>
        <v>-3.8350476634475696E-2</v>
      </c>
      <c r="P1617">
        <v>3</v>
      </c>
      <c r="Q1617">
        <v>1</v>
      </c>
    </row>
    <row r="1618" spans="1:17">
      <c r="A1618" s="2" t="str">
        <f t="shared" si="100"/>
        <v>2_20142</v>
      </c>
      <c r="B1618" s="2">
        <v>2</v>
      </c>
      <c r="C1618" s="11" t="s">
        <v>39</v>
      </c>
      <c r="D1618" s="2">
        <v>2</v>
      </c>
      <c r="E1618" s="2">
        <v>2014</v>
      </c>
      <c r="F1618" s="2" t="str">
        <f t="shared" si="101"/>
        <v>2014Q2</v>
      </c>
      <c r="G1618" s="2">
        <v>1</v>
      </c>
      <c r="H1618" s="2">
        <v>0</v>
      </c>
      <c r="I1618" s="2">
        <v>0</v>
      </c>
      <c r="J1618" s="12">
        <v>30673</v>
      </c>
      <c r="K1618" s="12">
        <f>J1618*[1]OtherData!$C$3</f>
        <v>23219.530658591975</v>
      </c>
      <c r="L1618" s="12" t="str">
        <f>VLOOKUP($C1618,[1]OtherData!$H:$I,2,0)</f>
        <v>Storm</v>
      </c>
      <c r="M1618" s="13">
        <f t="shared" si="102"/>
        <v>-4.1204979910986948E-2</v>
      </c>
      <c r="N1618" s="12">
        <v>29202.051861564662</v>
      </c>
      <c r="O1618" s="14">
        <f t="shared" si="103"/>
        <v>-3.8350522289779816E-2</v>
      </c>
      <c r="P1618">
        <v>3</v>
      </c>
      <c r="Q1618">
        <v>1</v>
      </c>
    </row>
    <row r="1619" spans="1:17">
      <c r="A1619" s="2" t="str">
        <f t="shared" si="100"/>
        <v>5_20124</v>
      </c>
      <c r="B1619" s="2">
        <v>5</v>
      </c>
      <c r="C1619" s="11" t="s">
        <v>24</v>
      </c>
      <c r="D1619" s="2">
        <v>4</v>
      </c>
      <c r="E1619" s="2">
        <v>2012</v>
      </c>
      <c r="F1619" s="2" t="str">
        <f t="shared" si="101"/>
        <v>2012Q4</v>
      </c>
      <c r="G1619" s="2">
        <v>1</v>
      </c>
      <c r="H1619" s="2">
        <v>0</v>
      </c>
      <c r="I1619" s="2">
        <v>0</v>
      </c>
      <c r="J1619" s="12">
        <v>30657</v>
      </c>
      <c r="K1619" s="12">
        <f>J1619*[1]OtherData!$C$3</f>
        <v>23207.418622255867</v>
      </c>
      <c r="L1619" s="12" t="str">
        <f>VLOOKUP($C1619,[1]OtherData!$H:$I,2,0)</f>
        <v>Storm</v>
      </c>
      <c r="M1619" s="15">
        <f t="shared" si="102"/>
        <v>-4.1205081102369125E-2</v>
      </c>
      <c r="N1619" s="12">
        <v>28279.932605201557</v>
      </c>
      <c r="O1619" s="14">
        <f t="shared" si="103"/>
        <v>-3.8354944315029706E-2</v>
      </c>
      <c r="P1619">
        <v>3</v>
      </c>
      <c r="Q1619">
        <v>1</v>
      </c>
    </row>
    <row r="1620" spans="1:17">
      <c r="A1620" s="2" t="str">
        <f t="shared" si="100"/>
        <v>5_19952</v>
      </c>
      <c r="B1620" s="2">
        <v>5</v>
      </c>
      <c r="C1620" s="11" t="s">
        <v>24</v>
      </c>
      <c r="D1620" s="2">
        <v>2</v>
      </c>
      <c r="E1620" s="2">
        <v>1995</v>
      </c>
      <c r="F1620" s="2" t="str">
        <f t="shared" si="101"/>
        <v>1995Q2</v>
      </c>
      <c r="G1620" s="2">
        <v>1</v>
      </c>
      <c r="H1620" s="2">
        <v>0</v>
      </c>
      <c r="I1620" s="2">
        <v>0</v>
      </c>
      <c r="J1620" s="12">
        <v>30575</v>
      </c>
      <c r="K1620" s="12">
        <f>J1620*[1]OtherData!$C$3</f>
        <v>23145.344436033309</v>
      </c>
      <c r="L1620" s="12" t="str">
        <f>VLOOKUP($C1620,[1]OtherData!$H:$I,2,0)</f>
        <v>Storm</v>
      </c>
      <c r="M1620" s="13">
        <f t="shared" si="102"/>
        <v>-4.1205599708202777E-2</v>
      </c>
      <c r="N1620" s="12">
        <v>35815.080116332581</v>
      </c>
      <c r="O1620" s="14">
        <f t="shared" si="103"/>
        <v>-3.8318809495887916E-2</v>
      </c>
      <c r="P1620">
        <v>3</v>
      </c>
      <c r="Q1620">
        <v>1</v>
      </c>
    </row>
    <row r="1621" spans="1:17">
      <c r="A1621" s="2" t="str">
        <f t="shared" si="100"/>
        <v>4_20152</v>
      </c>
      <c r="B1621" s="2">
        <v>4</v>
      </c>
      <c r="C1621" s="11" t="s">
        <v>24</v>
      </c>
      <c r="D1621" s="2">
        <v>2</v>
      </c>
      <c r="E1621" s="2">
        <v>2015</v>
      </c>
      <c r="F1621" s="2" t="str">
        <f t="shared" si="101"/>
        <v>2015Q2</v>
      </c>
      <c r="G1621" s="2">
        <v>1</v>
      </c>
      <c r="H1621" s="2">
        <v>0</v>
      </c>
      <c r="I1621" s="2">
        <v>0</v>
      </c>
      <c r="J1621" s="12">
        <v>30413</v>
      </c>
      <c r="K1621" s="12">
        <f>J1621*[1]OtherData!$C$3</f>
        <v>23022.710068130207</v>
      </c>
      <c r="L1621" s="12" t="str">
        <f>VLOOKUP($C1621,[1]OtherData!$H:$I,2,0)</f>
        <v>Storm</v>
      </c>
      <c r="M1621" s="15">
        <f t="shared" si="102"/>
        <v>-4.1206624270947304E-2</v>
      </c>
      <c r="N1621" s="12">
        <v>29223.313580237089</v>
      </c>
      <c r="O1621" s="14">
        <f t="shared" si="103"/>
        <v>-3.8350420329153596E-2</v>
      </c>
      <c r="P1621">
        <v>3</v>
      </c>
      <c r="Q1621">
        <v>1</v>
      </c>
    </row>
    <row r="1622" spans="1:17">
      <c r="A1622" s="2" t="str">
        <f t="shared" si="100"/>
        <v>5_20092</v>
      </c>
      <c r="B1622" s="2">
        <v>5</v>
      </c>
      <c r="C1622" s="11" t="s">
        <v>24</v>
      </c>
      <c r="D1622" s="2">
        <v>2</v>
      </c>
      <c r="E1622" s="2">
        <v>2009</v>
      </c>
      <c r="F1622" s="2" t="str">
        <f t="shared" si="101"/>
        <v>2009Q2</v>
      </c>
      <c r="G1622" s="2">
        <v>1</v>
      </c>
      <c r="H1622" s="2">
        <v>0</v>
      </c>
      <c r="I1622" s="2">
        <v>0</v>
      </c>
      <c r="J1622" s="12">
        <v>30385</v>
      </c>
      <c r="K1622" s="12">
        <f>J1622*[1]OtherData!$C$3</f>
        <v>23001.514004542016</v>
      </c>
      <c r="L1622" s="12" t="str">
        <f>VLOOKUP($C1622,[1]OtherData!$H:$I,2,0)</f>
        <v>Storm</v>
      </c>
      <c r="M1622" s="13">
        <f t="shared" si="102"/>
        <v>-4.1206801355866116E-2</v>
      </c>
      <c r="N1622" s="12">
        <v>27111.767325849374</v>
      </c>
      <c r="O1622" s="14">
        <f t="shared" si="103"/>
        <v>-3.8360546254611473E-2</v>
      </c>
      <c r="P1622">
        <v>3</v>
      </c>
      <c r="Q1622">
        <v>1</v>
      </c>
    </row>
    <row r="1623" spans="1:17">
      <c r="A1623" s="2" t="str">
        <f t="shared" si="100"/>
        <v>2_20163</v>
      </c>
      <c r="B1623" s="2">
        <v>2</v>
      </c>
      <c r="C1623" s="11" t="s">
        <v>24</v>
      </c>
      <c r="D1623" s="2">
        <v>3</v>
      </c>
      <c r="E1623" s="2">
        <v>2016</v>
      </c>
      <c r="F1623" s="2" t="str">
        <f t="shared" si="101"/>
        <v>2016Q3</v>
      </c>
      <c r="G1623" s="2">
        <v>1</v>
      </c>
      <c r="H1623" s="2">
        <v>0</v>
      </c>
      <c r="I1623" s="2">
        <v>0</v>
      </c>
      <c r="J1623" s="12">
        <v>30356</v>
      </c>
      <c r="K1623" s="12">
        <f>J1623*[1]OtherData!$C$3</f>
        <v>22979.560938682818</v>
      </c>
      <c r="L1623" s="12" t="str">
        <f>VLOOKUP($C1623,[1]OtherData!$H:$I,2,0)</f>
        <v>Storm</v>
      </c>
      <c r="M1623" s="15">
        <f t="shared" si="102"/>
        <v>-4.1206984765246306E-2</v>
      </c>
      <c r="N1623" s="12">
        <v>29093.007220502641</v>
      </c>
      <c r="O1623" s="14">
        <f t="shared" si="103"/>
        <v>-3.8351045213634631E-2</v>
      </c>
      <c r="P1623">
        <v>3</v>
      </c>
      <c r="Q1623">
        <v>1</v>
      </c>
    </row>
    <row r="1624" spans="1:17">
      <c r="A1624" s="2" t="str">
        <f t="shared" si="100"/>
        <v>3_19841</v>
      </c>
      <c r="B1624" s="2">
        <v>3</v>
      </c>
      <c r="C1624" s="11" t="s">
        <v>20</v>
      </c>
      <c r="D1624" s="2">
        <v>1</v>
      </c>
      <c r="E1624" s="2">
        <v>1984</v>
      </c>
      <c r="F1624" s="2" t="str">
        <f t="shared" si="101"/>
        <v>1984Q1</v>
      </c>
      <c r="G1624" s="2">
        <v>1</v>
      </c>
      <c r="H1624" s="2">
        <v>0</v>
      </c>
      <c r="I1624" s="2">
        <v>0</v>
      </c>
      <c r="J1624" s="12">
        <v>30353</v>
      </c>
      <c r="K1624" s="12">
        <f>J1624*[1]OtherData!$C$3</f>
        <v>22977.289931869796</v>
      </c>
      <c r="L1624" s="12" t="str">
        <f>VLOOKUP($C1624,[1]OtherData!$H:$I,2,0)</f>
        <v>Winter</v>
      </c>
      <c r="M1624" s="13">
        <f t="shared" si="102"/>
        <v>-4.1207003738630468E-2</v>
      </c>
      <c r="N1624" s="12">
        <v>52525.132259555372</v>
      </c>
      <c r="O1624" s="14">
        <f t="shared" si="103"/>
        <v>-3.8238676398141241E-2</v>
      </c>
      <c r="P1624">
        <v>3</v>
      </c>
      <c r="Q1624">
        <v>1</v>
      </c>
    </row>
    <row r="1625" spans="1:17">
      <c r="A1625" s="2" t="str">
        <f t="shared" si="100"/>
        <v>4_20152</v>
      </c>
      <c r="B1625" s="2">
        <v>4</v>
      </c>
      <c r="C1625" s="11" t="s">
        <v>24</v>
      </c>
      <c r="D1625" s="2">
        <v>2</v>
      </c>
      <c r="E1625" s="2">
        <v>2015</v>
      </c>
      <c r="F1625" s="2" t="str">
        <f t="shared" si="101"/>
        <v>2015Q2</v>
      </c>
      <c r="G1625" s="2">
        <v>1</v>
      </c>
      <c r="H1625" s="2">
        <v>0</v>
      </c>
      <c r="I1625" s="2">
        <v>0</v>
      </c>
      <c r="J1625" s="12">
        <v>30340</v>
      </c>
      <c r="K1625" s="12">
        <f>J1625*[1]OtherData!$C$3</f>
        <v>22967.448902346707</v>
      </c>
      <c r="L1625" s="12" t="str">
        <f>VLOOKUP($C1625,[1]OtherData!$H:$I,2,0)</f>
        <v>Storm</v>
      </c>
      <c r="M1625" s="15">
        <f t="shared" si="102"/>
        <v>-4.1207085956628482E-2</v>
      </c>
      <c r="N1625" s="12">
        <v>29153.169171880225</v>
      </c>
      <c r="O1625" s="14">
        <f t="shared" si="103"/>
        <v>-3.8350756706843091E-2</v>
      </c>
      <c r="P1625">
        <v>3</v>
      </c>
      <c r="Q1625">
        <v>1</v>
      </c>
    </row>
    <row r="1626" spans="1:17">
      <c r="A1626" s="2" t="str">
        <f t="shared" si="100"/>
        <v>1_20043</v>
      </c>
      <c r="B1626" s="2">
        <v>1</v>
      </c>
      <c r="C1626" s="11" t="s">
        <v>24</v>
      </c>
      <c r="D1626" s="2">
        <v>3</v>
      </c>
      <c r="E1626" s="2">
        <v>2004</v>
      </c>
      <c r="F1626" s="2" t="str">
        <f t="shared" si="101"/>
        <v>2004Q3</v>
      </c>
      <c r="G1626" s="2">
        <v>1</v>
      </c>
      <c r="H1626" s="2">
        <v>0</v>
      </c>
      <c r="I1626" s="2">
        <v>0</v>
      </c>
      <c r="J1626" s="12">
        <v>30334</v>
      </c>
      <c r="K1626" s="12">
        <f>J1626*[1]OtherData!$C$3</f>
        <v>22962.906888720667</v>
      </c>
      <c r="L1626" s="12" t="str">
        <f>VLOOKUP($C1626,[1]OtherData!$H:$I,2,0)</f>
        <v>Storm</v>
      </c>
      <c r="M1626" s="13">
        <f t="shared" si="102"/>
        <v>-4.12071239033968E-2</v>
      </c>
      <c r="N1626" s="12">
        <v>28307.635875509117</v>
      </c>
      <c r="O1626" s="14">
        <f t="shared" si="103"/>
        <v>-3.8354811463926164E-2</v>
      </c>
      <c r="P1626">
        <v>3</v>
      </c>
      <c r="Q1626">
        <v>1</v>
      </c>
    </row>
    <row r="1627" spans="1:17">
      <c r="A1627" s="2" t="str">
        <f t="shared" si="100"/>
        <v>5_20112</v>
      </c>
      <c r="B1627" s="2">
        <v>5</v>
      </c>
      <c r="C1627" s="11" t="s">
        <v>24</v>
      </c>
      <c r="D1627" s="2">
        <v>2</v>
      </c>
      <c r="E1627" s="2">
        <v>2011</v>
      </c>
      <c r="F1627" s="2" t="str">
        <f t="shared" si="101"/>
        <v>2011Q2</v>
      </c>
      <c r="G1627" s="2">
        <v>1</v>
      </c>
      <c r="H1627" s="2">
        <v>0</v>
      </c>
      <c r="I1627" s="2">
        <v>0</v>
      </c>
      <c r="J1627" s="12">
        <v>30166</v>
      </c>
      <c r="K1627" s="12">
        <f>J1627*[1]OtherData!$C$3</f>
        <v>22835.730507191522</v>
      </c>
      <c r="L1627" s="12" t="str">
        <f>VLOOKUP($C1627,[1]OtherData!$H:$I,2,0)</f>
        <v>Storm</v>
      </c>
      <c r="M1627" s="15">
        <f t="shared" si="102"/>
        <v>-4.1208186412909645E-2</v>
      </c>
      <c r="N1627" s="12">
        <v>27081.347893470673</v>
      </c>
      <c r="O1627" s="14">
        <f t="shared" si="103"/>
        <v>-3.8360692131077165E-2</v>
      </c>
      <c r="P1627">
        <v>3</v>
      </c>
      <c r="Q1627">
        <v>1</v>
      </c>
    </row>
    <row r="1628" spans="1:17">
      <c r="A1628" s="2" t="str">
        <f t="shared" si="100"/>
        <v>5_20103</v>
      </c>
      <c r="B1628" s="2">
        <v>5</v>
      </c>
      <c r="C1628" s="11" t="s">
        <v>24</v>
      </c>
      <c r="D1628" s="2">
        <v>3</v>
      </c>
      <c r="E1628" s="2">
        <v>2010</v>
      </c>
      <c r="F1628" s="2" t="str">
        <f t="shared" si="101"/>
        <v>2010Q3</v>
      </c>
      <c r="G1628" s="2">
        <v>1</v>
      </c>
      <c r="H1628" s="2">
        <v>0</v>
      </c>
      <c r="I1628" s="2">
        <v>0</v>
      </c>
      <c r="J1628" s="12">
        <v>30160</v>
      </c>
      <c r="K1628" s="12">
        <f>J1628*[1]OtherData!$C$3</f>
        <v>22831.188493565482</v>
      </c>
      <c r="L1628" s="12" t="str">
        <f>VLOOKUP($C1628,[1]OtherData!$H:$I,2,0)</f>
        <v>Storm</v>
      </c>
      <c r="M1628" s="13">
        <f t="shared" si="102"/>
        <v>-4.1208224359677963E-2</v>
      </c>
      <c r="N1628" s="12">
        <v>26779.888951543096</v>
      </c>
      <c r="O1628" s="14">
        <f t="shared" si="103"/>
        <v>-3.8362137778203402E-2</v>
      </c>
      <c r="P1628">
        <v>3</v>
      </c>
      <c r="Q1628">
        <v>1</v>
      </c>
    </row>
    <row r="1629" spans="1:17">
      <c r="A1629" s="2" t="str">
        <f t="shared" si="100"/>
        <v>5_20152</v>
      </c>
      <c r="B1629" s="2">
        <v>5</v>
      </c>
      <c r="C1629" s="11" t="s">
        <v>24</v>
      </c>
      <c r="D1629" s="2">
        <v>2</v>
      </c>
      <c r="E1629" s="2">
        <v>2015</v>
      </c>
      <c r="F1629" s="2" t="str">
        <f t="shared" si="101"/>
        <v>2015Q2</v>
      </c>
      <c r="G1629" s="2">
        <v>1</v>
      </c>
      <c r="H1629" s="2">
        <v>0</v>
      </c>
      <c r="I1629" s="2">
        <v>0</v>
      </c>
      <c r="J1629" s="12">
        <v>30134</v>
      </c>
      <c r="K1629" s="12">
        <f>J1629*[1]OtherData!$C$3</f>
        <v>22811.506434519306</v>
      </c>
      <c r="L1629" s="12" t="str">
        <f>VLOOKUP($C1629,[1]OtherData!$H:$I,2,0)</f>
        <v>Storm</v>
      </c>
      <c r="M1629" s="15">
        <f t="shared" si="102"/>
        <v>-4.1208388795673997E-2</v>
      </c>
      <c r="N1629" s="12">
        <v>28955.227416790993</v>
      </c>
      <c r="O1629" s="14">
        <f t="shared" si="103"/>
        <v>-3.8351705937035359E-2</v>
      </c>
      <c r="P1629">
        <v>3</v>
      </c>
      <c r="Q1629">
        <v>1</v>
      </c>
    </row>
    <row r="1630" spans="1:17">
      <c r="A1630" s="2" t="str">
        <f t="shared" si="100"/>
        <v>1_20202</v>
      </c>
      <c r="B1630" s="2">
        <v>1</v>
      </c>
      <c r="C1630" s="11" t="s">
        <v>24</v>
      </c>
      <c r="D1630" s="2">
        <v>2</v>
      </c>
      <c r="E1630" s="2">
        <v>2020</v>
      </c>
      <c r="F1630" s="2" t="str">
        <f t="shared" si="101"/>
        <v>2020Q2</v>
      </c>
      <c r="G1630" s="2">
        <v>1</v>
      </c>
      <c r="H1630" s="2">
        <v>0</v>
      </c>
      <c r="I1630" s="2">
        <v>0</v>
      </c>
      <c r="J1630" s="12">
        <v>29995</v>
      </c>
      <c r="K1630" s="12">
        <f>J1630*[1]OtherData!$C$3</f>
        <v>22706.283118849358</v>
      </c>
      <c r="L1630" s="12" t="str">
        <f>VLOOKUP($C1630,[1]OtherData!$H:$I,2,0)</f>
        <v>Storm</v>
      </c>
      <c r="M1630" s="13">
        <f t="shared" si="102"/>
        <v>-4.1209267895806652E-2</v>
      </c>
      <c r="N1630" s="12">
        <v>28802.970362271149</v>
      </c>
      <c r="O1630" s="14">
        <f t="shared" si="103"/>
        <v>-3.8352436086129323E-2</v>
      </c>
      <c r="P1630">
        <v>3</v>
      </c>
      <c r="Q1630">
        <v>1</v>
      </c>
    </row>
    <row r="1631" spans="1:17">
      <c r="A1631" s="2" t="str">
        <f t="shared" si="100"/>
        <v>4_20093</v>
      </c>
      <c r="B1631" s="2">
        <v>4</v>
      </c>
      <c r="C1631" s="11" t="s">
        <v>24</v>
      </c>
      <c r="D1631" s="2">
        <v>3</v>
      </c>
      <c r="E1631" s="2">
        <v>2009</v>
      </c>
      <c r="F1631" s="2" t="str">
        <f t="shared" si="101"/>
        <v>2009Q3</v>
      </c>
      <c r="G1631" s="2">
        <v>1</v>
      </c>
      <c r="H1631" s="2">
        <v>0</v>
      </c>
      <c r="I1631" s="2">
        <v>0</v>
      </c>
      <c r="J1631" s="12">
        <v>29922</v>
      </c>
      <c r="K1631" s="12">
        <f>J1631*[1]OtherData!$C$3</f>
        <v>22651.021953065861</v>
      </c>
      <c r="L1631" s="12" t="str">
        <f>VLOOKUP($C1631,[1]OtherData!$H:$I,2,0)</f>
        <v>Storm</v>
      </c>
      <c r="M1631" s="15">
        <f t="shared" si="102"/>
        <v>-4.1209729581487824E-2</v>
      </c>
      <c r="N1631" s="12">
        <v>26698.644131119465</v>
      </c>
      <c r="O1631" s="14">
        <f t="shared" si="103"/>
        <v>-3.8362527387947321E-2</v>
      </c>
      <c r="P1631">
        <v>3</v>
      </c>
      <c r="Q1631">
        <v>1</v>
      </c>
    </row>
    <row r="1632" spans="1:17">
      <c r="A1632" s="2" t="str">
        <f t="shared" si="100"/>
        <v>6_19834</v>
      </c>
      <c r="B1632" s="2">
        <v>6</v>
      </c>
      <c r="C1632" s="11" t="s">
        <v>24</v>
      </c>
      <c r="D1632" s="2">
        <v>4</v>
      </c>
      <c r="E1632" s="2">
        <v>1983</v>
      </c>
      <c r="F1632" s="2" t="str">
        <f t="shared" si="101"/>
        <v>1983Q4</v>
      </c>
      <c r="G1632" s="2">
        <v>2</v>
      </c>
      <c r="H1632" s="2">
        <v>0</v>
      </c>
      <c r="I1632" s="2">
        <v>0</v>
      </c>
      <c r="J1632" s="12">
        <v>29919</v>
      </c>
      <c r="K1632" s="12">
        <f>J1632*[1]OtherData!$C$3</f>
        <v>22648.75094625284</v>
      </c>
      <c r="L1632" s="12" t="str">
        <f>VLOOKUP($C1632,[1]OtherData!$H:$I,2,0)</f>
        <v>Storm</v>
      </c>
      <c r="M1632" s="13">
        <f t="shared" si="102"/>
        <v>-4.1209748554871986E-2</v>
      </c>
      <c r="N1632" s="12">
        <v>54780.950375561559</v>
      </c>
      <c r="O1632" s="14">
        <f t="shared" si="103"/>
        <v>-3.8227858616602363E-2</v>
      </c>
      <c r="P1632">
        <v>3</v>
      </c>
      <c r="Q1632">
        <v>1</v>
      </c>
    </row>
    <row r="1633" spans="1:17">
      <c r="A1633" s="2" t="str">
        <f t="shared" si="100"/>
        <v>3_20152</v>
      </c>
      <c r="B1633" s="2">
        <v>3</v>
      </c>
      <c r="C1633" s="11" t="s">
        <v>19</v>
      </c>
      <c r="D1633" s="2">
        <v>2</v>
      </c>
      <c r="E1633" s="2">
        <v>2015</v>
      </c>
      <c r="F1633" s="2" t="str">
        <f t="shared" si="101"/>
        <v>2015Q2</v>
      </c>
      <c r="G1633" s="2">
        <v>1</v>
      </c>
      <c r="H1633" s="2">
        <v>0</v>
      </c>
      <c r="I1633" s="2">
        <v>0</v>
      </c>
      <c r="J1633" s="12">
        <v>29865</v>
      </c>
      <c r="K1633" s="12">
        <f>J1633*[1]OtherData!$C$3</f>
        <v>22607.872823618472</v>
      </c>
      <c r="L1633" s="12" t="str">
        <f>VLOOKUP($C1633,[1]OtherData!$H:$I,2,0)</f>
        <v>Water</v>
      </c>
      <c r="M1633" s="15">
        <f t="shared" si="102"/>
        <v>-4.1210090075786826E-2</v>
      </c>
      <c r="N1633" s="12">
        <v>28696.750076407479</v>
      </c>
      <c r="O1633" s="14">
        <f t="shared" si="103"/>
        <v>-3.8352945465781572E-2</v>
      </c>
      <c r="P1633">
        <v>3</v>
      </c>
      <c r="Q1633">
        <v>1</v>
      </c>
    </row>
    <row r="1634" spans="1:17">
      <c r="A1634" s="2" t="str">
        <f t="shared" si="100"/>
        <v>5_20203</v>
      </c>
      <c r="B1634" s="2">
        <v>5</v>
      </c>
      <c r="C1634" s="11" t="s">
        <v>19</v>
      </c>
      <c r="D1634" s="2">
        <v>3</v>
      </c>
      <c r="E1634" s="2">
        <v>2020</v>
      </c>
      <c r="F1634" s="2" t="str">
        <f t="shared" si="101"/>
        <v>2020Q3</v>
      </c>
      <c r="G1634" s="2">
        <v>1</v>
      </c>
      <c r="H1634" s="2">
        <v>0</v>
      </c>
      <c r="I1634" s="2">
        <v>0</v>
      </c>
      <c r="J1634" s="12">
        <v>29833</v>
      </c>
      <c r="K1634" s="12">
        <f>J1634*[1]OtherData!$C$3</f>
        <v>22583.648750946253</v>
      </c>
      <c r="L1634" s="12" t="str">
        <f>VLOOKUP($C1634,[1]OtherData!$H:$I,2,0)</f>
        <v>Water</v>
      </c>
      <c r="M1634" s="13">
        <f t="shared" si="102"/>
        <v>-4.1210292458551179E-2</v>
      </c>
      <c r="N1634" s="12">
        <v>28647.408395320395</v>
      </c>
      <c r="O1634" s="14">
        <f t="shared" si="103"/>
        <v>-3.8353182083939293E-2</v>
      </c>
      <c r="P1634">
        <v>3</v>
      </c>
      <c r="Q1634">
        <v>1</v>
      </c>
    </row>
    <row r="1635" spans="1:17">
      <c r="A1635" s="2" t="str">
        <f t="shared" si="100"/>
        <v>2_20112</v>
      </c>
      <c r="B1635" s="2">
        <v>2</v>
      </c>
      <c r="C1635" s="11" t="s">
        <v>39</v>
      </c>
      <c r="D1635" s="2">
        <v>2</v>
      </c>
      <c r="E1635" s="2">
        <v>2011</v>
      </c>
      <c r="F1635" s="2" t="str">
        <f t="shared" si="101"/>
        <v>2011Q2</v>
      </c>
      <c r="G1635" s="2">
        <v>1</v>
      </c>
      <c r="H1635" s="2">
        <v>0</v>
      </c>
      <c r="I1635" s="2">
        <v>0</v>
      </c>
      <c r="J1635" s="12">
        <v>29820</v>
      </c>
      <c r="K1635" s="12">
        <f>J1635*[1]OtherData!$C$3</f>
        <v>22573.807721423167</v>
      </c>
      <c r="L1635" s="12" t="str">
        <f>VLOOKUP($C1635,[1]OtherData!$H:$I,2,0)</f>
        <v>Storm</v>
      </c>
      <c r="M1635" s="15">
        <f t="shared" si="102"/>
        <v>-4.12103746765492E-2</v>
      </c>
      <c r="N1635" s="12">
        <v>26770.728442063762</v>
      </c>
      <c r="O1635" s="14">
        <f t="shared" si="103"/>
        <v>-3.8362181707450017E-2</v>
      </c>
      <c r="P1635">
        <v>3</v>
      </c>
      <c r="Q1635">
        <v>1</v>
      </c>
    </row>
    <row r="1636" spans="1:17">
      <c r="A1636" s="2" t="str">
        <f t="shared" si="100"/>
        <v>4_20132</v>
      </c>
      <c r="B1636" s="2">
        <v>4</v>
      </c>
      <c r="C1636" s="11" t="s">
        <v>28</v>
      </c>
      <c r="D1636" s="2">
        <v>2</v>
      </c>
      <c r="E1636" s="2">
        <v>2013</v>
      </c>
      <c r="F1636" s="2" t="str">
        <f t="shared" si="101"/>
        <v>2013Q2</v>
      </c>
      <c r="G1636" s="2">
        <v>1</v>
      </c>
      <c r="H1636" s="2">
        <v>0</v>
      </c>
      <c r="I1636" s="2">
        <v>0</v>
      </c>
      <c r="J1636" s="12">
        <v>29766</v>
      </c>
      <c r="K1636" s="12">
        <f>J1636*[1]OtherData!$C$3</f>
        <v>22532.929598788796</v>
      </c>
      <c r="L1636" s="12" t="str">
        <f>VLOOKUP($C1636,[1]OtherData!$H:$I,2,0)</f>
        <v>Storm</v>
      </c>
      <c r="M1636" s="13">
        <f t="shared" si="102"/>
        <v>-4.121071619746404E-2</v>
      </c>
      <c r="N1636" s="12">
        <v>28000.385610972207</v>
      </c>
      <c r="O1636" s="14">
        <f t="shared" si="103"/>
        <v>-3.8356284883354762E-2</v>
      </c>
      <c r="P1636">
        <v>3</v>
      </c>
      <c r="Q1636">
        <v>1</v>
      </c>
    </row>
    <row r="1637" spans="1:17">
      <c r="A1637" s="2" t="str">
        <f t="shared" si="100"/>
        <v>3_20112</v>
      </c>
      <c r="B1637" s="2">
        <v>3</v>
      </c>
      <c r="C1637" s="11" t="s">
        <v>24</v>
      </c>
      <c r="D1637" s="2">
        <v>2</v>
      </c>
      <c r="E1637" s="2">
        <v>2011</v>
      </c>
      <c r="F1637" s="2" t="str">
        <f t="shared" si="101"/>
        <v>2011Q2</v>
      </c>
      <c r="G1637" s="2">
        <v>1</v>
      </c>
      <c r="H1637" s="2">
        <v>0</v>
      </c>
      <c r="I1637" s="2">
        <v>0</v>
      </c>
      <c r="J1637" s="12">
        <v>29766</v>
      </c>
      <c r="K1637" s="12">
        <f>J1637*[1]OtherData!$C$3</f>
        <v>22532.929598788796</v>
      </c>
      <c r="L1637" s="12" t="str">
        <f>VLOOKUP($C1637,[1]OtherData!$H:$I,2,0)</f>
        <v>Storm</v>
      </c>
      <c r="M1637" s="15">
        <f t="shared" si="102"/>
        <v>-4.121071619746404E-2</v>
      </c>
      <c r="N1637" s="12">
        <v>26722.250261786383</v>
      </c>
      <c r="O1637" s="14">
        <f t="shared" si="103"/>
        <v>-3.8362414184687395E-2</v>
      </c>
      <c r="P1637">
        <v>3</v>
      </c>
      <c r="Q1637">
        <v>1</v>
      </c>
    </row>
    <row r="1638" spans="1:17">
      <c r="A1638" s="2" t="str">
        <f t="shared" si="100"/>
        <v>4_20022</v>
      </c>
      <c r="B1638" s="2">
        <v>4</v>
      </c>
      <c r="C1638" s="11" t="s">
        <v>24</v>
      </c>
      <c r="D1638" s="2">
        <v>2</v>
      </c>
      <c r="E1638" s="2">
        <v>2002</v>
      </c>
      <c r="F1638" s="2" t="str">
        <f t="shared" si="101"/>
        <v>2002Q2</v>
      </c>
      <c r="G1638" s="2">
        <v>1</v>
      </c>
      <c r="H1638" s="2">
        <v>0</v>
      </c>
      <c r="I1638" s="2">
        <v>0</v>
      </c>
      <c r="J1638" s="12">
        <v>29766</v>
      </c>
      <c r="K1638" s="12">
        <f>J1638*[1]OtherData!$C$3</f>
        <v>22532.929598788796</v>
      </c>
      <c r="L1638" s="12" t="str">
        <f>VLOOKUP($C1638,[1]OtherData!$H:$I,2,0)</f>
        <v>Storm</v>
      </c>
      <c r="M1638" s="13">
        <f t="shared" si="102"/>
        <v>-4.121071619746404E-2</v>
      </c>
      <c r="N1638" s="12">
        <v>27734.935534222132</v>
      </c>
      <c r="O1638" s="14">
        <f t="shared" si="103"/>
        <v>-3.8357557849876038E-2</v>
      </c>
      <c r="P1638">
        <v>3</v>
      </c>
      <c r="Q1638">
        <v>1</v>
      </c>
    </row>
    <row r="1639" spans="1:17">
      <c r="A1639" s="2" t="str">
        <f t="shared" si="100"/>
        <v>5_19982</v>
      </c>
      <c r="B1639" s="2">
        <v>5</v>
      </c>
      <c r="C1639" s="11" t="s">
        <v>21</v>
      </c>
      <c r="D1639" s="2">
        <v>2</v>
      </c>
      <c r="E1639" s="2">
        <v>1998</v>
      </c>
      <c r="F1639" s="2" t="str">
        <f t="shared" si="101"/>
        <v>1998Q2</v>
      </c>
      <c r="G1639" s="2">
        <v>1</v>
      </c>
      <c r="H1639" s="2">
        <v>0</v>
      </c>
      <c r="I1639" s="2">
        <v>0</v>
      </c>
      <c r="J1639" s="12">
        <v>29712</v>
      </c>
      <c r="K1639" s="12">
        <f>J1639*[1]OtherData!$C$3</f>
        <v>22492.051476154429</v>
      </c>
      <c r="L1639" s="12" t="str">
        <f>VLOOKUP($C1639,[1]OtherData!$H:$I,2,0)</f>
        <v>Wind</v>
      </c>
      <c r="M1639" s="15">
        <f t="shared" si="102"/>
        <v>-4.121105771837888E-2</v>
      </c>
      <c r="N1639" s="12">
        <v>31350.578489073385</v>
      </c>
      <c r="O1639" s="14">
        <f t="shared" si="103"/>
        <v>-3.8340219024848153E-2</v>
      </c>
      <c r="P1639">
        <v>3</v>
      </c>
      <c r="Q1639">
        <v>1</v>
      </c>
    </row>
    <row r="1640" spans="1:17">
      <c r="A1640" s="2" t="str">
        <f t="shared" si="100"/>
        <v>5_19952</v>
      </c>
      <c r="B1640" s="2">
        <v>5</v>
      </c>
      <c r="C1640" s="11" t="s">
        <v>39</v>
      </c>
      <c r="D1640" s="2">
        <v>2</v>
      </c>
      <c r="E1640" s="2">
        <v>1995</v>
      </c>
      <c r="F1640" s="2" t="str">
        <f t="shared" si="101"/>
        <v>1995Q2</v>
      </c>
      <c r="G1640" s="2">
        <v>1</v>
      </c>
      <c r="H1640" s="2">
        <v>0</v>
      </c>
      <c r="I1640" s="2">
        <v>0</v>
      </c>
      <c r="J1640" s="12">
        <v>29706</v>
      </c>
      <c r="K1640" s="12">
        <f>J1640*[1]OtherData!$C$3</f>
        <v>22487.509462528389</v>
      </c>
      <c r="L1640" s="12" t="str">
        <f>VLOOKUP($C1640,[1]OtherData!$H:$I,2,0)</f>
        <v>Storm</v>
      </c>
      <c r="M1640" s="13">
        <f t="shared" si="102"/>
        <v>-4.1211095665147197E-2</v>
      </c>
      <c r="N1640" s="12">
        <v>34797.147013435017</v>
      </c>
      <c r="O1640" s="14">
        <f t="shared" si="103"/>
        <v>-3.832369099668366E-2</v>
      </c>
      <c r="P1640">
        <v>3</v>
      </c>
      <c r="Q1640">
        <v>1</v>
      </c>
    </row>
    <row r="1641" spans="1:17">
      <c r="A1641" s="2" t="str">
        <f t="shared" si="100"/>
        <v>4_19694</v>
      </c>
      <c r="B1641" s="2">
        <v>4</v>
      </c>
      <c r="C1641" s="11" t="s">
        <v>22</v>
      </c>
      <c r="D1641" s="2">
        <v>4</v>
      </c>
      <c r="E1641" s="2">
        <v>1969</v>
      </c>
      <c r="F1641" s="2" t="str">
        <f t="shared" si="101"/>
        <v>1969Q4</v>
      </c>
      <c r="G1641" s="2">
        <v>1</v>
      </c>
      <c r="H1641" s="2">
        <v>2</v>
      </c>
      <c r="I1641" s="2">
        <v>2</v>
      </c>
      <c r="J1641" s="12">
        <v>29617</v>
      </c>
      <c r="K1641" s="12">
        <f>J1641*[1]OtherData!$C$3</f>
        <v>22420.136260408781</v>
      </c>
      <c r="L1641" s="12" t="str">
        <f>VLOOKUP($C1641,[1]OtherData!$H:$I,2,0)</f>
        <v>Wind</v>
      </c>
      <c r="M1641" s="15">
        <f t="shared" si="102"/>
        <v>-4.1211658542210552E-2</v>
      </c>
      <c r="N1641" s="12">
        <v>70068.336422668988</v>
      </c>
      <c r="O1641" s="14">
        <f t="shared" si="103"/>
        <v>-3.8154547917754487E-2</v>
      </c>
      <c r="P1641">
        <v>3</v>
      </c>
      <c r="Q1641">
        <v>1</v>
      </c>
    </row>
    <row r="1642" spans="1:17">
      <c r="A1642" s="2" t="str">
        <f t="shared" si="100"/>
        <v>3_19952</v>
      </c>
      <c r="B1642" s="2">
        <v>3</v>
      </c>
      <c r="C1642" s="11" t="s">
        <v>39</v>
      </c>
      <c r="D1642" s="2">
        <v>2</v>
      </c>
      <c r="E1642" s="2">
        <v>1995</v>
      </c>
      <c r="F1642" s="2" t="str">
        <f t="shared" si="101"/>
        <v>1995Q2</v>
      </c>
      <c r="G1642" s="2">
        <v>1</v>
      </c>
      <c r="H1642" s="2">
        <v>0</v>
      </c>
      <c r="I1642" s="2">
        <v>0</v>
      </c>
      <c r="J1642" s="12">
        <v>29573</v>
      </c>
      <c r="K1642" s="12">
        <f>J1642*[1]OtherData!$C$3</f>
        <v>22386.828160484481</v>
      </c>
      <c r="L1642" s="12" t="str">
        <f>VLOOKUP($C1642,[1]OtherData!$H:$I,2,0)</f>
        <v>Storm</v>
      </c>
      <c r="M1642" s="13">
        <f t="shared" si="102"/>
        <v>-4.1211936818511534E-2</v>
      </c>
      <c r="N1642" s="12">
        <v>34641.35287915956</v>
      </c>
      <c r="O1642" s="14">
        <f t="shared" si="103"/>
        <v>-3.8324438107852632E-2</v>
      </c>
      <c r="P1642">
        <v>3</v>
      </c>
      <c r="Q1642">
        <v>1</v>
      </c>
    </row>
    <row r="1643" spans="1:17">
      <c r="A1643" s="2" t="str">
        <f t="shared" si="100"/>
        <v>3_20153</v>
      </c>
      <c r="B1643" s="2">
        <v>3</v>
      </c>
      <c r="C1643" s="11" t="s">
        <v>19</v>
      </c>
      <c r="D1643" s="2">
        <v>3</v>
      </c>
      <c r="E1643" s="2">
        <v>2015</v>
      </c>
      <c r="F1643" s="2" t="str">
        <f t="shared" si="101"/>
        <v>2015Q3</v>
      </c>
      <c r="G1643" s="2">
        <v>1</v>
      </c>
      <c r="H1643" s="2">
        <v>0</v>
      </c>
      <c r="I1643" s="2">
        <v>0</v>
      </c>
      <c r="J1643" s="12">
        <v>29570</v>
      </c>
      <c r="K1643" s="12">
        <f>J1643*[1]OtherData!$C$3</f>
        <v>22384.557153671463</v>
      </c>
      <c r="L1643" s="12" t="str">
        <f>VLOOKUP($C1643,[1]OtherData!$H:$I,2,0)</f>
        <v>Water</v>
      </c>
      <c r="M1643" s="15">
        <f t="shared" si="102"/>
        <v>-4.1211955791895696E-2</v>
      </c>
      <c r="N1643" s="12">
        <v>28413.28979606125</v>
      </c>
      <c r="O1643" s="14">
        <f t="shared" si="103"/>
        <v>-3.8354304800280209E-2</v>
      </c>
      <c r="P1643">
        <v>3</v>
      </c>
      <c r="Q1643">
        <v>1</v>
      </c>
    </row>
    <row r="1644" spans="1:17">
      <c r="A1644" s="2" t="str">
        <f t="shared" si="100"/>
        <v>3_20144</v>
      </c>
      <c r="B1644" s="2">
        <v>3</v>
      </c>
      <c r="C1644" s="11" t="s">
        <v>24</v>
      </c>
      <c r="D1644" s="2">
        <v>4</v>
      </c>
      <c r="E1644" s="2">
        <v>2014</v>
      </c>
      <c r="F1644" s="2" t="str">
        <f t="shared" si="101"/>
        <v>2014Q4</v>
      </c>
      <c r="G1644" s="2">
        <v>1</v>
      </c>
      <c r="H1644" s="2">
        <v>0</v>
      </c>
      <c r="I1644" s="2">
        <v>0</v>
      </c>
      <c r="J1644" s="12">
        <v>29554</v>
      </c>
      <c r="K1644" s="12">
        <f>J1644*[1]OtherData!$C$3</f>
        <v>22372.445117335352</v>
      </c>
      <c r="L1644" s="12" t="str">
        <f>VLOOKUP($C1644,[1]OtherData!$H:$I,2,0)</f>
        <v>Storm</v>
      </c>
      <c r="M1644" s="13">
        <f t="shared" si="102"/>
        <v>-4.1212056983277866E-2</v>
      </c>
      <c r="N1644" s="12">
        <v>28136.714397570569</v>
      </c>
      <c r="O1644" s="14">
        <f t="shared" si="103"/>
        <v>-3.8355631118310321E-2</v>
      </c>
      <c r="P1644">
        <v>3</v>
      </c>
      <c r="Q1644">
        <v>1</v>
      </c>
    </row>
    <row r="1645" spans="1:17">
      <c r="A1645" s="2" t="str">
        <f t="shared" si="100"/>
        <v>4_20022</v>
      </c>
      <c r="B1645" s="2">
        <v>4</v>
      </c>
      <c r="C1645" s="11" t="s">
        <v>24</v>
      </c>
      <c r="D1645" s="2">
        <v>2</v>
      </c>
      <c r="E1645" s="2">
        <v>2002</v>
      </c>
      <c r="F1645" s="2" t="str">
        <f t="shared" si="101"/>
        <v>2002Q2</v>
      </c>
      <c r="G1645" s="2">
        <v>1</v>
      </c>
      <c r="H1645" s="2">
        <v>0</v>
      </c>
      <c r="I1645" s="2">
        <v>0</v>
      </c>
      <c r="J1645" s="12">
        <v>29541</v>
      </c>
      <c r="K1645" s="12">
        <f>J1645*[1]OtherData!$C$3</f>
        <v>22362.604087812266</v>
      </c>
      <c r="L1645" s="12" t="str">
        <f>VLOOKUP($C1645,[1]OtherData!$H:$I,2,0)</f>
        <v>Storm</v>
      </c>
      <c r="M1645" s="15">
        <f t="shared" si="102"/>
        <v>-4.1212139201275887E-2</v>
      </c>
      <c r="N1645" s="12">
        <v>27525.288269047098</v>
      </c>
      <c r="O1645" s="14">
        <f t="shared" si="103"/>
        <v>-3.8358563213871835E-2</v>
      </c>
      <c r="P1645">
        <v>3</v>
      </c>
      <c r="Q1645">
        <v>1</v>
      </c>
    </row>
    <row r="1646" spans="1:17">
      <c r="A1646" s="2" t="str">
        <f t="shared" si="100"/>
        <v>4_20142</v>
      </c>
      <c r="B1646" s="2">
        <v>4</v>
      </c>
      <c r="C1646" s="11" t="s">
        <v>24</v>
      </c>
      <c r="D1646" s="2">
        <v>2</v>
      </c>
      <c r="E1646" s="2">
        <v>2014</v>
      </c>
      <c r="F1646" s="2" t="str">
        <f t="shared" si="101"/>
        <v>2014Q2</v>
      </c>
      <c r="G1646" s="2">
        <v>1</v>
      </c>
      <c r="H1646" s="2">
        <v>0</v>
      </c>
      <c r="I1646" s="2">
        <v>0</v>
      </c>
      <c r="J1646" s="12">
        <v>29506</v>
      </c>
      <c r="K1646" s="12">
        <f>J1646*[1]OtherData!$C$3</f>
        <v>22336.109008327025</v>
      </c>
      <c r="L1646" s="12" t="str">
        <f>VLOOKUP($C1646,[1]OtherData!$H:$I,2,0)</f>
        <v>Storm</v>
      </c>
      <c r="M1646" s="13">
        <f t="shared" si="102"/>
        <v>-4.1212360557424395E-2</v>
      </c>
      <c r="N1646" s="12">
        <v>28091.016275790662</v>
      </c>
      <c r="O1646" s="14">
        <f t="shared" si="103"/>
        <v>-3.8355850263770072E-2</v>
      </c>
      <c r="P1646">
        <v>3</v>
      </c>
      <c r="Q1646">
        <v>1</v>
      </c>
    </row>
    <row r="1647" spans="1:17">
      <c r="A1647" s="2" t="str">
        <f t="shared" si="100"/>
        <v>4_20113</v>
      </c>
      <c r="B1647" s="2">
        <v>4</v>
      </c>
      <c r="C1647" s="11" t="s">
        <v>24</v>
      </c>
      <c r="D1647" s="2">
        <v>3</v>
      </c>
      <c r="E1647" s="2">
        <v>2011</v>
      </c>
      <c r="F1647" s="2" t="str">
        <f t="shared" si="101"/>
        <v>2011Q3</v>
      </c>
      <c r="G1647" s="2">
        <v>1</v>
      </c>
      <c r="H1647" s="2">
        <v>0</v>
      </c>
      <c r="I1647" s="2">
        <v>0</v>
      </c>
      <c r="J1647" s="12">
        <v>29481</v>
      </c>
      <c r="K1647" s="12">
        <f>J1647*[1]OtherData!$C$3</f>
        <v>22317.183951551855</v>
      </c>
      <c r="L1647" s="12" t="str">
        <f>VLOOKUP($C1647,[1]OtherData!$H:$I,2,0)</f>
        <v>Storm</v>
      </c>
      <c r="M1647" s="15">
        <f t="shared" si="102"/>
        <v>-4.1212518668959044E-2</v>
      </c>
      <c r="N1647" s="12">
        <v>26466.393199211328</v>
      </c>
      <c r="O1647" s="14">
        <f t="shared" si="103"/>
        <v>-3.8363641147884688E-2</v>
      </c>
      <c r="P1647">
        <v>3</v>
      </c>
      <c r="Q1647">
        <v>1</v>
      </c>
    </row>
    <row r="1648" spans="1:17">
      <c r="A1648" s="2" t="str">
        <f t="shared" si="100"/>
        <v>3_20152</v>
      </c>
      <c r="B1648" s="2">
        <v>3</v>
      </c>
      <c r="C1648" s="11" t="s">
        <v>19</v>
      </c>
      <c r="D1648" s="2">
        <v>2</v>
      </c>
      <c r="E1648" s="2">
        <v>2015</v>
      </c>
      <c r="F1648" s="2" t="str">
        <f t="shared" si="101"/>
        <v>2015Q2</v>
      </c>
      <c r="G1648" s="2">
        <v>1</v>
      </c>
      <c r="H1648" s="2">
        <v>0</v>
      </c>
      <c r="I1648" s="2">
        <v>0</v>
      </c>
      <c r="J1648" s="12">
        <v>29475</v>
      </c>
      <c r="K1648" s="12">
        <f>J1648*[1]OtherData!$C$3</f>
        <v>22312.641937925815</v>
      </c>
      <c r="L1648" s="12" t="str">
        <f>VLOOKUP($C1648,[1]OtherData!$H:$I,2,0)</f>
        <v>Water</v>
      </c>
      <c r="M1648" s="13">
        <f t="shared" si="102"/>
        <v>-4.1212556615727362E-2</v>
      </c>
      <c r="N1648" s="12">
        <v>28322.005976966699</v>
      </c>
      <c r="O1648" s="14">
        <f t="shared" si="103"/>
        <v>-3.8354742552067903E-2</v>
      </c>
      <c r="P1648">
        <v>3</v>
      </c>
      <c r="Q1648">
        <v>1</v>
      </c>
    </row>
    <row r="1649" spans="1:17">
      <c r="A1649" s="2" t="str">
        <f t="shared" si="100"/>
        <v>3_19821</v>
      </c>
      <c r="B1649" s="2">
        <v>3</v>
      </c>
      <c r="C1649" s="11" t="s">
        <v>20</v>
      </c>
      <c r="D1649" s="2">
        <v>1</v>
      </c>
      <c r="E1649" s="2">
        <v>1982</v>
      </c>
      <c r="F1649" s="2" t="str">
        <f t="shared" si="101"/>
        <v>1982Q1</v>
      </c>
      <c r="G1649" s="2">
        <v>1</v>
      </c>
      <c r="H1649" s="2">
        <v>0</v>
      </c>
      <c r="I1649" s="2">
        <v>0</v>
      </c>
      <c r="J1649" s="12">
        <v>29457</v>
      </c>
      <c r="K1649" s="12">
        <f>J1649*[1]OtherData!$C$3</f>
        <v>22299.015897047691</v>
      </c>
      <c r="L1649" s="12" t="str">
        <f>VLOOKUP($C1649,[1]OtherData!$H:$I,2,0)</f>
        <v>Winter</v>
      </c>
      <c r="M1649" s="15">
        <f t="shared" si="102"/>
        <v>-4.1212670456032309E-2</v>
      </c>
      <c r="N1649" s="12">
        <v>57416.672997471062</v>
      </c>
      <c r="O1649" s="14">
        <f t="shared" si="103"/>
        <v>-3.8215219002034777E-2</v>
      </c>
      <c r="P1649">
        <v>3</v>
      </c>
      <c r="Q1649">
        <v>1</v>
      </c>
    </row>
    <row r="1650" spans="1:17">
      <c r="A1650" s="2" t="str">
        <f t="shared" si="100"/>
        <v>2_20101</v>
      </c>
      <c r="B1650" s="2">
        <v>2</v>
      </c>
      <c r="C1650" s="11" t="s">
        <v>26</v>
      </c>
      <c r="D1650" s="2">
        <v>1</v>
      </c>
      <c r="E1650" s="2">
        <v>2010</v>
      </c>
      <c r="F1650" s="2" t="str">
        <f t="shared" si="101"/>
        <v>2010Q1</v>
      </c>
      <c r="G1650" s="2">
        <v>1</v>
      </c>
      <c r="H1650" s="2">
        <v>0</v>
      </c>
      <c r="I1650" s="2">
        <v>0</v>
      </c>
      <c r="J1650" s="12">
        <v>29424</v>
      </c>
      <c r="K1650" s="12">
        <f>J1650*[1]OtherData!$C$3</f>
        <v>22274.034822104466</v>
      </c>
      <c r="L1650" s="12" t="str">
        <f>VLOOKUP($C1650,[1]OtherData!$H:$I,2,0)</f>
        <v>Wind</v>
      </c>
      <c r="M1650" s="13">
        <f t="shared" si="102"/>
        <v>-4.1212879163258047E-2</v>
      </c>
      <c r="N1650" s="12">
        <v>26126.374420099604</v>
      </c>
      <c r="O1650" s="14">
        <f t="shared" si="103"/>
        <v>-3.8365271708808657E-2</v>
      </c>
      <c r="P1650">
        <v>3</v>
      </c>
      <c r="Q1650">
        <v>1</v>
      </c>
    </row>
    <row r="1651" spans="1:17">
      <c r="A1651" s="2" t="str">
        <f t="shared" si="100"/>
        <v>3_19732</v>
      </c>
      <c r="B1651" s="2">
        <v>3</v>
      </c>
      <c r="C1651" s="11" t="s">
        <v>37</v>
      </c>
      <c r="D1651" s="2">
        <v>2</v>
      </c>
      <c r="E1651" s="2">
        <v>1973</v>
      </c>
      <c r="F1651" s="2" t="str">
        <f t="shared" si="101"/>
        <v>1973Q2</v>
      </c>
      <c r="G1651" s="2">
        <v>18</v>
      </c>
      <c r="H1651" s="2">
        <v>0</v>
      </c>
      <c r="I1651" s="2">
        <v>0</v>
      </c>
      <c r="J1651" s="12">
        <v>29408</v>
      </c>
      <c r="K1651" s="12">
        <f>J1651*[1]OtherData!$C$3</f>
        <v>22261.922785768358</v>
      </c>
      <c r="L1651" s="12" t="str">
        <f>VLOOKUP($C1651,[1]OtherData!$H:$I,2,0)</f>
        <v>Water</v>
      </c>
      <c r="M1651" s="15">
        <f t="shared" si="102"/>
        <v>-4.1212980354640223E-2</v>
      </c>
      <c r="N1651" s="12">
        <v>64105.732441411492</v>
      </c>
      <c r="O1651" s="14">
        <f t="shared" si="103"/>
        <v>-3.8183141600380943E-2</v>
      </c>
      <c r="P1651">
        <v>2</v>
      </c>
      <c r="Q1651">
        <v>2</v>
      </c>
    </row>
    <row r="1652" spans="1:17">
      <c r="A1652" s="2" t="str">
        <f t="shared" si="100"/>
        <v>1_19821</v>
      </c>
      <c r="B1652" s="2">
        <v>1</v>
      </c>
      <c r="C1652" s="11" t="s">
        <v>20</v>
      </c>
      <c r="D1652" s="2">
        <v>1</v>
      </c>
      <c r="E1652" s="2">
        <v>1982</v>
      </c>
      <c r="F1652" s="2" t="str">
        <f t="shared" si="101"/>
        <v>1982Q1</v>
      </c>
      <c r="G1652" s="2">
        <v>1</v>
      </c>
      <c r="H1652" s="2">
        <v>0</v>
      </c>
      <c r="I1652" s="2">
        <v>0</v>
      </c>
      <c r="J1652" s="12">
        <v>29239</v>
      </c>
      <c r="K1652" s="12">
        <f>J1652*[1]OtherData!$C$3</f>
        <v>22133.989401968207</v>
      </c>
      <c r="L1652" s="12" t="str">
        <f>VLOOKUP($C1652,[1]OtherData!$H:$I,2,0)</f>
        <v>Winter</v>
      </c>
      <c r="M1652" s="13">
        <f t="shared" si="102"/>
        <v>-4.1214049188614453E-2</v>
      </c>
      <c r="N1652" s="12">
        <v>56991.754142412887</v>
      </c>
      <c r="O1652" s="14">
        <f t="shared" si="103"/>
        <v>-3.8217256701489864E-2</v>
      </c>
      <c r="P1652">
        <v>3</v>
      </c>
      <c r="Q1652">
        <v>1</v>
      </c>
    </row>
    <row r="1653" spans="1:17">
      <c r="A1653" s="2" t="str">
        <f t="shared" si="100"/>
        <v>3_20133</v>
      </c>
      <c r="B1653" s="2">
        <v>3</v>
      </c>
      <c r="C1653" s="11" t="s">
        <v>19</v>
      </c>
      <c r="D1653" s="2">
        <v>3</v>
      </c>
      <c r="E1653" s="2">
        <v>2013</v>
      </c>
      <c r="F1653" s="2" t="str">
        <f t="shared" si="101"/>
        <v>2013Q3</v>
      </c>
      <c r="G1653" s="2">
        <v>1</v>
      </c>
      <c r="H1653" s="2">
        <v>0</v>
      </c>
      <c r="I1653" s="2">
        <v>0</v>
      </c>
      <c r="J1653" s="12">
        <v>29237</v>
      </c>
      <c r="K1653" s="12">
        <f>J1653*[1]OtherData!$C$3</f>
        <v>22132.475397426195</v>
      </c>
      <c r="L1653" s="12" t="str">
        <f>VLOOKUP($C1653,[1]OtherData!$H:$I,2,0)</f>
        <v>Water</v>
      </c>
      <c r="M1653" s="15">
        <f t="shared" si="102"/>
        <v>-4.1214061837537223E-2</v>
      </c>
      <c r="N1653" s="12">
        <v>27502.764029698126</v>
      </c>
      <c r="O1653" s="14">
        <f t="shared" si="103"/>
        <v>-3.8358671228919179E-2</v>
      </c>
      <c r="P1653">
        <v>3</v>
      </c>
      <c r="Q1653">
        <v>1</v>
      </c>
    </row>
    <row r="1654" spans="1:17">
      <c r="A1654" s="2" t="str">
        <f t="shared" si="100"/>
        <v>3_20153</v>
      </c>
      <c r="B1654" s="2">
        <v>3</v>
      </c>
      <c r="C1654" s="11" t="s">
        <v>24</v>
      </c>
      <c r="D1654" s="2">
        <v>3</v>
      </c>
      <c r="E1654" s="2">
        <v>2015</v>
      </c>
      <c r="F1654" s="2" t="str">
        <f t="shared" si="101"/>
        <v>2015Q3</v>
      </c>
      <c r="G1654" s="2">
        <v>1</v>
      </c>
      <c r="H1654" s="2">
        <v>0</v>
      </c>
      <c r="I1654" s="2">
        <v>0</v>
      </c>
      <c r="J1654" s="12">
        <v>29199</v>
      </c>
      <c r="K1654" s="12">
        <f>J1654*[1]OtherData!$C$3</f>
        <v>22103.709311127936</v>
      </c>
      <c r="L1654" s="12" t="str">
        <f>VLOOKUP($C1654,[1]OtherData!$H:$I,2,0)</f>
        <v>Storm</v>
      </c>
      <c r="M1654" s="13">
        <f t="shared" si="102"/>
        <v>-4.1214302167069894E-2</v>
      </c>
      <c r="N1654" s="12">
        <v>28056.80246043938</v>
      </c>
      <c r="O1654" s="14">
        <f t="shared" si="103"/>
        <v>-3.8356014336208999E-2</v>
      </c>
      <c r="P1654">
        <v>3</v>
      </c>
      <c r="Q1654">
        <v>1</v>
      </c>
    </row>
    <row r="1655" spans="1:17">
      <c r="A1655" s="2" t="str">
        <f t="shared" si="100"/>
        <v>3_20153</v>
      </c>
      <c r="B1655" s="2">
        <v>3</v>
      </c>
      <c r="C1655" s="11" t="s">
        <v>19</v>
      </c>
      <c r="D1655" s="2">
        <v>3</v>
      </c>
      <c r="E1655" s="2">
        <v>2015</v>
      </c>
      <c r="F1655" s="2" t="str">
        <f t="shared" si="101"/>
        <v>2015Q3</v>
      </c>
      <c r="G1655" s="2">
        <v>1</v>
      </c>
      <c r="H1655" s="2">
        <v>0</v>
      </c>
      <c r="I1655" s="2">
        <v>0</v>
      </c>
      <c r="J1655" s="12">
        <v>29196</v>
      </c>
      <c r="K1655" s="12">
        <f>J1655*[1]OtherData!$C$3</f>
        <v>22101.438304314914</v>
      </c>
      <c r="L1655" s="12" t="str">
        <f>VLOOKUP($C1655,[1]OtherData!$H:$I,2,0)</f>
        <v>Water</v>
      </c>
      <c r="M1655" s="15">
        <f t="shared" si="102"/>
        <v>-4.1214321140454049E-2</v>
      </c>
      <c r="N1655" s="12">
        <v>28053.919813520602</v>
      </c>
      <c r="O1655" s="14">
        <f t="shared" si="103"/>
        <v>-3.8356028159949665E-2</v>
      </c>
      <c r="P1655">
        <v>3</v>
      </c>
      <c r="Q1655">
        <v>1</v>
      </c>
    </row>
    <row r="1656" spans="1:17">
      <c r="A1656" s="2" t="str">
        <f t="shared" si="100"/>
        <v>3_20153</v>
      </c>
      <c r="B1656" s="2">
        <v>3</v>
      </c>
      <c r="C1656" s="11" t="s">
        <v>19</v>
      </c>
      <c r="D1656" s="2">
        <v>3</v>
      </c>
      <c r="E1656" s="2">
        <v>2015</v>
      </c>
      <c r="F1656" s="2" t="str">
        <f t="shared" si="101"/>
        <v>2015Q3</v>
      </c>
      <c r="G1656" s="2">
        <v>1</v>
      </c>
      <c r="H1656" s="2">
        <v>0</v>
      </c>
      <c r="I1656" s="2">
        <v>0</v>
      </c>
      <c r="J1656" s="12">
        <v>29189</v>
      </c>
      <c r="K1656" s="12">
        <f>J1656*[1]OtherData!$C$3</f>
        <v>22096.139288417868</v>
      </c>
      <c r="L1656" s="12" t="str">
        <f>VLOOKUP($C1656,[1]OtherData!$H:$I,2,0)</f>
        <v>Water</v>
      </c>
      <c r="M1656" s="13">
        <f t="shared" si="102"/>
        <v>-4.1214365411683752E-2</v>
      </c>
      <c r="N1656" s="12">
        <v>28047.193637376793</v>
      </c>
      <c r="O1656" s="14">
        <f t="shared" si="103"/>
        <v>-3.8356060415344548E-2</v>
      </c>
      <c r="P1656">
        <v>3</v>
      </c>
      <c r="Q1656">
        <v>1</v>
      </c>
    </row>
    <row r="1657" spans="1:17">
      <c r="A1657" s="2" t="str">
        <f t="shared" si="100"/>
        <v>2_20122</v>
      </c>
      <c r="B1657" s="2">
        <v>2</v>
      </c>
      <c r="C1657" s="11" t="s">
        <v>39</v>
      </c>
      <c r="D1657" s="2">
        <v>2</v>
      </c>
      <c r="E1657" s="2">
        <v>2012</v>
      </c>
      <c r="F1657" s="2" t="str">
        <f t="shared" si="101"/>
        <v>2012Q2</v>
      </c>
      <c r="G1657" s="2">
        <v>1</v>
      </c>
      <c r="H1657" s="2">
        <v>0</v>
      </c>
      <c r="I1657" s="2">
        <v>0</v>
      </c>
      <c r="J1657" s="12">
        <v>29164</v>
      </c>
      <c r="K1657" s="12">
        <f>J1657*[1]OtherData!$C$3</f>
        <v>22077.214231642694</v>
      </c>
      <c r="L1657" s="12" t="str">
        <f>VLOOKUP($C1657,[1]OtherData!$H:$I,2,0)</f>
        <v>Storm</v>
      </c>
      <c r="M1657" s="15">
        <f t="shared" si="102"/>
        <v>-4.1214523523218402E-2</v>
      </c>
      <c r="N1657" s="12">
        <v>26902.696105232026</v>
      </c>
      <c r="O1657" s="14">
        <f t="shared" si="103"/>
        <v>-3.8361548856184119E-2</v>
      </c>
      <c r="P1657">
        <v>3</v>
      </c>
      <c r="Q1657">
        <v>1</v>
      </c>
    </row>
    <row r="1658" spans="1:17">
      <c r="A1658" s="2" t="str">
        <f t="shared" si="100"/>
        <v>3_20123</v>
      </c>
      <c r="B1658" s="2">
        <v>3</v>
      </c>
      <c r="C1658" s="11" t="s">
        <v>24</v>
      </c>
      <c r="D1658" s="2">
        <v>3</v>
      </c>
      <c r="E1658" s="2">
        <v>2012</v>
      </c>
      <c r="F1658" s="2" t="str">
        <f t="shared" si="101"/>
        <v>2012Q3</v>
      </c>
      <c r="G1658" s="2">
        <v>1</v>
      </c>
      <c r="H1658" s="2">
        <v>0</v>
      </c>
      <c r="I1658" s="2">
        <v>0</v>
      </c>
      <c r="J1658" s="12">
        <v>29135</v>
      </c>
      <c r="K1658" s="12">
        <f>J1658*[1]OtherData!$C$3</f>
        <v>22055.261165783497</v>
      </c>
      <c r="L1658" s="12" t="str">
        <f>VLOOKUP($C1658,[1]OtherData!$H:$I,2,0)</f>
        <v>Storm</v>
      </c>
      <c r="M1658" s="13">
        <f t="shared" si="102"/>
        <v>-4.1214706932598599E-2</v>
      </c>
      <c r="N1658" s="12">
        <v>26875.944692975419</v>
      </c>
      <c r="O1658" s="14">
        <f t="shared" si="103"/>
        <v>-3.8361677142649944E-2</v>
      </c>
      <c r="P1658">
        <v>3</v>
      </c>
      <c r="Q1658">
        <v>1</v>
      </c>
    </row>
    <row r="1659" spans="1:17">
      <c r="A1659" s="2" t="str">
        <f t="shared" si="100"/>
        <v>5_20112</v>
      </c>
      <c r="B1659" s="2">
        <v>5</v>
      </c>
      <c r="C1659" s="11" t="s">
        <v>24</v>
      </c>
      <c r="D1659" s="2">
        <v>2</v>
      </c>
      <c r="E1659" s="2">
        <v>2011</v>
      </c>
      <c r="F1659" s="2" t="str">
        <f t="shared" si="101"/>
        <v>2011Q2</v>
      </c>
      <c r="G1659" s="2">
        <v>1</v>
      </c>
      <c r="H1659" s="2">
        <v>0</v>
      </c>
      <c r="I1659" s="2">
        <v>0</v>
      </c>
      <c r="J1659" s="12">
        <v>29126</v>
      </c>
      <c r="K1659" s="12">
        <f>J1659*[1]OtherData!$C$3</f>
        <v>22048.448145344439</v>
      </c>
      <c r="L1659" s="12" t="str">
        <f>VLOOKUP($C1659,[1]OtherData!$H:$I,2,0)</f>
        <v>Storm</v>
      </c>
      <c r="M1659" s="15">
        <f t="shared" si="102"/>
        <v>-4.1214763852751073E-2</v>
      </c>
      <c r="N1659" s="12">
        <v>26147.694051091519</v>
      </c>
      <c r="O1659" s="14">
        <f t="shared" si="103"/>
        <v>-3.8365169470463763E-2</v>
      </c>
      <c r="P1659">
        <v>3</v>
      </c>
      <c r="Q1659">
        <v>1</v>
      </c>
    </row>
    <row r="1660" spans="1:17">
      <c r="A1660" s="2" t="str">
        <f t="shared" si="100"/>
        <v>2_20142</v>
      </c>
      <c r="B1660" s="2">
        <v>2</v>
      </c>
      <c r="C1660" s="11" t="s">
        <v>39</v>
      </c>
      <c r="D1660" s="2">
        <v>2</v>
      </c>
      <c r="E1660" s="2">
        <v>2014</v>
      </c>
      <c r="F1660" s="2" t="str">
        <f t="shared" si="101"/>
        <v>2014Q2</v>
      </c>
      <c r="G1660" s="2">
        <v>1</v>
      </c>
      <c r="H1660" s="2">
        <v>0</v>
      </c>
      <c r="I1660" s="2">
        <v>0</v>
      </c>
      <c r="J1660" s="12">
        <v>29123</v>
      </c>
      <c r="K1660" s="12">
        <f>J1660*[1]OtherData!$C$3</f>
        <v>22046.177138531417</v>
      </c>
      <c r="L1660" s="12" t="str">
        <f>VLOOKUP($C1660,[1]OtherData!$H:$I,2,0)</f>
        <v>Storm</v>
      </c>
      <c r="M1660" s="13">
        <f t="shared" si="102"/>
        <v>-4.1214782826135228E-2</v>
      </c>
      <c r="N1660" s="12">
        <v>27726.383345755148</v>
      </c>
      <c r="O1660" s="14">
        <f t="shared" si="103"/>
        <v>-3.8357598861917683E-2</v>
      </c>
      <c r="P1660">
        <v>3</v>
      </c>
      <c r="Q1660">
        <v>1</v>
      </c>
    </row>
    <row r="1661" spans="1:17">
      <c r="A1661" s="2" t="str">
        <f t="shared" si="100"/>
        <v>6_20121</v>
      </c>
      <c r="B1661" s="2">
        <v>6</v>
      </c>
      <c r="C1661" s="11" t="s">
        <v>24</v>
      </c>
      <c r="D1661" s="2">
        <v>1</v>
      </c>
      <c r="E1661" s="2">
        <v>2012</v>
      </c>
      <c r="F1661" s="2" t="str">
        <f t="shared" si="101"/>
        <v>2012Q1</v>
      </c>
      <c r="G1661" s="2">
        <v>1</v>
      </c>
      <c r="H1661" s="2">
        <v>0</v>
      </c>
      <c r="I1661" s="2">
        <v>0</v>
      </c>
      <c r="J1661" s="12">
        <v>29094</v>
      </c>
      <c r="K1661" s="12">
        <f>J1661*[1]OtherData!$C$3</f>
        <v>22024.224072672219</v>
      </c>
      <c r="L1661" s="12" t="str">
        <f>VLOOKUP($C1661,[1]OtherData!$H:$I,2,0)</f>
        <v>Storm</v>
      </c>
      <c r="M1661" s="15">
        <f t="shared" si="102"/>
        <v>-4.1214966235515425E-2</v>
      </c>
      <c r="N1661" s="12">
        <v>26838.123730819523</v>
      </c>
      <c r="O1661" s="14">
        <f t="shared" si="103"/>
        <v>-3.8361858513170595E-2</v>
      </c>
      <c r="P1661">
        <v>3</v>
      </c>
      <c r="Q1661">
        <v>1</v>
      </c>
    </row>
    <row r="1662" spans="1:17">
      <c r="A1662" s="2" t="str">
        <f t="shared" si="100"/>
        <v>3_20122</v>
      </c>
      <c r="B1662" s="2">
        <v>3</v>
      </c>
      <c r="C1662" s="11" t="s">
        <v>19</v>
      </c>
      <c r="D1662" s="2">
        <v>2</v>
      </c>
      <c r="E1662" s="2">
        <v>2012</v>
      </c>
      <c r="F1662" s="2" t="str">
        <f t="shared" si="101"/>
        <v>2012Q2</v>
      </c>
      <c r="G1662" s="2">
        <v>1</v>
      </c>
      <c r="H1662" s="2">
        <v>0</v>
      </c>
      <c r="I1662" s="2">
        <v>0</v>
      </c>
      <c r="J1662" s="12">
        <v>29056</v>
      </c>
      <c r="K1662" s="12">
        <f>J1662*[1]OtherData!$C$3</f>
        <v>21995.45798637396</v>
      </c>
      <c r="L1662" s="12" t="str">
        <f>VLOOKUP($C1662,[1]OtherData!$H:$I,2,0)</f>
        <v>Water</v>
      </c>
      <c r="M1662" s="13">
        <f t="shared" si="102"/>
        <v>-4.1215206565048089E-2</v>
      </c>
      <c r="N1662" s="12">
        <v>26803.070156138449</v>
      </c>
      <c r="O1662" s="14">
        <f t="shared" si="103"/>
        <v>-3.8362026612677541E-2</v>
      </c>
      <c r="P1662">
        <v>3</v>
      </c>
      <c r="Q1662">
        <v>1</v>
      </c>
    </row>
    <row r="1663" spans="1:17">
      <c r="A1663" s="2" t="str">
        <f t="shared" si="100"/>
        <v>2_20133</v>
      </c>
      <c r="B1663" s="2">
        <v>2</v>
      </c>
      <c r="C1663" s="11" t="s">
        <v>28</v>
      </c>
      <c r="D1663" s="2">
        <v>3</v>
      </c>
      <c r="E1663" s="2">
        <v>2013</v>
      </c>
      <c r="F1663" s="2" t="str">
        <f t="shared" si="101"/>
        <v>2013Q3</v>
      </c>
      <c r="G1663" s="2">
        <v>1</v>
      </c>
      <c r="H1663" s="2">
        <v>0</v>
      </c>
      <c r="I1663" s="2">
        <v>0</v>
      </c>
      <c r="J1663" s="12">
        <v>29037</v>
      </c>
      <c r="K1663" s="12">
        <f>J1663*[1]OtherData!$C$3</f>
        <v>21981.07494322483</v>
      </c>
      <c r="L1663" s="12" t="str">
        <f>VLOOKUP($C1663,[1]OtherData!$H:$I,2,0)</f>
        <v>Storm</v>
      </c>
      <c r="M1663" s="15">
        <f t="shared" si="102"/>
        <v>-4.1215326729814421E-2</v>
      </c>
      <c r="N1663" s="12">
        <v>27314.627326002821</v>
      </c>
      <c r="O1663" s="14">
        <f t="shared" si="103"/>
        <v>-3.835957343896243E-2</v>
      </c>
      <c r="P1663">
        <v>3</v>
      </c>
      <c r="Q1663">
        <v>1</v>
      </c>
    </row>
    <row r="1664" spans="1:17">
      <c r="A1664" s="2" t="str">
        <f t="shared" si="100"/>
        <v>4_19834</v>
      </c>
      <c r="B1664" s="2">
        <v>4</v>
      </c>
      <c r="C1664" s="11" t="s">
        <v>24</v>
      </c>
      <c r="D1664" s="2">
        <v>4</v>
      </c>
      <c r="E1664" s="2">
        <v>1983</v>
      </c>
      <c r="F1664" s="2" t="str">
        <f t="shared" si="101"/>
        <v>1983Q4</v>
      </c>
      <c r="G1664" s="2">
        <v>2</v>
      </c>
      <c r="H1664" s="2">
        <v>0</v>
      </c>
      <c r="I1664" s="2">
        <v>0</v>
      </c>
      <c r="J1664" s="12">
        <v>29016</v>
      </c>
      <c r="K1664" s="12">
        <f>J1664*[1]OtherData!$C$3</f>
        <v>21965.177895533689</v>
      </c>
      <c r="L1664" s="12" t="str">
        <f>VLOOKUP($C1664,[1]OtherData!$H:$I,2,0)</f>
        <v>Storm</v>
      </c>
      <c r="M1664" s="13">
        <f t="shared" si="102"/>
        <v>-4.121545954350353E-2</v>
      </c>
      <c r="N1664" s="12">
        <v>53127.579668347673</v>
      </c>
      <c r="O1664" s="14">
        <f t="shared" si="103"/>
        <v>-3.8235787360053133E-2</v>
      </c>
      <c r="P1664">
        <v>3</v>
      </c>
      <c r="Q1664">
        <v>1</v>
      </c>
    </row>
    <row r="1665" spans="1:17">
      <c r="A1665" s="2" t="str">
        <f t="shared" si="100"/>
        <v>3_20103</v>
      </c>
      <c r="B1665" s="2">
        <v>3</v>
      </c>
      <c r="C1665" s="11" t="s">
        <v>19</v>
      </c>
      <c r="D1665" s="2">
        <v>3</v>
      </c>
      <c r="E1665" s="2">
        <v>2010</v>
      </c>
      <c r="F1665" s="2" t="str">
        <f t="shared" si="101"/>
        <v>2010Q3</v>
      </c>
      <c r="G1665" s="2">
        <v>1</v>
      </c>
      <c r="H1665" s="2">
        <v>0</v>
      </c>
      <c r="I1665" s="2">
        <v>0</v>
      </c>
      <c r="J1665" s="12">
        <v>28986</v>
      </c>
      <c r="K1665" s="12">
        <f>J1665*[1]OtherData!$C$3</f>
        <v>21942.467827403485</v>
      </c>
      <c r="L1665" s="12" t="str">
        <f>VLOOKUP($C1665,[1]OtherData!$H:$I,2,0)</f>
        <v>Water</v>
      </c>
      <c r="M1665" s="15">
        <f t="shared" si="102"/>
        <v>-4.1215649277345112E-2</v>
      </c>
      <c r="N1665" s="12">
        <v>25737.462239702523</v>
      </c>
      <c r="O1665" s="14">
        <f t="shared" si="103"/>
        <v>-3.8367136738163415E-2</v>
      </c>
      <c r="P1665">
        <v>3</v>
      </c>
      <c r="Q1665">
        <v>1</v>
      </c>
    </row>
    <row r="1666" spans="1:17">
      <c r="A1666" s="2" t="str">
        <f t="shared" ref="A1666:A1729" si="104">B1666&amp;"_"&amp;E1666&amp;D1666</f>
        <v>2_20202</v>
      </c>
      <c r="B1666" s="2">
        <v>2</v>
      </c>
      <c r="C1666" s="11" t="s">
        <v>24</v>
      </c>
      <c r="D1666" s="2">
        <v>2</v>
      </c>
      <c r="E1666" s="2">
        <v>2020</v>
      </c>
      <c r="F1666" s="2" t="str">
        <f t="shared" ref="F1666:F1729" si="105">E1666&amp;"Q"&amp;D1666</f>
        <v>2020Q2</v>
      </c>
      <c r="G1666" s="2">
        <v>1</v>
      </c>
      <c r="H1666" s="2">
        <v>0</v>
      </c>
      <c r="I1666" s="2">
        <v>0</v>
      </c>
      <c r="J1666" s="12">
        <v>28980</v>
      </c>
      <c r="K1666" s="12">
        <f>J1666*[1]OtherData!$C$3</f>
        <v>21937.925813777441</v>
      </c>
      <c r="L1666" s="12" t="str">
        <f>VLOOKUP($C1666,[1]OtherData!$H:$I,2,0)</f>
        <v>Storm</v>
      </c>
      <c r="M1666" s="13">
        <f t="shared" ref="M1666:M1729" si="106">STANDARDIZE(J1666,AVERAGE($J$2:$J$3367),_xlfn.STDEV.S($J$2:$J$3367))</f>
        <v>-4.1215687224113423E-2</v>
      </c>
      <c r="N1666" s="12">
        <v>27828.307421190795</v>
      </c>
      <c r="O1666" s="14">
        <f t="shared" ref="O1666:O1729" si="107">STANDARDIZE(N1666,AVERAGE($N$2:$N$3367),_xlfn.STDEV.S($N$2:$N$3367))</f>
        <v>-3.8357110084753517E-2</v>
      </c>
      <c r="P1666">
        <v>3</v>
      </c>
      <c r="Q1666">
        <v>1</v>
      </c>
    </row>
    <row r="1667" spans="1:17">
      <c r="A1667" s="2" t="str">
        <f t="shared" si="104"/>
        <v>3_20094</v>
      </c>
      <c r="B1667" s="2">
        <v>3</v>
      </c>
      <c r="C1667" s="11" t="s">
        <v>24</v>
      </c>
      <c r="D1667" s="2">
        <v>4</v>
      </c>
      <c r="E1667" s="2">
        <v>2009</v>
      </c>
      <c r="F1667" s="2" t="str">
        <f t="shared" si="105"/>
        <v>2009Q4</v>
      </c>
      <c r="G1667" s="2">
        <v>1</v>
      </c>
      <c r="H1667" s="2">
        <v>0</v>
      </c>
      <c r="I1667" s="2">
        <v>0</v>
      </c>
      <c r="J1667" s="12">
        <v>28971</v>
      </c>
      <c r="K1667" s="12">
        <f>J1667*[1]OtherData!$C$3</f>
        <v>21931.11279333838</v>
      </c>
      <c r="L1667" s="12" t="str">
        <f>VLOOKUP($C1667,[1]OtherData!$H:$I,2,0)</f>
        <v>Storm</v>
      </c>
      <c r="M1667" s="15">
        <f t="shared" si="106"/>
        <v>-4.1215744144265896E-2</v>
      </c>
      <c r="N1667" s="12">
        <v>25850.090873693673</v>
      </c>
      <c r="O1667" s="14">
        <f t="shared" si="107"/>
        <v>-3.8366596627261343E-2</v>
      </c>
      <c r="P1667">
        <v>3</v>
      </c>
      <c r="Q1667">
        <v>1</v>
      </c>
    </row>
    <row r="1668" spans="1:17">
      <c r="A1668" s="2" t="str">
        <f t="shared" si="104"/>
        <v>4_20111</v>
      </c>
      <c r="B1668" s="2">
        <v>4</v>
      </c>
      <c r="C1668" s="11" t="s">
        <v>24</v>
      </c>
      <c r="D1668" s="2">
        <v>1</v>
      </c>
      <c r="E1668" s="2">
        <v>2011</v>
      </c>
      <c r="F1668" s="2" t="str">
        <f t="shared" si="105"/>
        <v>2011Q1</v>
      </c>
      <c r="G1668" s="2">
        <v>1</v>
      </c>
      <c r="H1668" s="2">
        <v>0</v>
      </c>
      <c r="I1668" s="2">
        <v>0</v>
      </c>
      <c r="J1668" s="12">
        <v>28901</v>
      </c>
      <c r="K1668" s="12">
        <f>J1668*[1]OtherData!$C$3</f>
        <v>21878.122634367905</v>
      </c>
      <c r="L1668" s="12" t="str">
        <f>VLOOKUP($C1668,[1]OtherData!$H:$I,2,0)</f>
        <v>Storm</v>
      </c>
      <c r="M1668" s="13">
        <f t="shared" si="106"/>
        <v>-4.121618685656292E-2</v>
      </c>
      <c r="N1668" s="12">
        <v>25945.701633269109</v>
      </c>
      <c r="O1668" s="14">
        <f t="shared" si="107"/>
        <v>-3.8366138125619516E-2</v>
      </c>
      <c r="P1668">
        <v>3</v>
      </c>
      <c r="Q1668">
        <v>1</v>
      </c>
    </row>
    <row r="1669" spans="1:17">
      <c r="A1669" s="2" t="str">
        <f t="shared" si="104"/>
        <v>4_20103</v>
      </c>
      <c r="B1669" s="2">
        <v>4</v>
      </c>
      <c r="C1669" s="11" t="s">
        <v>24</v>
      </c>
      <c r="D1669" s="2">
        <v>3</v>
      </c>
      <c r="E1669" s="2">
        <v>2010</v>
      </c>
      <c r="F1669" s="2" t="str">
        <f t="shared" si="105"/>
        <v>2010Q3</v>
      </c>
      <c r="G1669" s="2">
        <v>1</v>
      </c>
      <c r="H1669" s="2">
        <v>0</v>
      </c>
      <c r="I1669" s="2">
        <v>0</v>
      </c>
      <c r="J1669" s="12">
        <v>28898</v>
      </c>
      <c r="K1669" s="12">
        <f>J1669*[1]OtherData!$C$3</f>
        <v>21875.851627554883</v>
      </c>
      <c r="L1669" s="12" t="str">
        <f>VLOOKUP($C1669,[1]OtherData!$H:$I,2,0)</f>
        <v>Storm</v>
      </c>
      <c r="M1669" s="15">
        <f t="shared" si="106"/>
        <v>-4.1216205829947075E-2</v>
      </c>
      <c r="N1669" s="12">
        <v>25659.324632682106</v>
      </c>
      <c r="O1669" s="14">
        <f t="shared" si="107"/>
        <v>-3.8367511447257523E-2</v>
      </c>
      <c r="P1669">
        <v>3</v>
      </c>
      <c r="Q1669">
        <v>1</v>
      </c>
    </row>
    <row r="1670" spans="1:17">
      <c r="A1670" s="2" t="str">
        <f t="shared" si="104"/>
        <v>4_20101</v>
      </c>
      <c r="B1670" s="2">
        <v>4</v>
      </c>
      <c r="C1670" s="11" t="s">
        <v>24</v>
      </c>
      <c r="D1670" s="2">
        <v>1</v>
      </c>
      <c r="E1670" s="2">
        <v>2010</v>
      </c>
      <c r="F1670" s="2" t="str">
        <f t="shared" si="105"/>
        <v>2010Q1</v>
      </c>
      <c r="G1670" s="2">
        <v>1</v>
      </c>
      <c r="H1670" s="2">
        <v>0</v>
      </c>
      <c r="I1670" s="2">
        <v>0</v>
      </c>
      <c r="J1670" s="12">
        <v>28882</v>
      </c>
      <c r="K1670" s="12">
        <f>J1670*[1]OtherData!$C$3</f>
        <v>21863.739591218775</v>
      </c>
      <c r="L1670" s="12" t="str">
        <f>VLOOKUP($C1670,[1]OtherData!$H:$I,2,0)</f>
        <v>Storm</v>
      </c>
      <c r="M1670" s="13">
        <f t="shared" si="106"/>
        <v>-4.1216307021329252E-2</v>
      </c>
      <c r="N1670" s="12">
        <v>25645.117795042032</v>
      </c>
      <c r="O1670" s="14">
        <f t="shared" si="107"/>
        <v>-3.8367579576183725E-2</v>
      </c>
      <c r="P1670">
        <v>3</v>
      </c>
      <c r="Q1670">
        <v>1</v>
      </c>
    </row>
    <row r="1671" spans="1:17">
      <c r="A1671" s="2" t="str">
        <f t="shared" si="104"/>
        <v>3_20153</v>
      </c>
      <c r="B1671" s="2">
        <v>3</v>
      </c>
      <c r="C1671" s="11" t="s">
        <v>24</v>
      </c>
      <c r="D1671" s="2">
        <v>3</v>
      </c>
      <c r="E1671" s="2">
        <v>2015</v>
      </c>
      <c r="F1671" s="2" t="str">
        <f t="shared" si="105"/>
        <v>2015Q3</v>
      </c>
      <c r="G1671" s="2">
        <v>1</v>
      </c>
      <c r="H1671" s="2">
        <v>0</v>
      </c>
      <c r="I1671" s="2">
        <v>0</v>
      </c>
      <c r="J1671" s="12">
        <v>28882</v>
      </c>
      <c r="K1671" s="12">
        <f>J1671*[1]OtherData!$C$3</f>
        <v>21863.739591218775</v>
      </c>
      <c r="L1671" s="12" t="str">
        <f>VLOOKUP($C1671,[1]OtherData!$H:$I,2,0)</f>
        <v>Storm</v>
      </c>
      <c r="M1671" s="15">
        <f t="shared" si="106"/>
        <v>-4.1216307021329252E-2</v>
      </c>
      <c r="N1671" s="12">
        <v>27752.202769355463</v>
      </c>
      <c r="O1671" s="14">
        <f t="shared" si="107"/>
        <v>-3.8357475044805842E-2</v>
      </c>
      <c r="P1671">
        <v>3</v>
      </c>
      <c r="Q1671">
        <v>1</v>
      </c>
    </row>
    <row r="1672" spans="1:17">
      <c r="A1672" s="2" t="str">
        <f t="shared" si="104"/>
        <v>1_20173</v>
      </c>
      <c r="B1672" s="2">
        <v>1</v>
      </c>
      <c r="C1672" s="11" t="s">
        <v>24</v>
      </c>
      <c r="D1672" s="2">
        <v>3</v>
      </c>
      <c r="E1672" s="2">
        <v>2017</v>
      </c>
      <c r="F1672" s="2" t="str">
        <f t="shared" si="105"/>
        <v>2017Q3</v>
      </c>
      <c r="G1672" s="2">
        <v>1</v>
      </c>
      <c r="H1672" s="2">
        <v>0</v>
      </c>
      <c r="I1672" s="2">
        <v>0</v>
      </c>
      <c r="J1672" s="12">
        <v>28876</v>
      </c>
      <c r="K1672" s="12">
        <f>J1672*[1]OtherData!$C$3</f>
        <v>21859.197577592735</v>
      </c>
      <c r="L1672" s="12" t="str">
        <f>VLOOKUP($C1672,[1]OtherData!$H:$I,2,0)</f>
        <v>Storm</v>
      </c>
      <c r="M1672" s="13">
        <f t="shared" si="106"/>
        <v>-4.1216344968097569E-2</v>
      </c>
      <c r="N1672" s="12">
        <v>27704.808578072432</v>
      </c>
      <c r="O1672" s="14">
        <f t="shared" si="107"/>
        <v>-3.8357702323771233E-2</v>
      </c>
      <c r="P1672">
        <v>3</v>
      </c>
      <c r="Q1672">
        <v>1</v>
      </c>
    </row>
    <row r="1673" spans="1:17">
      <c r="A1673" s="2" t="str">
        <f t="shared" si="104"/>
        <v>3_20132</v>
      </c>
      <c r="B1673" s="2">
        <v>3</v>
      </c>
      <c r="C1673" s="11" t="s">
        <v>24</v>
      </c>
      <c r="D1673" s="2">
        <v>2</v>
      </c>
      <c r="E1673" s="2">
        <v>2013</v>
      </c>
      <c r="F1673" s="2" t="str">
        <f t="shared" si="105"/>
        <v>2013Q2</v>
      </c>
      <c r="G1673" s="2">
        <v>1</v>
      </c>
      <c r="H1673" s="2">
        <v>0</v>
      </c>
      <c r="I1673" s="2">
        <v>0</v>
      </c>
      <c r="J1673" s="12">
        <v>28850</v>
      </c>
      <c r="K1673" s="12">
        <f>J1673*[1]OtherData!$C$3</f>
        <v>21839.515518546556</v>
      </c>
      <c r="L1673" s="12" t="str">
        <f>VLOOKUP($C1673,[1]OtherData!$H:$I,2,0)</f>
        <v>Storm</v>
      </c>
      <c r="M1673" s="15">
        <f t="shared" si="106"/>
        <v>-4.1216509404093604E-2</v>
      </c>
      <c r="N1673" s="12">
        <v>27138.71950804771</v>
      </c>
      <c r="O1673" s="14">
        <f t="shared" si="107"/>
        <v>-3.8360417005352879E-2</v>
      </c>
      <c r="P1673">
        <v>3</v>
      </c>
      <c r="Q1673">
        <v>1</v>
      </c>
    </row>
    <row r="1674" spans="1:17">
      <c r="A1674" s="2" t="str">
        <f t="shared" si="104"/>
        <v>3_20123</v>
      </c>
      <c r="B1674" s="2">
        <v>3</v>
      </c>
      <c r="C1674" s="11" t="s">
        <v>19</v>
      </c>
      <c r="D1674" s="2">
        <v>3</v>
      </c>
      <c r="E1674" s="2">
        <v>2012</v>
      </c>
      <c r="F1674" s="2" t="str">
        <f t="shared" si="105"/>
        <v>2012Q3</v>
      </c>
      <c r="G1674" s="2">
        <v>1</v>
      </c>
      <c r="H1674" s="2">
        <v>0</v>
      </c>
      <c r="I1674" s="2">
        <v>0</v>
      </c>
      <c r="J1674" s="12">
        <v>28812</v>
      </c>
      <c r="K1674" s="12">
        <f>J1674*[1]OtherData!$C$3</f>
        <v>21810.749432248296</v>
      </c>
      <c r="L1674" s="12" t="str">
        <f>VLOOKUP($C1674,[1]OtherData!$H:$I,2,0)</f>
        <v>Water</v>
      </c>
      <c r="M1674" s="13">
        <f t="shared" si="106"/>
        <v>-4.1216749733626268E-2</v>
      </c>
      <c r="N1674" s="12">
        <v>26577.989308186297</v>
      </c>
      <c r="O1674" s="14">
        <f t="shared" si="107"/>
        <v>-3.8363105988458969E-2</v>
      </c>
      <c r="P1674">
        <v>3</v>
      </c>
      <c r="Q1674">
        <v>1</v>
      </c>
    </row>
    <row r="1675" spans="1:17">
      <c r="A1675" s="2" t="str">
        <f t="shared" si="104"/>
        <v>1_20184</v>
      </c>
      <c r="B1675" s="2">
        <v>1</v>
      </c>
      <c r="C1675" s="11" t="s">
        <v>19</v>
      </c>
      <c r="D1675" s="2">
        <v>4</v>
      </c>
      <c r="E1675" s="2">
        <v>2018</v>
      </c>
      <c r="F1675" s="2" t="str">
        <f t="shared" si="105"/>
        <v>2018Q4</v>
      </c>
      <c r="G1675" s="2">
        <v>2</v>
      </c>
      <c r="H1675" s="2">
        <v>0</v>
      </c>
      <c r="I1675" s="2">
        <v>0</v>
      </c>
      <c r="J1675" s="12">
        <v>28790</v>
      </c>
      <c r="K1675" s="12">
        <f>J1675*[1]OtherData!$C$3</f>
        <v>21794.095382286148</v>
      </c>
      <c r="L1675" s="12" t="str">
        <f>VLOOKUP($C1675,[1]OtherData!$H:$I,2,0)</f>
        <v>Water</v>
      </c>
      <c r="M1675" s="15">
        <f t="shared" si="106"/>
        <v>-4.1216888871776762E-2</v>
      </c>
      <c r="N1675" s="12">
        <v>27747.642014736211</v>
      </c>
      <c r="O1675" s="14">
        <f t="shared" si="107"/>
        <v>-3.8357496915916271E-2</v>
      </c>
      <c r="P1675">
        <v>3</v>
      </c>
      <c r="Q1675">
        <v>1</v>
      </c>
    </row>
    <row r="1676" spans="1:17">
      <c r="A1676" s="2" t="str">
        <f t="shared" si="104"/>
        <v>3_20142</v>
      </c>
      <c r="B1676" s="2">
        <v>3</v>
      </c>
      <c r="C1676" s="11" t="s">
        <v>24</v>
      </c>
      <c r="D1676" s="2">
        <v>2</v>
      </c>
      <c r="E1676" s="2">
        <v>2014</v>
      </c>
      <c r="F1676" s="2" t="str">
        <f t="shared" si="105"/>
        <v>2014Q2</v>
      </c>
      <c r="G1676" s="2">
        <v>1</v>
      </c>
      <c r="H1676" s="2">
        <v>0</v>
      </c>
      <c r="I1676" s="2">
        <v>0</v>
      </c>
      <c r="J1676" s="12">
        <v>28780</v>
      </c>
      <c r="K1676" s="12">
        <f>J1676*[1]OtherData!$C$3</f>
        <v>21786.525359576081</v>
      </c>
      <c r="L1676" s="12" t="str">
        <f>VLOOKUP($C1676,[1]OtherData!$H:$I,2,0)</f>
        <v>Storm</v>
      </c>
      <c r="M1676" s="13">
        <f t="shared" si="106"/>
        <v>-4.1216952116390621E-2</v>
      </c>
      <c r="N1676" s="12">
        <v>27399.832183869559</v>
      </c>
      <c r="O1676" s="14">
        <f t="shared" si="107"/>
        <v>-3.8359164838848839E-2</v>
      </c>
      <c r="P1676">
        <v>3</v>
      </c>
      <c r="Q1676">
        <v>1</v>
      </c>
    </row>
    <row r="1677" spans="1:17">
      <c r="A1677" s="2" t="str">
        <f t="shared" si="104"/>
        <v>4_20152</v>
      </c>
      <c r="B1677" s="2">
        <v>4</v>
      </c>
      <c r="C1677" s="11" t="s">
        <v>24</v>
      </c>
      <c r="D1677" s="2">
        <v>2</v>
      </c>
      <c r="E1677" s="2">
        <v>2015</v>
      </c>
      <c r="F1677" s="2" t="str">
        <f t="shared" si="105"/>
        <v>2015Q2</v>
      </c>
      <c r="G1677" s="2">
        <v>1</v>
      </c>
      <c r="H1677" s="2">
        <v>0</v>
      </c>
      <c r="I1677" s="2">
        <v>0</v>
      </c>
      <c r="J1677" s="12">
        <v>28730</v>
      </c>
      <c r="K1677" s="12">
        <f>J1677*[1]OtherData!$C$3</f>
        <v>21748.675246025738</v>
      </c>
      <c r="L1677" s="12" t="str">
        <f>VLOOKUP($C1677,[1]OtherData!$H:$I,2,0)</f>
        <v>Storm</v>
      </c>
      <c r="M1677" s="15">
        <f t="shared" si="106"/>
        <v>-4.121726833945992E-2</v>
      </c>
      <c r="N1677" s="12">
        <v>27606.148658804181</v>
      </c>
      <c r="O1677" s="14">
        <f t="shared" si="107"/>
        <v>-3.8358175447666155E-2</v>
      </c>
      <c r="P1677">
        <v>3</v>
      </c>
      <c r="Q1677">
        <v>1</v>
      </c>
    </row>
    <row r="1678" spans="1:17">
      <c r="A1678" s="2" t="str">
        <f t="shared" si="104"/>
        <v>3_20143</v>
      </c>
      <c r="B1678" s="2">
        <v>3</v>
      </c>
      <c r="C1678" s="11" t="s">
        <v>19</v>
      </c>
      <c r="D1678" s="2">
        <v>3</v>
      </c>
      <c r="E1678" s="2">
        <v>2014</v>
      </c>
      <c r="F1678" s="2" t="str">
        <f t="shared" si="105"/>
        <v>2014Q3</v>
      </c>
      <c r="G1678" s="2">
        <v>1</v>
      </c>
      <c r="H1678" s="2">
        <v>0</v>
      </c>
      <c r="I1678" s="2">
        <v>0</v>
      </c>
      <c r="J1678" s="12">
        <v>28676</v>
      </c>
      <c r="K1678" s="12">
        <f>J1678*[1]OtherData!$C$3</f>
        <v>21707.79712339137</v>
      </c>
      <c r="L1678" s="12" t="str">
        <f>VLOOKUP($C1678,[1]OtherData!$H:$I,2,0)</f>
        <v>Water</v>
      </c>
      <c r="M1678" s="13">
        <f t="shared" si="106"/>
        <v>-4.1217609860374767E-2</v>
      </c>
      <c r="N1678" s="12">
        <v>27300.819586679761</v>
      </c>
      <c r="O1678" s="14">
        <f t="shared" si="107"/>
        <v>-3.8359639654011637E-2</v>
      </c>
      <c r="P1678">
        <v>3</v>
      </c>
      <c r="Q1678">
        <v>1</v>
      </c>
    </row>
    <row r="1679" spans="1:17">
      <c r="A1679" s="2" t="str">
        <f t="shared" si="104"/>
        <v>4_20123</v>
      </c>
      <c r="B1679" s="2">
        <v>4</v>
      </c>
      <c r="C1679" s="11" t="s">
        <v>24</v>
      </c>
      <c r="D1679" s="2">
        <v>3</v>
      </c>
      <c r="E1679" s="2">
        <v>2012</v>
      </c>
      <c r="F1679" s="2" t="str">
        <f t="shared" si="105"/>
        <v>2012Q3</v>
      </c>
      <c r="G1679" s="2">
        <v>1</v>
      </c>
      <c r="H1679" s="2">
        <v>0</v>
      </c>
      <c r="I1679" s="2">
        <v>0</v>
      </c>
      <c r="J1679" s="12">
        <v>28673</v>
      </c>
      <c r="K1679" s="12">
        <f>J1679*[1]OtherData!$C$3</f>
        <v>21705.526116578352</v>
      </c>
      <c r="L1679" s="12" t="str">
        <f>VLOOKUP($C1679,[1]OtherData!$H:$I,2,0)</f>
        <v>Storm</v>
      </c>
      <c r="M1679" s="15">
        <f t="shared" si="106"/>
        <v>-4.1217628833758922E-2</v>
      </c>
      <c r="N1679" s="12">
        <v>26449.767021852898</v>
      </c>
      <c r="O1679" s="14">
        <f t="shared" si="107"/>
        <v>-3.8363720878760686E-2</v>
      </c>
      <c r="P1679">
        <v>3</v>
      </c>
      <c r="Q1679">
        <v>1</v>
      </c>
    </row>
    <row r="1680" spans="1:17">
      <c r="A1680" s="2" t="str">
        <f t="shared" si="104"/>
        <v>6_20093</v>
      </c>
      <c r="B1680" s="2">
        <v>6</v>
      </c>
      <c r="C1680" s="11" t="s">
        <v>24</v>
      </c>
      <c r="D1680" s="2">
        <v>3</v>
      </c>
      <c r="E1680" s="2">
        <v>2009</v>
      </c>
      <c r="F1680" s="2" t="str">
        <f t="shared" si="105"/>
        <v>2009Q3</v>
      </c>
      <c r="G1680" s="2">
        <v>1</v>
      </c>
      <c r="H1680" s="2">
        <v>0</v>
      </c>
      <c r="I1680" s="2">
        <v>0</v>
      </c>
      <c r="J1680" s="12">
        <v>28660</v>
      </c>
      <c r="K1680" s="12">
        <f>J1680*[1]OtherData!$C$3</f>
        <v>21695.685087055263</v>
      </c>
      <c r="L1680" s="12" t="str">
        <f>VLOOKUP($C1680,[1]OtherData!$H:$I,2,0)</f>
        <v>Storm</v>
      </c>
      <c r="M1680" s="13">
        <f t="shared" si="106"/>
        <v>-4.1217711051756943E-2</v>
      </c>
      <c r="N1680" s="12">
        <v>25572.593436196908</v>
      </c>
      <c r="O1680" s="14">
        <f t="shared" si="107"/>
        <v>-3.8367927366931863E-2</v>
      </c>
      <c r="P1680">
        <v>3</v>
      </c>
      <c r="Q1680">
        <v>1</v>
      </c>
    </row>
    <row r="1681" spans="1:17">
      <c r="A1681" s="2" t="str">
        <f t="shared" si="104"/>
        <v>6_19821</v>
      </c>
      <c r="B1681" s="2">
        <v>6</v>
      </c>
      <c r="C1681" s="11" t="s">
        <v>20</v>
      </c>
      <c r="D1681" s="2">
        <v>1</v>
      </c>
      <c r="E1681" s="2">
        <v>1982</v>
      </c>
      <c r="F1681" s="2" t="str">
        <f t="shared" si="105"/>
        <v>1982Q1</v>
      </c>
      <c r="G1681" s="2">
        <v>1</v>
      </c>
      <c r="H1681" s="2">
        <v>0</v>
      </c>
      <c r="I1681" s="2">
        <v>0</v>
      </c>
      <c r="J1681" s="12">
        <v>28647</v>
      </c>
      <c r="K1681" s="12">
        <f>J1681*[1]OtherData!$C$3</f>
        <v>21685.844057532173</v>
      </c>
      <c r="L1681" s="12" t="str">
        <f>VLOOKUP($C1681,[1]OtherData!$H:$I,2,0)</f>
        <v>Winter</v>
      </c>
      <c r="M1681" s="15">
        <f t="shared" si="106"/>
        <v>-4.1217793269754957E-2</v>
      </c>
      <c r="N1681" s="12">
        <v>55837.846058952149</v>
      </c>
      <c r="O1681" s="14">
        <f t="shared" si="107"/>
        <v>-3.822279027065232E-2</v>
      </c>
      <c r="P1681">
        <v>3</v>
      </c>
      <c r="Q1681">
        <v>1</v>
      </c>
    </row>
    <row r="1682" spans="1:17">
      <c r="A1682" s="2" t="str">
        <f t="shared" si="104"/>
        <v>5_20141</v>
      </c>
      <c r="B1682" s="2">
        <v>5</v>
      </c>
      <c r="C1682" s="11" t="s">
        <v>24</v>
      </c>
      <c r="D1682" s="2">
        <v>1</v>
      </c>
      <c r="E1682" s="2">
        <v>2014</v>
      </c>
      <c r="F1682" s="2" t="str">
        <f t="shared" si="105"/>
        <v>2014Q1</v>
      </c>
      <c r="G1682" s="2">
        <v>1</v>
      </c>
      <c r="H1682" s="2">
        <v>0</v>
      </c>
      <c r="I1682" s="2">
        <v>0</v>
      </c>
      <c r="J1682" s="12">
        <v>28597</v>
      </c>
      <c r="K1682" s="12">
        <f>J1682*[1]OtherData!$C$3</f>
        <v>21647.993943981834</v>
      </c>
      <c r="L1682" s="12" t="str">
        <f>VLOOKUP($C1682,[1]OtherData!$H:$I,2,0)</f>
        <v>Storm</v>
      </c>
      <c r="M1682" s="13">
        <f t="shared" si="106"/>
        <v>-4.1218109492824256E-2</v>
      </c>
      <c r="N1682" s="12">
        <v>27225.608094583662</v>
      </c>
      <c r="O1682" s="14">
        <f t="shared" si="107"/>
        <v>-3.8360000330914149E-2</v>
      </c>
      <c r="P1682">
        <v>3</v>
      </c>
      <c r="Q1682">
        <v>1</v>
      </c>
    </row>
    <row r="1683" spans="1:17">
      <c r="A1683" s="2" t="str">
        <f t="shared" si="104"/>
        <v>3_20123</v>
      </c>
      <c r="B1683" s="2">
        <v>3</v>
      </c>
      <c r="C1683" s="11" t="s">
        <v>24</v>
      </c>
      <c r="D1683" s="2">
        <v>3</v>
      </c>
      <c r="E1683" s="2">
        <v>2012</v>
      </c>
      <c r="F1683" s="2" t="str">
        <f t="shared" si="105"/>
        <v>2012Q3</v>
      </c>
      <c r="G1683" s="2">
        <v>1</v>
      </c>
      <c r="H1683" s="2">
        <v>0</v>
      </c>
      <c r="I1683" s="2">
        <v>0</v>
      </c>
      <c r="J1683" s="12">
        <v>28593</v>
      </c>
      <c r="K1683" s="12">
        <f>J1683*[1]OtherData!$C$3</f>
        <v>21644.965934897806</v>
      </c>
      <c r="L1683" s="12" t="str">
        <f>VLOOKUP($C1683,[1]OtherData!$H:$I,2,0)</f>
        <v>Storm</v>
      </c>
      <c r="M1683" s="15">
        <f t="shared" si="106"/>
        <v>-4.1218134790669804E-2</v>
      </c>
      <c r="N1683" s="12">
        <v>26375.970022524321</v>
      </c>
      <c r="O1683" s="14">
        <f t="shared" si="107"/>
        <v>-3.8364074772459518E-2</v>
      </c>
      <c r="P1683">
        <v>3</v>
      </c>
      <c r="Q1683">
        <v>1</v>
      </c>
    </row>
    <row r="1684" spans="1:17">
      <c r="A1684" s="2" t="str">
        <f t="shared" si="104"/>
        <v>5_20152</v>
      </c>
      <c r="B1684" s="2">
        <v>5</v>
      </c>
      <c r="C1684" s="11" t="s">
        <v>24</v>
      </c>
      <c r="D1684" s="2">
        <v>2</v>
      </c>
      <c r="E1684" s="2">
        <v>2015</v>
      </c>
      <c r="F1684" s="2" t="str">
        <f t="shared" si="105"/>
        <v>2015Q2</v>
      </c>
      <c r="G1684" s="2">
        <v>1</v>
      </c>
      <c r="H1684" s="2">
        <v>0</v>
      </c>
      <c r="I1684" s="2">
        <v>0</v>
      </c>
      <c r="J1684" s="12">
        <v>28562</v>
      </c>
      <c r="K1684" s="12">
        <f>J1684*[1]OtherData!$C$3</f>
        <v>21621.498864496596</v>
      </c>
      <c r="L1684" s="12" t="str">
        <f>VLOOKUP($C1684,[1]OtherData!$H:$I,2,0)</f>
        <v>Storm</v>
      </c>
      <c r="M1684" s="13">
        <f t="shared" si="106"/>
        <v>-4.1218330848972765E-2</v>
      </c>
      <c r="N1684" s="12">
        <v>27444.720431352769</v>
      </c>
      <c r="O1684" s="14">
        <f t="shared" si="107"/>
        <v>-3.8358949577143343E-2</v>
      </c>
      <c r="P1684">
        <v>3</v>
      </c>
      <c r="Q1684">
        <v>1</v>
      </c>
    </row>
    <row r="1685" spans="1:17">
      <c r="A1685" s="2" t="str">
        <f t="shared" si="104"/>
        <v>1_19803</v>
      </c>
      <c r="B1685" s="2">
        <v>1</v>
      </c>
      <c r="C1685" s="11" t="s">
        <v>50</v>
      </c>
      <c r="D1685" s="2">
        <v>3</v>
      </c>
      <c r="E1685" s="2">
        <v>1980</v>
      </c>
      <c r="F1685" s="2" t="str">
        <f t="shared" si="105"/>
        <v>1980Q3</v>
      </c>
      <c r="G1685" s="2">
        <v>1</v>
      </c>
      <c r="H1685" s="2">
        <v>0</v>
      </c>
      <c r="I1685" s="2">
        <v>12</v>
      </c>
      <c r="J1685" s="12">
        <v>28451</v>
      </c>
      <c r="K1685" s="12">
        <f>J1685*[1]OtherData!$C$3</f>
        <v>21537.47161241484</v>
      </c>
      <c r="L1685" s="12" t="str">
        <f>VLOOKUP($C1685,[1]OtherData!$H:$I,2,0)</f>
        <v>Wind</v>
      </c>
      <c r="M1685" s="15">
        <f t="shared" si="106"/>
        <v>-4.1219032864186614E-2</v>
      </c>
      <c r="N1685" s="12">
        <v>59639.774688471196</v>
      </c>
      <c r="O1685" s="14">
        <f t="shared" si="107"/>
        <v>-3.8204558112195607E-2</v>
      </c>
      <c r="P1685">
        <v>3</v>
      </c>
      <c r="Q1685">
        <v>1</v>
      </c>
    </row>
    <row r="1686" spans="1:17">
      <c r="A1686" s="2" t="str">
        <f t="shared" si="104"/>
        <v>1_19774</v>
      </c>
      <c r="B1686" s="2">
        <v>1</v>
      </c>
      <c r="C1686" s="11" t="s">
        <v>19</v>
      </c>
      <c r="D1686" s="2">
        <v>4</v>
      </c>
      <c r="E1686" s="2">
        <v>1977</v>
      </c>
      <c r="F1686" s="2" t="str">
        <f t="shared" si="105"/>
        <v>1977Q4</v>
      </c>
      <c r="G1686" s="2">
        <v>2</v>
      </c>
      <c r="H1686" s="2">
        <v>0</v>
      </c>
      <c r="I1686" s="2">
        <v>0</v>
      </c>
      <c r="J1686" s="12">
        <v>28332</v>
      </c>
      <c r="K1686" s="12">
        <f>J1686*[1]OtherData!$C$3</f>
        <v>21447.388342165028</v>
      </c>
      <c r="L1686" s="12" t="str">
        <f>VLOOKUP($C1686,[1]OtherData!$H:$I,2,0)</f>
        <v>Water</v>
      </c>
      <c r="M1686" s="13">
        <f t="shared" si="106"/>
        <v>-4.1219785475091544E-2</v>
      </c>
      <c r="N1686" s="12">
        <v>62436.92766279434</v>
      </c>
      <c r="O1686" s="14">
        <f t="shared" si="107"/>
        <v>-3.8191144357960567E-2</v>
      </c>
      <c r="P1686">
        <v>3</v>
      </c>
      <c r="Q1686">
        <v>1</v>
      </c>
    </row>
    <row r="1687" spans="1:17">
      <c r="A1687" s="2" t="str">
        <f t="shared" si="104"/>
        <v>1_19872</v>
      </c>
      <c r="B1687" s="2">
        <v>1</v>
      </c>
      <c r="C1687" s="11" t="s">
        <v>20</v>
      </c>
      <c r="D1687" s="2">
        <v>2</v>
      </c>
      <c r="E1687" s="2">
        <v>1987</v>
      </c>
      <c r="F1687" s="2" t="str">
        <f t="shared" si="105"/>
        <v>1987Q2</v>
      </c>
      <c r="G1687" s="2">
        <v>1</v>
      </c>
      <c r="H1687" s="2">
        <v>0</v>
      </c>
      <c r="I1687" s="2">
        <v>0</v>
      </c>
      <c r="J1687" s="12">
        <v>28300</v>
      </c>
      <c r="K1687" s="12">
        <f>J1687*[1]OtherData!$C$3</f>
        <v>21423.164269492809</v>
      </c>
      <c r="L1687" s="12" t="str">
        <f>VLOOKUP($C1687,[1]OtherData!$H:$I,2,0)</f>
        <v>Winter</v>
      </c>
      <c r="M1687" s="15">
        <f t="shared" si="106"/>
        <v>-4.1219987857855897E-2</v>
      </c>
      <c r="N1687" s="12">
        <v>41228.160205502994</v>
      </c>
      <c r="O1687" s="14">
        <f t="shared" si="107"/>
        <v>-3.8292851056489989E-2</v>
      </c>
      <c r="P1687">
        <v>3</v>
      </c>
      <c r="Q1687">
        <v>1</v>
      </c>
    </row>
    <row r="1688" spans="1:17">
      <c r="A1688" s="2" t="str">
        <f t="shared" si="104"/>
        <v>3_19702</v>
      </c>
      <c r="B1688" s="2">
        <v>3</v>
      </c>
      <c r="C1688" s="11" t="s">
        <v>32</v>
      </c>
      <c r="D1688" s="2">
        <v>2</v>
      </c>
      <c r="E1688" s="2">
        <v>1970</v>
      </c>
      <c r="F1688" s="2" t="str">
        <f t="shared" si="105"/>
        <v>1970Q2</v>
      </c>
      <c r="G1688" s="2">
        <v>1</v>
      </c>
      <c r="H1688" s="2">
        <v>0</v>
      </c>
      <c r="I1688" s="2">
        <v>4</v>
      </c>
      <c r="J1688" s="12">
        <v>28292</v>
      </c>
      <c r="K1688" s="12">
        <f>J1688*[1]OtherData!$C$3</f>
        <v>21417.108251324757</v>
      </c>
      <c r="L1688" s="12" t="str">
        <f>VLOOKUP($C1688,[1]OtherData!$H:$I,2,0)</f>
        <v>Storm</v>
      </c>
      <c r="M1688" s="13">
        <f t="shared" si="106"/>
        <v>-4.1220038453546985E-2</v>
      </c>
      <c r="N1688" s="12">
        <v>64479.853071612815</v>
      </c>
      <c r="O1688" s="14">
        <f t="shared" si="107"/>
        <v>-3.818134750394294E-2</v>
      </c>
      <c r="P1688">
        <v>3</v>
      </c>
      <c r="Q1688">
        <v>1</v>
      </c>
    </row>
    <row r="1689" spans="1:17">
      <c r="A1689" s="2" t="str">
        <f t="shared" si="104"/>
        <v>5_19821</v>
      </c>
      <c r="B1689" s="2">
        <v>5</v>
      </c>
      <c r="C1689" s="11" t="s">
        <v>20</v>
      </c>
      <c r="D1689" s="2">
        <v>1</v>
      </c>
      <c r="E1689" s="2">
        <v>1982</v>
      </c>
      <c r="F1689" s="2" t="str">
        <f t="shared" si="105"/>
        <v>1982Q1</v>
      </c>
      <c r="G1689" s="2">
        <v>1</v>
      </c>
      <c r="H1689" s="2">
        <v>0</v>
      </c>
      <c r="I1689" s="2">
        <v>0</v>
      </c>
      <c r="J1689" s="12">
        <v>28259</v>
      </c>
      <c r="K1689" s="12">
        <f>J1689*[1]OtherData!$C$3</f>
        <v>21392.127176381531</v>
      </c>
      <c r="L1689" s="12" t="str">
        <f>VLOOKUP($C1689,[1]OtherData!$H:$I,2,0)</f>
        <v>Winter</v>
      </c>
      <c r="M1689" s="15">
        <f t="shared" si="106"/>
        <v>-4.1220247160772723E-2</v>
      </c>
      <c r="N1689" s="12">
        <v>55081.568463710995</v>
      </c>
      <c r="O1689" s="14">
        <f t="shared" si="107"/>
        <v>-3.8226417001792565E-2</v>
      </c>
      <c r="P1689">
        <v>3</v>
      </c>
      <c r="Q1689">
        <v>1</v>
      </c>
    </row>
    <row r="1690" spans="1:17">
      <c r="A1690" s="2" t="str">
        <f t="shared" si="104"/>
        <v>1_19841</v>
      </c>
      <c r="B1690" s="2">
        <v>1</v>
      </c>
      <c r="C1690" s="11" t="s">
        <v>20</v>
      </c>
      <c r="D1690" s="2">
        <v>1</v>
      </c>
      <c r="E1690" s="2">
        <v>1984</v>
      </c>
      <c r="F1690" s="2" t="str">
        <f t="shared" si="105"/>
        <v>1984Q1</v>
      </c>
      <c r="G1690" s="2">
        <v>1</v>
      </c>
      <c r="H1690" s="2">
        <v>0</v>
      </c>
      <c r="I1690" s="2">
        <v>0</v>
      </c>
      <c r="J1690" s="12">
        <v>28137</v>
      </c>
      <c r="K1690" s="12">
        <f>J1690*[1]OtherData!$C$3</f>
        <v>21299.772899318697</v>
      </c>
      <c r="L1690" s="12" t="str">
        <f>VLOOKUP($C1690,[1]OtherData!$H:$I,2,0)</f>
        <v>Winter</v>
      </c>
      <c r="M1690" s="13">
        <f t="shared" si="106"/>
        <v>-4.1221018745061809E-2</v>
      </c>
      <c r="N1690" s="12">
        <v>48690.397864695733</v>
      </c>
      <c r="O1690" s="14">
        <f t="shared" si="107"/>
        <v>-3.825706587672946E-2</v>
      </c>
      <c r="P1690">
        <v>3</v>
      </c>
      <c r="Q1690">
        <v>1</v>
      </c>
    </row>
    <row r="1691" spans="1:17">
      <c r="A1691" s="2" t="str">
        <f t="shared" si="104"/>
        <v>3_19834</v>
      </c>
      <c r="B1691" s="2">
        <v>3</v>
      </c>
      <c r="C1691" s="11" t="s">
        <v>24</v>
      </c>
      <c r="D1691" s="2">
        <v>4</v>
      </c>
      <c r="E1691" s="2">
        <v>1983</v>
      </c>
      <c r="F1691" s="2" t="str">
        <f t="shared" si="105"/>
        <v>1983Q4</v>
      </c>
      <c r="G1691" s="2">
        <v>2</v>
      </c>
      <c r="H1691" s="2">
        <v>0</v>
      </c>
      <c r="I1691" s="2">
        <v>0</v>
      </c>
      <c r="J1691" s="12">
        <v>28011</v>
      </c>
      <c r="K1691" s="12">
        <f>J1691*[1]OtherData!$C$3</f>
        <v>21204.39061317184</v>
      </c>
      <c r="L1691" s="12" t="str">
        <f>VLOOKUP($C1691,[1]OtherData!$H:$I,2,0)</f>
        <v>Storm</v>
      </c>
      <c r="M1691" s="15">
        <f t="shared" si="106"/>
        <v>-4.1221815627196449E-2</v>
      </c>
      <c r="N1691" s="12">
        <v>51287.449479255818</v>
      </c>
      <c r="O1691" s="14">
        <f t="shared" si="107"/>
        <v>-3.824461170907642E-2</v>
      </c>
      <c r="P1691">
        <v>3</v>
      </c>
      <c r="Q1691">
        <v>1</v>
      </c>
    </row>
    <row r="1692" spans="1:17">
      <c r="A1692" s="2" t="str">
        <f t="shared" si="104"/>
        <v>2_19833</v>
      </c>
      <c r="B1692" s="2">
        <v>2</v>
      </c>
      <c r="C1692" s="11" t="s">
        <v>36</v>
      </c>
      <c r="D1692" s="2">
        <v>3</v>
      </c>
      <c r="E1692" s="2">
        <v>1983</v>
      </c>
      <c r="F1692" s="2" t="str">
        <f t="shared" si="105"/>
        <v>1983Q3</v>
      </c>
      <c r="G1692" s="2">
        <v>1</v>
      </c>
      <c r="H1692" s="2">
        <v>0</v>
      </c>
      <c r="I1692" s="2">
        <v>12</v>
      </c>
      <c r="J1692" s="12">
        <v>27838</v>
      </c>
      <c r="K1692" s="12">
        <f>J1692*[1]OtherData!$C$3</f>
        <v>21073.42922028766</v>
      </c>
      <c r="L1692" s="12" t="str">
        <f>VLOOKUP($C1692,[1]OtherData!$H:$I,2,0)</f>
        <v>Storm</v>
      </c>
      <c r="M1692" s="13">
        <f t="shared" si="106"/>
        <v>-4.122290975901622E-2</v>
      </c>
      <c r="N1692" s="12">
        <v>50970.69075018826</v>
      </c>
      <c r="O1692" s="14">
        <f t="shared" si="107"/>
        <v>-3.824613072637098E-2</v>
      </c>
      <c r="P1692">
        <v>3</v>
      </c>
      <c r="Q1692">
        <v>1</v>
      </c>
    </row>
    <row r="1693" spans="1:17">
      <c r="A1693" s="2" t="str">
        <f t="shared" si="104"/>
        <v>1_19721</v>
      </c>
      <c r="B1693" s="2">
        <v>1</v>
      </c>
      <c r="C1693" s="11" t="s">
        <v>26</v>
      </c>
      <c r="D1693" s="2">
        <v>1</v>
      </c>
      <c r="E1693" s="2">
        <v>1972</v>
      </c>
      <c r="F1693" s="2" t="str">
        <f t="shared" si="105"/>
        <v>1972Q1</v>
      </c>
      <c r="G1693" s="2">
        <v>1</v>
      </c>
      <c r="H1693" s="2">
        <v>0</v>
      </c>
      <c r="I1693" s="2">
        <v>0</v>
      </c>
      <c r="J1693" s="12">
        <v>27175</v>
      </c>
      <c r="K1693" s="12">
        <f>J1693*[1]OtherData!$C$3</f>
        <v>20571.536714610145</v>
      </c>
      <c r="L1693" s="12" t="str">
        <f>VLOOKUP($C1693,[1]OtherData!$H:$I,2,0)</f>
        <v>Wind</v>
      </c>
      <c r="M1693" s="15">
        <f t="shared" si="106"/>
        <v>-4.1227102876915132E-2</v>
      </c>
      <c r="N1693" s="12">
        <v>59907.558947634207</v>
      </c>
      <c r="O1693" s="14">
        <f t="shared" si="107"/>
        <v>-3.8203273952096606E-2</v>
      </c>
      <c r="P1693">
        <v>3</v>
      </c>
      <c r="Q1693">
        <v>1</v>
      </c>
    </row>
    <row r="1694" spans="1:17">
      <c r="A1694" s="2" t="str">
        <f t="shared" si="104"/>
        <v>4_19732</v>
      </c>
      <c r="B1694" s="2">
        <v>4</v>
      </c>
      <c r="C1694" s="11" t="s">
        <v>37</v>
      </c>
      <c r="D1694" s="2">
        <v>2</v>
      </c>
      <c r="E1694" s="2">
        <v>1973</v>
      </c>
      <c r="F1694" s="2" t="str">
        <f t="shared" si="105"/>
        <v>1973Q2</v>
      </c>
      <c r="G1694" s="2">
        <v>18</v>
      </c>
      <c r="H1694" s="2">
        <v>0</v>
      </c>
      <c r="I1694" s="2">
        <v>0</v>
      </c>
      <c r="J1694" s="12">
        <v>27168</v>
      </c>
      <c r="K1694" s="12">
        <f>J1694*[1]OtherData!$C$3</f>
        <v>20566.237698713096</v>
      </c>
      <c r="L1694" s="12" t="str">
        <f>VLOOKUP($C1694,[1]OtherData!$H:$I,2,0)</f>
        <v>Water</v>
      </c>
      <c r="M1694" s="13">
        <f t="shared" si="106"/>
        <v>-4.1227147148144835E-2</v>
      </c>
      <c r="N1694" s="12">
        <v>59222.814845221284</v>
      </c>
      <c r="O1694" s="14">
        <f t="shared" si="107"/>
        <v>-3.8206557644189232E-2</v>
      </c>
      <c r="P1694">
        <v>2</v>
      </c>
      <c r="Q1694">
        <v>2</v>
      </c>
    </row>
    <row r="1695" spans="1:17">
      <c r="A1695" s="2" t="str">
        <f t="shared" si="104"/>
        <v>2_19841</v>
      </c>
      <c r="B1695" s="2">
        <v>2</v>
      </c>
      <c r="C1695" s="11" t="s">
        <v>20</v>
      </c>
      <c r="D1695" s="2">
        <v>1</v>
      </c>
      <c r="E1695" s="2">
        <v>1984</v>
      </c>
      <c r="F1695" s="2" t="str">
        <f t="shared" si="105"/>
        <v>1984Q1</v>
      </c>
      <c r="G1695" s="2">
        <v>1</v>
      </c>
      <c r="H1695" s="2">
        <v>0</v>
      </c>
      <c r="I1695" s="2">
        <v>0</v>
      </c>
      <c r="J1695" s="12">
        <v>27141</v>
      </c>
      <c r="K1695" s="12">
        <f>J1695*[1]OtherData!$C$3</f>
        <v>20545.798637395914</v>
      </c>
      <c r="L1695" s="12" t="str">
        <f>VLOOKUP($C1695,[1]OtherData!$H:$I,2,0)</f>
        <v>Winter</v>
      </c>
      <c r="M1695" s="15">
        <f t="shared" si="106"/>
        <v>-4.1227317908602255E-2</v>
      </c>
      <c r="N1695" s="12">
        <v>46966.84395798084</v>
      </c>
      <c r="O1695" s="14">
        <f t="shared" si="107"/>
        <v>-3.8265331183892755E-2</v>
      </c>
      <c r="P1695">
        <v>3</v>
      </c>
      <c r="Q1695">
        <v>1</v>
      </c>
    </row>
    <row r="1696" spans="1:17">
      <c r="A1696" s="2" t="str">
        <f t="shared" si="104"/>
        <v>5_19843</v>
      </c>
      <c r="B1696" s="2">
        <v>5</v>
      </c>
      <c r="C1696" s="11" t="s">
        <v>34</v>
      </c>
      <c r="D1696" s="2">
        <v>3</v>
      </c>
      <c r="E1696" s="2">
        <v>1984</v>
      </c>
      <c r="F1696" s="2" t="str">
        <f t="shared" si="105"/>
        <v>1984Q3</v>
      </c>
      <c r="G1696" s="2">
        <v>1</v>
      </c>
      <c r="H1696" s="2">
        <v>0</v>
      </c>
      <c r="I1696" s="2">
        <v>0</v>
      </c>
      <c r="J1696" s="12">
        <v>27105</v>
      </c>
      <c r="K1696" s="12">
        <f>J1696*[1]OtherData!$C$3</f>
        <v>20518.546555639667</v>
      </c>
      <c r="L1696" s="12" t="str">
        <f>VLOOKUP($C1696,[1]OtherData!$H:$I,2,0)</f>
        <v>Water</v>
      </c>
      <c r="M1696" s="13">
        <f t="shared" si="106"/>
        <v>-4.1227545589212149E-2</v>
      </c>
      <c r="N1696" s="12">
        <v>46904.546828822466</v>
      </c>
      <c r="O1696" s="14">
        <f t="shared" si="107"/>
        <v>-3.8265629929934805E-2</v>
      </c>
      <c r="P1696">
        <v>3</v>
      </c>
      <c r="Q1696">
        <v>1</v>
      </c>
    </row>
    <row r="1697" spans="1:17">
      <c r="A1697" s="2" t="str">
        <f t="shared" si="104"/>
        <v>2_19843</v>
      </c>
      <c r="B1697" s="2">
        <v>2</v>
      </c>
      <c r="C1697" s="11" t="s">
        <v>34</v>
      </c>
      <c r="D1697" s="2">
        <v>3</v>
      </c>
      <c r="E1697" s="2">
        <v>1984</v>
      </c>
      <c r="F1697" s="2" t="str">
        <f t="shared" si="105"/>
        <v>1984Q3</v>
      </c>
      <c r="G1697" s="2">
        <v>1</v>
      </c>
      <c r="H1697" s="2">
        <v>0</v>
      </c>
      <c r="I1697" s="2">
        <v>0</v>
      </c>
      <c r="J1697" s="12">
        <v>26985</v>
      </c>
      <c r="K1697" s="12">
        <f>J1697*[1]OtherData!$C$3</f>
        <v>20427.706283118849</v>
      </c>
      <c r="L1697" s="12" t="str">
        <f>VLOOKUP($C1697,[1]OtherData!$H:$I,2,0)</f>
        <v>Water</v>
      </c>
      <c r="M1697" s="15">
        <f t="shared" si="106"/>
        <v>-4.1228304524578471E-2</v>
      </c>
      <c r="N1697" s="12">
        <v>46696.889731627904</v>
      </c>
      <c r="O1697" s="14">
        <f t="shared" si="107"/>
        <v>-3.8266625750074959E-2</v>
      </c>
      <c r="P1697">
        <v>3</v>
      </c>
      <c r="Q1697">
        <v>1</v>
      </c>
    </row>
    <row r="1698" spans="1:17">
      <c r="A1698" s="2" t="str">
        <f t="shared" si="104"/>
        <v>4_19843</v>
      </c>
      <c r="B1698" s="2">
        <v>4</v>
      </c>
      <c r="C1698" s="11" t="s">
        <v>34</v>
      </c>
      <c r="D1698" s="2">
        <v>3</v>
      </c>
      <c r="E1698" s="2">
        <v>1984</v>
      </c>
      <c r="F1698" s="2" t="str">
        <f t="shared" si="105"/>
        <v>1984Q3</v>
      </c>
      <c r="G1698" s="2">
        <v>1</v>
      </c>
      <c r="H1698" s="2">
        <v>0</v>
      </c>
      <c r="I1698" s="2">
        <v>0</v>
      </c>
      <c r="J1698" s="12">
        <v>26903</v>
      </c>
      <c r="K1698" s="12">
        <f>J1698*[1]OtherData!$C$3</f>
        <v>20365.63209689629</v>
      </c>
      <c r="L1698" s="12" t="str">
        <f>VLOOKUP($C1698,[1]OtherData!$H:$I,2,0)</f>
        <v>Water</v>
      </c>
      <c r="M1698" s="13">
        <f t="shared" si="106"/>
        <v>-4.1228823130412116E-2</v>
      </c>
      <c r="N1698" s="12">
        <v>46554.990715211614</v>
      </c>
      <c r="O1698" s="14">
        <f t="shared" si="107"/>
        <v>-3.8267306227170735E-2</v>
      </c>
      <c r="P1698">
        <v>3</v>
      </c>
      <c r="Q1698">
        <v>1</v>
      </c>
    </row>
    <row r="1699" spans="1:17">
      <c r="A1699" s="2" t="str">
        <f t="shared" si="104"/>
        <v>1_19681</v>
      </c>
      <c r="B1699" s="2">
        <v>1</v>
      </c>
      <c r="C1699" s="11" t="s">
        <v>26</v>
      </c>
      <c r="D1699" s="2">
        <v>1</v>
      </c>
      <c r="E1699" s="2">
        <v>1968</v>
      </c>
      <c r="F1699" s="2" t="str">
        <f t="shared" si="105"/>
        <v>1968Q1</v>
      </c>
      <c r="G1699" s="2">
        <v>1</v>
      </c>
      <c r="H1699" s="2">
        <v>0</v>
      </c>
      <c r="I1699" s="2">
        <v>0</v>
      </c>
      <c r="J1699" s="12">
        <v>26649</v>
      </c>
      <c r="K1699" s="12">
        <f>J1699*[1]OtherData!$C$3</f>
        <v>20173.353520060562</v>
      </c>
      <c r="L1699" s="12" t="str">
        <f>VLOOKUP($C1699,[1]OtherData!$H:$I,2,0)</f>
        <v>Wind</v>
      </c>
      <c r="M1699" s="15">
        <f t="shared" si="106"/>
        <v>-4.1230429543604161E-2</v>
      </c>
      <c r="N1699" s="12">
        <v>64831.740518467661</v>
      </c>
      <c r="O1699" s="14">
        <f t="shared" si="107"/>
        <v>-3.8179660026792489E-2</v>
      </c>
      <c r="P1699">
        <v>3</v>
      </c>
      <c r="Q1699">
        <v>1</v>
      </c>
    </row>
    <row r="1700" spans="1:17">
      <c r="A1700" s="2" t="str">
        <f t="shared" si="104"/>
        <v>1_19951</v>
      </c>
      <c r="B1700" s="2">
        <v>1</v>
      </c>
      <c r="C1700" s="11" t="s">
        <v>25</v>
      </c>
      <c r="D1700" s="2">
        <v>1</v>
      </c>
      <c r="E1700" s="2">
        <v>1995</v>
      </c>
      <c r="F1700" s="2" t="str">
        <f t="shared" si="105"/>
        <v>1995Q1</v>
      </c>
      <c r="G1700" s="2">
        <v>1</v>
      </c>
      <c r="H1700" s="2">
        <v>0</v>
      </c>
      <c r="I1700" s="2">
        <v>0</v>
      </c>
      <c r="J1700" s="12">
        <v>26499</v>
      </c>
      <c r="K1700" s="12">
        <f>J1700*[1]OtherData!$C$3</f>
        <v>20059.80317940954</v>
      </c>
      <c r="L1700" s="12" t="str">
        <f>VLOOKUP($C1700,[1]OtherData!$H:$I,2,0)</f>
        <v>Storm</v>
      </c>
      <c r="M1700" s="13">
        <f t="shared" si="106"/>
        <v>-4.1231378212812059E-2</v>
      </c>
      <c r="N1700" s="12">
        <v>31040.517023800396</v>
      </c>
      <c r="O1700" s="14">
        <f t="shared" si="107"/>
        <v>-3.8341705925397075E-2</v>
      </c>
      <c r="P1700">
        <v>3</v>
      </c>
      <c r="Q1700">
        <v>1</v>
      </c>
    </row>
    <row r="1701" spans="1:17">
      <c r="A1701" s="2" t="str">
        <f t="shared" si="104"/>
        <v>5_19732</v>
      </c>
      <c r="B1701" s="2">
        <v>5</v>
      </c>
      <c r="C1701" s="11" t="s">
        <v>37</v>
      </c>
      <c r="D1701" s="2">
        <v>2</v>
      </c>
      <c r="E1701" s="2">
        <v>1973</v>
      </c>
      <c r="F1701" s="2" t="str">
        <f t="shared" si="105"/>
        <v>1973Q2</v>
      </c>
      <c r="G1701" s="2">
        <v>18</v>
      </c>
      <c r="H1701" s="2">
        <v>0</v>
      </c>
      <c r="I1701" s="2">
        <v>0</v>
      </c>
      <c r="J1701" s="12">
        <v>26389</v>
      </c>
      <c r="K1701" s="12">
        <f>J1701*[1]OtherData!$C$3</f>
        <v>19976.53292959879</v>
      </c>
      <c r="L1701" s="12" t="str">
        <f>VLOOKUP($C1701,[1]OtherData!$H:$I,2,0)</f>
        <v>Water</v>
      </c>
      <c r="M1701" s="15">
        <f t="shared" si="106"/>
        <v>-4.1232073903564516E-2</v>
      </c>
      <c r="N1701" s="12">
        <v>57524.693056189062</v>
      </c>
      <c r="O1701" s="14">
        <f t="shared" si="107"/>
        <v>-3.8214700991567201E-2</v>
      </c>
      <c r="P1701">
        <v>2</v>
      </c>
      <c r="Q1701">
        <v>2</v>
      </c>
    </row>
    <row r="1702" spans="1:17">
      <c r="A1702" s="2" t="str">
        <f t="shared" si="104"/>
        <v>1_19961</v>
      </c>
      <c r="B1702" s="2">
        <v>1</v>
      </c>
      <c r="C1702" s="11" t="s">
        <v>26</v>
      </c>
      <c r="D1702" s="2">
        <v>1</v>
      </c>
      <c r="E1702" s="2">
        <v>1996</v>
      </c>
      <c r="F1702" s="2" t="str">
        <f t="shared" si="105"/>
        <v>1996Q1</v>
      </c>
      <c r="G1702" s="2">
        <v>1</v>
      </c>
      <c r="H1702" s="2">
        <v>0</v>
      </c>
      <c r="I1702" s="2">
        <v>0</v>
      </c>
      <c r="J1702" s="12">
        <v>26124</v>
      </c>
      <c r="K1702" s="12">
        <f>J1702*[1]OtherData!$C$3</f>
        <v>19775.927327781985</v>
      </c>
      <c r="L1702" s="12" t="str">
        <f>VLOOKUP($C1702,[1]OtherData!$H:$I,2,0)</f>
        <v>Wind</v>
      </c>
      <c r="M1702" s="13">
        <f t="shared" si="106"/>
        <v>-4.1233749885831804E-2</v>
      </c>
      <c r="N1702" s="12">
        <v>29551.570555573868</v>
      </c>
      <c r="O1702" s="14">
        <f t="shared" si="107"/>
        <v>-3.8348846171989678E-2</v>
      </c>
      <c r="P1702">
        <v>3</v>
      </c>
      <c r="Q1702">
        <v>1</v>
      </c>
    </row>
    <row r="1703" spans="1:17">
      <c r="A1703" s="2" t="str">
        <f t="shared" si="104"/>
        <v>5_19841</v>
      </c>
      <c r="B1703" s="2">
        <v>5</v>
      </c>
      <c r="C1703" s="11" t="s">
        <v>20</v>
      </c>
      <c r="D1703" s="2">
        <v>1</v>
      </c>
      <c r="E1703" s="2">
        <v>1984</v>
      </c>
      <c r="F1703" s="2" t="str">
        <f t="shared" si="105"/>
        <v>1984Q1</v>
      </c>
      <c r="G1703" s="2">
        <v>1</v>
      </c>
      <c r="H1703" s="2">
        <v>0</v>
      </c>
      <c r="I1703" s="2">
        <v>0</v>
      </c>
      <c r="J1703" s="12">
        <v>25998</v>
      </c>
      <c r="K1703" s="12">
        <f>J1703*[1]OtherData!$C$3</f>
        <v>19680.545041635127</v>
      </c>
      <c r="L1703" s="12" t="str">
        <f>VLOOKUP($C1703,[1]OtherData!$H:$I,2,0)</f>
        <v>Winter</v>
      </c>
      <c r="M1703" s="15">
        <f t="shared" si="106"/>
        <v>-4.1234546767966437E-2</v>
      </c>
      <c r="N1703" s="12">
        <v>44988.910107202602</v>
      </c>
      <c r="O1703" s="14">
        <f t="shared" si="107"/>
        <v>-3.8274816370727743E-2</v>
      </c>
      <c r="P1703">
        <v>3</v>
      </c>
      <c r="Q1703">
        <v>1</v>
      </c>
    </row>
    <row r="1704" spans="1:17">
      <c r="A1704" s="2" t="str">
        <f t="shared" si="104"/>
        <v>2_20112</v>
      </c>
      <c r="B1704" s="2">
        <v>2</v>
      </c>
      <c r="C1704" s="11" t="s">
        <v>39</v>
      </c>
      <c r="D1704" s="2">
        <v>2</v>
      </c>
      <c r="E1704" s="2">
        <v>2011</v>
      </c>
      <c r="F1704" s="2" t="str">
        <f t="shared" si="105"/>
        <v>2011Q2</v>
      </c>
      <c r="G1704" s="2">
        <v>1</v>
      </c>
      <c r="H1704" s="2">
        <v>0</v>
      </c>
      <c r="I1704" s="2">
        <v>0</v>
      </c>
      <c r="J1704" s="12">
        <v>25842</v>
      </c>
      <c r="K1704" s="12">
        <f>J1704*[1]OtherData!$C$3</f>
        <v>19562.452687358062</v>
      </c>
      <c r="L1704" s="12" t="str">
        <f>VLOOKUP($C1704,[1]OtherData!$H:$I,2,0)</f>
        <v>Storm</v>
      </c>
      <c r="M1704" s="13">
        <f t="shared" si="106"/>
        <v>-4.1235533383942653E-2</v>
      </c>
      <c r="N1704" s="12">
        <v>23199.502494963504</v>
      </c>
      <c r="O1704" s="14">
        <f t="shared" si="107"/>
        <v>-3.8379307530603743E-2</v>
      </c>
      <c r="P1704">
        <v>3</v>
      </c>
      <c r="Q1704">
        <v>1</v>
      </c>
    </row>
    <row r="1705" spans="1:17">
      <c r="A1705" s="2" t="str">
        <f t="shared" si="104"/>
        <v>5_19813</v>
      </c>
      <c r="B1705" s="2">
        <v>5</v>
      </c>
      <c r="C1705" s="11" t="s">
        <v>19</v>
      </c>
      <c r="D1705" s="2">
        <v>3</v>
      </c>
      <c r="E1705" s="2">
        <v>1981</v>
      </c>
      <c r="F1705" s="2" t="str">
        <f t="shared" si="105"/>
        <v>1981Q3</v>
      </c>
      <c r="G1705" s="2">
        <v>1</v>
      </c>
      <c r="H1705" s="2">
        <v>0</v>
      </c>
      <c r="I1705" s="2">
        <v>0</v>
      </c>
      <c r="J1705" s="12">
        <v>25799</v>
      </c>
      <c r="K1705" s="12">
        <f>J1705*[1]OtherData!$C$3</f>
        <v>19529.901589704768</v>
      </c>
      <c r="L1705" s="12" t="str">
        <f>VLOOKUP($C1705,[1]OtherData!$H:$I,2,0)</f>
        <v>Water</v>
      </c>
      <c r="M1705" s="15">
        <f t="shared" si="106"/>
        <v>-4.123580533578225E-2</v>
      </c>
      <c r="N1705" s="12">
        <v>53318.075036634109</v>
      </c>
      <c r="O1705" s="14">
        <f t="shared" si="107"/>
        <v>-3.8234873839027808E-2</v>
      </c>
      <c r="P1705">
        <v>3</v>
      </c>
      <c r="Q1705">
        <v>1</v>
      </c>
    </row>
    <row r="1706" spans="1:17">
      <c r="A1706" s="2" t="str">
        <f t="shared" si="104"/>
        <v>5_19883</v>
      </c>
      <c r="B1706" s="2">
        <v>5</v>
      </c>
      <c r="C1706" s="11" t="s">
        <v>17</v>
      </c>
      <c r="D1706" s="2">
        <v>3</v>
      </c>
      <c r="E1706" s="2">
        <v>1988</v>
      </c>
      <c r="F1706" s="2" t="str">
        <f t="shared" si="105"/>
        <v>1988Q3</v>
      </c>
      <c r="G1706" s="2">
        <v>1</v>
      </c>
      <c r="H1706" s="2">
        <v>0</v>
      </c>
      <c r="I1706" s="2">
        <v>0</v>
      </c>
      <c r="J1706" s="12">
        <v>25661</v>
      </c>
      <c r="K1706" s="12">
        <f>J1706*[1]OtherData!$C$3</f>
        <v>19425.43527630583</v>
      </c>
      <c r="L1706" s="12" t="str">
        <f>VLOOKUP($C1706,[1]OtherData!$H:$I,2,0)</f>
        <v>Wind</v>
      </c>
      <c r="M1706" s="13">
        <f t="shared" si="106"/>
        <v>-4.1236678111453512E-2</v>
      </c>
      <c r="N1706" s="12">
        <v>35823.921630063305</v>
      </c>
      <c r="O1706" s="14">
        <f t="shared" si="107"/>
        <v>-3.8318767096386236E-2</v>
      </c>
      <c r="P1706">
        <v>3</v>
      </c>
      <c r="Q1706">
        <v>1</v>
      </c>
    </row>
    <row r="1707" spans="1:17">
      <c r="A1707" s="2" t="str">
        <f t="shared" si="104"/>
        <v>3_19813</v>
      </c>
      <c r="B1707" s="2">
        <v>3</v>
      </c>
      <c r="C1707" s="11" t="s">
        <v>19</v>
      </c>
      <c r="D1707" s="2">
        <v>3</v>
      </c>
      <c r="E1707" s="2">
        <v>1981</v>
      </c>
      <c r="F1707" s="2" t="str">
        <f t="shared" si="105"/>
        <v>1981Q3</v>
      </c>
      <c r="G1707" s="2">
        <v>1</v>
      </c>
      <c r="H1707" s="2">
        <v>0</v>
      </c>
      <c r="I1707" s="2">
        <v>0</v>
      </c>
      <c r="J1707" s="12">
        <v>25339</v>
      </c>
      <c r="K1707" s="12">
        <f>J1707*[1]OtherData!$C$3</f>
        <v>19181.680545041636</v>
      </c>
      <c r="L1707" s="12" t="str">
        <f>VLOOKUP($C1707,[1]OtherData!$H:$I,2,0)</f>
        <v>Water</v>
      </c>
      <c r="M1707" s="15">
        <f t="shared" si="106"/>
        <v>-4.1238714588019802E-2</v>
      </c>
      <c r="N1707" s="12">
        <v>52367.405843376553</v>
      </c>
      <c r="O1707" s="14">
        <f t="shared" si="107"/>
        <v>-3.8239432775573012E-2</v>
      </c>
      <c r="P1707">
        <v>3</v>
      </c>
      <c r="Q1707">
        <v>1</v>
      </c>
    </row>
    <row r="1708" spans="1:17">
      <c r="A1708" s="2" t="str">
        <f t="shared" si="104"/>
        <v>2_20123</v>
      </c>
      <c r="B1708" s="2">
        <v>2</v>
      </c>
      <c r="C1708" s="11" t="s">
        <v>39</v>
      </c>
      <c r="D1708" s="2">
        <v>3</v>
      </c>
      <c r="E1708" s="2">
        <v>2012</v>
      </c>
      <c r="F1708" s="2" t="str">
        <f t="shared" si="105"/>
        <v>2012Q3</v>
      </c>
      <c r="G1708" s="2">
        <v>1</v>
      </c>
      <c r="H1708" s="2">
        <v>0</v>
      </c>
      <c r="I1708" s="2">
        <v>0</v>
      </c>
      <c r="J1708" s="12">
        <v>25191</v>
      </c>
      <c r="K1708" s="12">
        <f>J1708*[1]OtherData!$C$3</f>
        <v>19069.644208932626</v>
      </c>
      <c r="L1708" s="12" t="str">
        <f>VLOOKUP($C1708,[1]OtherData!$H:$I,2,0)</f>
        <v>Storm</v>
      </c>
      <c r="M1708" s="13">
        <f t="shared" si="106"/>
        <v>-4.123965060830493E-2</v>
      </c>
      <c r="N1708" s="12">
        <v>23237.752626076668</v>
      </c>
      <c r="O1708" s="14">
        <f t="shared" si="107"/>
        <v>-3.8379124102002268E-2</v>
      </c>
      <c r="P1708">
        <v>3</v>
      </c>
      <c r="Q1708">
        <v>1</v>
      </c>
    </row>
    <row r="1709" spans="1:17">
      <c r="A1709" s="2" t="str">
        <f t="shared" si="104"/>
        <v>3_19843</v>
      </c>
      <c r="B1709" s="2">
        <v>3</v>
      </c>
      <c r="C1709" s="11" t="s">
        <v>34</v>
      </c>
      <c r="D1709" s="2">
        <v>3</v>
      </c>
      <c r="E1709" s="2">
        <v>1984</v>
      </c>
      <c r="F1709" s="2" t="str">
        <f t="shared" si="105"/>
        <v>1984Q3</v>
      </c>
      <c r="G1709" s="2">
        <v>1</v>
      </c>
      <c r="H1709" s="2">
        <v>0</v>
      </c>
      <c r="I1709" s="2">
        <v>0</v>
      </c>
      <c r="J1709" s="12">
        <v>25091</v>
      </c>
      <c r="K1709" s="12">
        <f>J1709*[1]OtherData!$C$3</f>
        <v>18993.943981831948</v>
      </c>
      <c r="L1709" s="12" t="str">
        <f>VLOOKUP($C1709,[1]OtherData!$H:$I,2,0)</f>
        <v>Water</v>
      </c>
      <c r="M1709" s="15">
        <f t="shared" si="106"/>
        <v>-4.1240283054443529E-2</v>
      </c>
      <c r="N1709" s="12">
        <v>43419.368547573678</v>
      </c>
      <c r="O1709" s="14">
        <f t="shared" si="107"/>
        <v>-3.8282343111287094E-2</v>
      </c>
      <c r="P1709">
        <v>3</v>
      </c>
      <c r="Q1709">
        <v>1</v>
      </c>
    </row>
    <row r="1710" spans="1:17">
      <c r="A1710" s="2" t="str">
        <f t="shared" si="104"/>
        <v>3_19833</v>
      </c>
      <c r="B1710" s="2">
        <v>3</v>
      </c>
      <c r="C1710" s="11" t="s">
        <v>50</v>
      </c>
      <c r="D1710" s="2">
        <v>3</v>
      </c>
      <c r="E1710" s="2">
        <v>1983</v>
      </c>
      <c r="F1710" s="2" t="str">
        <f t="shared" si="105"/>
        <v>1983Q3</v>
      </c>
      <c r="G1710" s="2">
        <v>1</v>
      </c>
      <c r="H1710" s="2">
        <v>0</v>
      </c>
      <c r="I1710" s="2">
        <v>0</v>
      </c>
      <c r="J1710" s="12">
        <v>24595</v>
      </c>
      <c r="K1710" s="12">
        <f>J1710*[1]OtherData!$C$3</f>
        <v>18618.470855412568</v>
      </c>
      <c r="L1710" s="12" t="str">
        <f>VLOOKUP($C1710,[1]OtherData!$H:$I,2,0)</f>
        <v>Wind</v>
      </c>
      <c r="M1710" s="13">
        <f t="shared" si="106"/>
        <v>-4.1243419987290975E-2</v>
      </c>
      <c r="N1710" s="12">
        <v>45032.83781165602</v>
      </c>
      <c r="O1710" s="14">
        <f t="shared" si="107"/>
        <v>-3.8274605715308808E-2</v>
      </c>
      <c r="P1710">
        <v>3</v>
      </c>
      <c r="Q1710">
        <v>1</v>
      </c>
    </row>
    <row r="1711" spans="1:17">
      <c r="A1711" s="2" t="str">
        <f t="shared" si="104"/>
        <v>3_19753</v>
      </c>
      <c r="B1711" s="2">
        <v>3</v>
      </c>
      <c r="C1711" s="11" t="s">
        <v>59</v>
      </c>
      <c r="D1711" s="2">
        <v>3</v>
      </c>
      <c r="E1711" s="2">
        <v>1975</v>
      </c>
      <c r="F1711" s="2" t="str">
        <f t="shared" si="105"/>
        <v>1975Q3</v>
      </c>
      <c r="G1711" s="2">
        <v>1</v>
      </c>
      <c r="H1711" s="2">
        <v>0</v>
      </c>
      <c r="I1711" s="2">
        <v>0</v>
      </c>
      <c r="J1711" s="12">
        <v>24505</v>
      </c>
      <c r="K1711" s="12">
        <f>J1711*[1]OtherData!$C$3</f>
        <v>18550.340651021954</v>
      </c>
      <c r="L1711" s="12" t="str">
        <f>VLOOKUP($C1711,[1]OtherData!$H:$I,2,0)</f>
        <v>Storm</v>
      </c>
      <c r="M1711" s="15">
        <f t="shared" si="106"/>
        <v>-4.1243989188815715E-2</v>
      </c>
      <c r="N1711" s="12">
        <v>53473.647132821388</v>
      </c>
      <c r="O1711" s="14">
        <f t="shared" si="107"/>
        <v>-3.8234127792643055E-2</v>
      </c>
      <c r="P1711">
        <v>3</v>
      </c>
      <c r="Q1711">
        <v>1</v>
      </c>
    </row>
    <row r="1712" spans="1:17">
      <c r="A1712" s="2" t="str">
        <f t="shared" si="104"/>
        <v>4_19764</v>
      </c>
      <c r="B1712" s="2">
        <v>4</v>
      </c>
      <c r="C1712" s="11" t="s">
        <v>50</v>
      </c>
      <c r="D1712" s="2">
        <v>4</v>
      </c>
      <c r="E1712" s="2">
        <v>1976</v>
      </c>
      <c r="F1712" s="2" t="str">
        <f t="shared" si="105"/>
        <v>1976Q4</v>
      </c>
      <c r="G1712" s="2">
        <v>1</v>
      </c>
      <c r="H1712" s="2">
        <v>0</v>
      </c>
      <c r="I1712" s="2">
        <v>0</v>
      </c>
      <c r="J1712" s="12">
        <v>24087</v>
      </c>
      <c r="K1712" s="12">
        <f>J1712*[1]OtherData!$C$3</f>
        <v>18233.913701741105</v>
      </c>
      <c r="L1712" s="12" t="str">
        <f>VLOOKUP($C1712,[1]OtherData!$H:$I,2,0)</f>
        <v>Wind</v>
      </c>
      <c r="M1712" s="13">
        <f t="shared" si="106"/>
        <v>-4.1246632813675056E-2</v>
      </c>
      <c r="N1712" s="12">
        <v>53181.716568895637</v>
      </c>
      <c r="O1712" s="14">
        <f t="shared" si="107"/>
        <v>-3.8235527746408239E-2</v>
      </c>
      <c r="P1712">
        <v>3</v>
      </c>
      <c r="Q1712">
        <v>1</v>
      </c>
    </row>
    <row r="1713" spans="1:17">
      <c r="A1713" s="2" t="str">
        <f t="shared" si="104"/>
        <v>4_19883</v>
      </c>
      <c r="B1713" s="2">
        <v>4</v>
      </c>
      <c r="C1713" s="11" t="s">
        <v>17</v>
      </c>
      <c r="D1713" s="2">
        <v>3</v>
      </c>
      <c r="E1713" s="2">
        <v>1988</v>
      </c>
      <c r="F1713" s="2" t="str">
        <f t="shared" si="105"/>
        <v>1988Q3</v>
      </c>
      <c r="G1713" s="2">
        <v>1</v>
      </c>
      <c r="H1713" s="2">
        <v>0</v>
      </c>
      <c r="I1713" s="2">
        <v>0</v>
      </c>
      <c r="J1713" s="12">
        <v>24052</v>
      </c>
      <c r="K1713" s="12">
        <f>J1713*[1]OtherData!$C$3</f>
        <v>18207.418622255867</v>
      </c>
      <c r="L1713" s="12" t="str">
        <f>VLOOKUP($C1713,[1]OtherData!$H:$I,2,0)</f>
        <v>Wind</v>
      </c>
      <c r="M1713" s="15">
        <f t="shared" si="106"/>
        <v>-4.1246854169823564E-2</v>
      </c>
      <c r="N1713" s="12">
        <v>33577.684542546376</v>
      </c>
      <c r="O1713" s="14">
        <f t="shared" si="107"/>
        <v>-3.8329538932078515E-2</v>
      </c>
      <c r="P1713">
        <v>3</v>
      </c>
      <c r="Q1713">
        <v>1</v>
      </c>
    </row>
    <row r="1714" spans="1:17">
      <c r="A1714" s="2" t="str">
        <f t="shared" si="104"/>
        <v>5_19833</v>
      </c>
      <c r="B1714" s="2">
        <v>5</v>
      </c>
      <c r="C1714" s="11" t="s">
        <v>50</v>
      </c>
      <c r="D1714" s="2">
        <v>3</v>
      </c>
      <c r="E1714" s="2">
        <v>1983</v>
      </c>
      <c r="F1714" s="2" t="str">
        <f t="shared" si="105"/>
        <v>1983Q3</v>
      </c>
      <c r="G1714" s="2">
        <v>1</v>
      </c>
      <c r="H1714" s="2">
        <v>0</v>
      </c>
      <c r="I1714" s="2">
        <v>0</v>
      </c>
      <c r="J1714" s="12">
        <v>24047</v>
      </c>
      <c r="K1714" s="12">
        <f>J1714*[1]OtherData!$C$3</f>
        <v>18203.633610900833</v>
      </c>
      <c r="L1714" s="12" t="str">
        <f>VLOOKUP($C1714,[1]OtherData!$H:$I,2,0)</f>
        <v>Wind</v>
      </c>
      <c r="M1714" s="13">
        <f t="shared" si="106"/>
        <v>-4.1246885792130497E-2</v>
      </c>
      <c r="N1714" s="12">
        <v>44029.463340390008</v>
      </c>
      <c r="O1714" s="14">
        <f t="shared" si="107"/>
        <v>-3.8279417400149368E-2</v>
      </c>
      <c r="P1714">
        <v>3</v>
      </c>
      <c r="Q1714">
        <v>1</v>
      </c>
    </row>
    <row r="1715" spans="1:17">
      <c r="A1715" s="2" t="str">
        <f t="shared" si="104"/>
        <v>2_20143</v>
      </c>
      <c r="B1715" s="2">
        <v>2</v>
      </c>
      <c r="C1715" s="11" t="s">
        <v>24</v>
      </c>
      <c r="D1715" s="2">
        <v>3</v>
      </c>
      <c r="E1715" s="2">
        <v>2014</v>
      </c>
      <c r="F1715" s="2" t="str">
        <f t="shared" si="105"/>
        <v>2014Q3</v>
      </c>
      <c r="G1715" s="2">
        <v>1</v>
      </c>
      <c r="H1715" s="2">
        <v>0</v>
      </c>
      <c r="I1715" s="2">
        <v>0</v>
      </c>
      <c r="J1715" s="12">
        <v>23619</v>
      </c>
      <c r="K1715" s="12">
        <f>J1715*[1]OtherData!$C$3</f>
        <v>17879.636638909917</v>
      </c>
      <c r="L1715" s="12" t="str">
        <f>VLOOKUP($C1715,[1]OtherData!$H:$I,2,0)</f>
        <v>Storm</v>
      </c>
      <c r="M1715" s="15">
        <f t="shared" si="106"/>
        <v>-4.1249592661603697E-2</v>
      </c>
      <c r="N1715" s="12">
        <v>22486.332048325752</v>
      </c>
      <c r="O1715" s="14">
        <f t="shared" si="107"/>
        <v>-3.8382727541302737E-2</v>
      </c>
      <c r="P1715">
        <v>3</v>
      </c>
      <c r="Q1715">
        <v>1</v>
      </c>
    </row>
    <row r="1716" spans="1:17">
      <c r="A1716" s="2" t="str">
        <f t="shared" si="104"/>
        <v>5_19753</v>
      </c>
      <c r="B1716" s="2">
        <v>5</v>
      </c>
      <c r="C1716" s="11" t="s">
        <v>59</v>
      </c>
      <c r="D1716" s="2">
        <v>3</v>
      </c>
      <c r="E1716" s="2">
        <v>1975</v>
      </c>
      <c r="F1716" s="2" t="str">
        <f t="shared" si="105"/>
        <v>1975Q3</v>
      </c>
      <c r="G1716" s="2">
        <v>1</v>
      </c>
      <c r="H1716" s="2">
        <v>0</v>
      </c>
      <c r="I1716" s="2">
        <v>0</v>
      </c>
      <c r="J1716" s="12">
        <v>23542</v>
      </c>
      <c r="K1716" s="12">
        <f>J1716*[1]OtherData!$C$3</f>
        <v>17821.347464042392</v>
      </c>
      <c r="L1716" s="12" t="str">
        <f>VLOOKUP($C1716,[1]OtherData!$H:$I,2,0)</f>
        <v>Storm</v>
      </c>
      <c r="M1716" s="13">
        <f t="shared" si="106"/>
        <v>-4.1250079645130423E-2</v>
      </c>
      <c r="N1716" s="12">
        <v>51372.234270592984</v>
      </c>
      <c r="O1716" s="14">
        <f t="shared" si="107"/>
        <v>-3.8244205123392938E-2</v>
      </c>
      <c r="P1716">
        <v>3</v>
      </c>
      <c r="Q1716">
        <v>1</v>
      </c>
    </row>
    <row r="1717" spans="1:17">
      <c r="A1717" s="2" t="str">
        <f t="shared" si="104"/>
        <v>1_19601</v>
      </c>
      <c r="B1717" s="2">
        <v>1</v>
      </c>
      <c r="C1717" s="11" t="s">
        <v>20</v>
      </c>
      <c r="D1717" s="2">
        <v>1</v>
      </c>
      <c r="E1717" s="2">
        <v>1960</v>
      </c>
      <c r="F1717" s="2" t="str">
        <f t="shared" si="105"/>
        <v>1960Q1</v>
      </c>
      <c r="G1717" s="2">
        <v>3</v>
      </c>
      <c r="H1717" s="2">
        <v>0</v>
      </c>
      <c r="I1717" s="2">
        <v>0</v>
      </c>
      <c r="J1717" s="12">
        <v>23533</v>
      </c>
      <c r="K1717" s="12">
        <f>J1717*[1]OtherData!$C$3</f>
        <v>17814.53444360333</v>
      </c>
      <c r="L1717" s="12" t="str">
        <f>VLOOKUP($C1717,[1]OtherData!$H:$I,2,0)</f>
        <v>Winter</v>
      </c>
      <c r="M1717" s="15">
        <f t="shared" si="106"/>
        <v>-4.1250136565282897E-2</v>
      </c>
      <c r="N1717" s="12">
        <v>66628.637149226866</v>
      </c>
      <c r="O1717" s="14">
        <f t="shared" si="107"/>
        <v>-3.8171043004408642E-2</v>
      </c>
      <c r="P1717">
        <v>3</v>
      </c>
      <c r="Q1717">
        <v>1</v>
      </c>
    </row>
    <row r="1718" spans="1:17">
      <c r="A1718" s="2" t="str">
        <f t="shared" si="104"/>
        <v>2_20103</v>
      </c>
      <c r="B1718" s="2">
        <v>2</v>
      </c>
      <c r="C1718" s="11" t="s">
        <v>24</v>
      </c>
      <c r="D1718" s="2">
        <v>3</v>
      </c>
      <c r="E1718" s="2">
        <v>2010</v>
      </c>
      <c r="F1718" s="2" t="str">
        <f t="shared" si="105"/>
        <v>2010Q3</v>
      </c>
      <c r="G1718" s="2">
        <v>1</v>
      </c>
      <c r="H1718" s="2">
        <v>0</v>
      </c>
      <c r="I1718" s="2">
        <v>0</v>
      </c>
      <c r="J1718" s="12">
        <v>23453</v>
      </c>
      <c r="K1718" s="12">
        <f>J1718*[1]OtherData!$C$3</f>
        <v>17753.974261922787</v>
      </c>
      <c r="L1718" s="12" t="str">
        <f>VLOOKUP($C1718,[1]OtherData!$H:$I,2,0)</f>
        <v>Storm</v>
      </c>
      <c r="M1718" s="13">
        <f t="shared" si="106"/>
        <v>-4.1250642522193771E-2</v>
      </c>
      <c r="N1718" s="12">
        <v>20824.560198293773</v>
      </c>
      <c r="O1718" s="14">
        <f t="shared" si="107"/>
        <v>-3.8390696572455356E-2</v>
      </c>
      <c r="P1718">
        <v>3</v>
      </c>
      <c r="Q1718">
        <v>1</v>
      </c>
    </row>
    <row r="1719" spans="1:17">
      <c r="A1719" s="2" t="str">
        <f t="shared" si="104"/>
        <v>2_20103</v>
      </c>
      <c r="B1719" s="2">
        <v>2</v>
      </c>
      <c r="C1719" s="11" t="s">
        <v>24</v>
      </c>
      <c r="D1719" s="2">
        <v>3</v>
      </c>
      <c r="E1719" s="2">
        <v>2010</v>
      </c>
      <c r="F1719" s="2" t="str">
        <f t="shared" si="105"/>
        <v>2010Q3</v>
      </c>
      <c r="G1719" s="2">
        <v>1</v>
      </c>
      <c r="H1719" s="2">
        <v>0</v>
      </c>
      <c r="I1719" s="2">
        <v>0</v>
      </c>
      <c r="J1719" s="12">
        <v>23453</v>
      </c>
      <c r="K1719" s="12">
        <f>J1719*[1]OtherData!$C$3</f>
        <v>17753.974261922787</v>
      </c>
      <c r="L1719" s="12" t="str">
        <f>VLOOKUP($C1719,[1]OtherData!$H:$I,2,0)</f>
        <v>Storm</v>
      </c>
      <c r="M1719" s="15">
        <f t="shared" si="106"/>
        <v>-4.1250642522193771E-2</v>
      </c>
      <c r="N1719" s="12">
        <v>20824.560198293773</v>
      </c>
      <c r="O1719" s="14">
        <f t="shared" si="107"/>
        <v>-3.8390696572455356E-2</v>
      </c>
      <c r="P1719">
        <v>3</v>
      </c>
      <c r="Q1719">
        <v>1</v>
      </c>
    </row>
    <row r="1720" spans="1:17">
      <c r="A1720" s="2" t="str">
        <f t="shared" si="104"/>
        <v>2_20103</v>
      </c>
      <c r="B1720" s="2">
        <v>2</v>
      </c>
      <c r="C1720" s="11" t="s">
        <v>24</v>
      </c>
      <c r="D1720" s="2">
        <v>3</v>
      </c>
      <c r="E1720" s="2">
        <v>2010</v>
      </c>
      <c r="F1720" s="2" t="str">
        <f t="shared" si="105"/>
        <v>2010Q3</v>
      </c>
      <c r="G1720" s="2">
        <v>1</v>
      </c>
      <c r="H1720" s="2">
        <v>0</v>
      </c>
      <c r="I1720" s="2">
        <v>0</v>
      </c>
      <c r="J1720" s="12">
        <v>23375</v>
      </c>
      <c r="K1720" s="12">
        <f>J1720*[1]OtherData!$C$3</f>
        <v>17694.928084784256</v>
      </c>
      <c r="L1720" s="12" t="str">
        <f>VLOOKUP($C1720,[1]OtherData!$H:$I,2,0)</f>
        <v>Storm</v>
      </c>
      <c r="M1720" s="13">
        <f t="shared" si="106"/>
        <v>-4.1251135830181883E-2</v>
      </c>
      <c r="N1720" s="12">
        <v>20755.301864798403</v>
      </c>
      <c r="O1720" s="14">
        <f t="shared" si="107"/>
        <v>-3.8391028700970588E-2</v>
      </c>
      <c r="P1720">
        <v>3</v>
      </c>
      <c r="Q1720">
        <v>1</v>
      </c>
    </row>
    <row r="1721" spans="1:17">
      <c r="A1721" s="2" t="str">
        <f t="shared" si="104"/>
        <v>2_19764</v>
      </c>
      <c r="B1721" s="2">
        <v>2</v>
      </c>
      <c r="C1721" s="11" t="s">
        <v>50</v>
      </c>
      <c r="D1721" s="2">
        <v>4</v>
      </c>
      <c r="E1721" s="2">
        <v>1976</v>
      </c>
      <c r="F1721" s="2" t="str">
        <f t="shared" si="105"/>
        <v>1976Q4</v>
      </c>
      <c r="G1721" s="2">
        <v>1</v>
      </c>
      <c r="H1721" s="2">
        <v>0</v>
      </c>
      <c r="I1721" s="2">
        <v>0</v>
      </c>
      <c r="J1721" s="12">
        <v>23350</v>
      </c>
      <c r="K1721" s="12">
        <f>J1721*[1]OtherData!$C$3</f>
        <v>17676.003028009083</v>
      </c>
      <c r="L1721" s="12" t="str">
        <f>VLOOKUP($C1721,[1]OtherData!$H:$I,2,0)</f>
        <v>Wind</v>
      </c>
      <c r="M1721" s="15">
        <f t="shared" si="106"/>
        <v>-4.1251293941716533E-2</v>
      </c>
      <c r="N1721" s="12">
        <v>51554.493373343015</v>
      </c>
      <c r="O1721" s="14">
        <f t="shared" si="107"/>
        <v>-3.8243331099400035E-2</v>
      </c>
      <c r="P1721">
        <v>3</v>
      </c>
      <c r="Q1721">
        <v>1</v>
      </c>
    </row>
    <row r="1722" spans="1:17">
      <c r="A1722" s="2" t="str">
        <f t="shared" si="104"/>
        <v>3_19764</v>
      </c>
      <c r="B1722" s="2">
        <v>3</v>
      </c>
      <c r="C1722" s="11" t="s">
        <v>50</v>
      </c>
      <c r="D1722" s="2">
        <v>4</v>
      </c>
      <c r="E1722" s="2">
        <v>1976</v>
      </c>
      <c r="F1722" s="2" t="str">
        <f t="shared" si="105"/>
        <v>1976Q4</v>
      </c>
      <c r="G1722" s="2">
        <v>1</v>
      </c>
      <c r="H1722" s="2">
        <v>0</v>
      </c>
      <c r="I1722" s="2">
        <v>0</v>
      </c>
      <c r="J1722" s="12">
        <v>23321</v>
      </c>
      <c r="K1722" s="12">
        <f>J1722*[1]OtherData!$C$3</f>
        <v>17654.049962149886</v>
      </c>
      <c r="L1722" s="12" t="str">
        <f>VLOOKUP($C1722,[1]OtherData!$H:$I,2,0)</f>
        <v>Wind</v>
      </c>
      <c r="M1722" s="13">
        <f t="shared" si="106"/>
        <v>-4.1251477351096723E-2</v>
      </c>
      <c r="N1722" s="12">
        <v>51490.46423810417</v>
      </c>
      <c r="O1722" s="14">
        <f t="shared" si="107"/>
        <v>-3.8243638151281664E-2</v>
      </c>
      <c r="P1722">
        <v>3</v>
      </c>
      <c r="Q1722">
        <v>1</v>
      </c>
    </row>
    <row r="1723" spans="1:17">
      <c r="A1723" s="2" t="str">
        <f t="shared" si="104"/>
        <v>2_19883</v>
      </c>
      <c r="B1723" s="2">
        <v>2</v>
      </c>
      <c r="C1723" s="11" t="s">
        <v>17</v>
      </c>
      <c r="D1723" s="2">
        <v>3</v>
      </c>
      <c r="E1723" s="2">
        <v>1988</v>
      </c>
      <c r="F1723" s="2" t="str">
        <f t="shared" si="105"/>
        <v>1988Q3</v>
      </c>
      <c r="G1723" s="2">
        <v>1</v>
      </c>
      <c r="H1723" s="2">
        <v>0</v>
      </c>
      <c r="I1723" s="2">
        <v>0</v>
      </c>
      <c r="J1723" s="12">
        <v>23282</v>
      </c>
      <c r="K1723" s="12">
        <f>J1723*[1]OtherData!$C$3</f>
        <v>17624.52687358062</v>
      </c>
      <c r="L1723" s="12" t="str">
        <f>VLOOKUP($C1723,[1]OtherData!$H:$I,2,0)</f>
        <v>Wind</v>
      </c>
      <c r="M1723" s="15">
        <f t="shared" si="106"/>
        <v>-4.1251724005090779E-2</v>
      </c>
      <c r="N1723" s="12">
        <v>32502.729565922367</v>
      </c>
      <c r="O1723" s="14">
        <f t="shared" si="107"/>
        <v>-3.8334693881415402E-2</v>
      </c>
      <c r="P1723">
        <v>3</v>
      </c>
      <c r="Q1723">
        <v>1</v>
      </c>
    </row>
    <row r="1724" spans="1:17">
      <c r="A1724" s="2" t="str">
        <f t="shared" si="104"/>
        <v>5_19753</v>
      </c>
      <c r="B1724" s="2">
        <v>5</v>
      </c>
      <c r="C1724" s="11" t="s">
        <v>45</v>
      </c>
      <c r="D1724" s="2">
        <v>3</v>
      </c>
      <c r="E1724" s="2">
        <v>1975</v>
      </c>
      <c r="F1724" s="2" t="str">
        <f t="shared" si="105"/>
        <v>1975Q3</v>
      </c>
      <c r="G1724" s="2">
        <v>1</v>
      </c>
      <c r="H1724" s="2">
        <v>0</v>
      </c>
      <c r="I1724" s="2">
        <v>3</v>
      </c>
      <c r="J1724" s="12">
        <v>22876</v>
      </c>
      <c r="K1724" s="12">
        <f>J1724*[1]OtherData!$C$3</f>
        <v>17317.183951551855</v>
      </c>
      <c r="L1724" s="12" t="str">
        <f>VLOOKUP($C1724,[1]OtherData!$H:$I,2,0)</f>
        <v>Storm</v>
      </c>
      <c r="M1724" s="13">
        <f t="shared" si="106"/>
        <v>-4.1254291736413491E-2</v>
      </c>
      <c r="N1724" s="12">
        <v>49918.920702322874</v>
      </c>
      <c r="O1724" s="14">
        <f t="shared" si="107"/>
        <v>-3.8251174492322765E-2</v>
      </c>
      <c r="P1724">
        <v>3</v>
      </c>
      <c r="Q1724">
        <v>1</v>
      </c>
    </row>
    <row r="1725" spans="1:17">
      <c r="A1725" s="2" t="str">
        <f t="shared" si="104"/>
        <v>2_20124</v>
      </c>
      <c r="B1725" s="2">
        <v>2</v>
      </c>
      <c r="C1725" s="11" t="s">
        <v>39</v>
      </c>
      <c r="D1725" s="2">
        <v>4</v>
      </c>
      <c r="E1725" s="2">
        <v>2012</v>
      </c>
      <c r="F1725" s="2" t="str">
        <f t="shared" si="105"/>
        <v>2012Q4</v>
      </c>
      <c r="G1725" s="2">
        <v>1</v>
      </c>
      <c r="H1725" s="2">
        <v>0</v>
      </c>
      <c r="I1725" s="2">
        <v>0</v>
      </c>
      <c r="J1725" s="12">
        <v>22673</v>
      </c>
      <c r="K1725" s="12">
        <f>J1725*[1]OtherData!$C$3</f>
        <v>17163.512490537472</v>
      </c>
      <c r="L1725" s="12" t="str">
        <f>VLOOKUP($C1725,[1]OtherData!$H:$I,2,0)</f>
        <v>Storm</v>
      </c>
      <c r="M1725" s="15">
        <f t="shared" si="106"/>
        <v>-4.1255575602074844E-2</v>
      </c>
      <c r="N1725" s="12">
        <v>20914.99207220977</v>
      </c>
      <c r="O1725" s="14">
        <f t="shared" si="107"/>
        <v>-3.8390262906172944E-2</v>
      </c>
      <c r="P1725">
        <v>3</v>
      </c>
      <c r="Q1725">
        <v>1</v>
      </c>
    </row>
    <row r="1726" spans="1:17">
      <c r="A1726" s="2" t="str">
        <f t="shared" si="104"/>
        <v>4_19753</v>
      </c>
      <c r="B1726" s="2">
        <v>4</v>
      </c>
      <c r="C1726" s="11" t="s">
        <v>59</v>
      </c>
      <c r="D1726" s="2">
        <v>3</v>
      </c>
      <c r="E1726" s="2">
        <v>1975</v>
      </c>
      <c r="F1726" s="2" t="str">
        <f t="shared" si="105"/>
        <v>1975Q3</v>
      </c>
      <c r="G1726" s="2">
        <v>1</v>
      </c>
      <c r="H1726" s="2">
        <v>0</v>
      </c>
      <c r="I1726" s="2">
        <v>0</v>
      </c>
      <c r="J1726" s="12">
        <v>22471</v>
      </c>
      <c r="K1726" s="12">
        <f>J1726*[1]OtherData!$C$3</f>
        <v>17010.598031794096</v>
      </c>
      <c r="L1726" s="12" t="str">
        <f>VLOOKUP($C1726,[1]OtherData!$H:$I,2,0)</f>
        <v>Storm</v>
      </c>
      <c r="M1726" s="13">
        <f t="shared" si="106"/>
        <v>-4.1256853143274812E-2</v>
      </c>
      <c r="N1726" s="12">
        <v>49035.148937834296</v>
      </c>
      <c r="O1726" s="14">
        <f t="shared" si="107"/>
        <v>-3.8255412622077392E-2</v>
      </c>
      <c r="P1726">
        <v>3</v>
      </c>
      <c r="Q1726">
        <v>1</v>
      </c>
    </row>
    <row r="1727" spans="1:17">
      <c r="A1727" s="2" t="str">
        <f t="shared" si="104"/>
        <v>1_19742</v>
      </c>
      <c r="B1727" s="2">
        <v>1</v>
      </c>
      <c r="C1727" s="11" t="s">
        <v>50</v>
      </c>
      <c r="D1727" s="2">
        <v>2</v>
      </c>
      <c r="E1727" s="2">
        <v>1974</v>
      </c>
      <c r="F1727" s="2" t="str">
        <f t="shared" si="105"/>
        <v>1974Q2</v>
      </c>
      <c r="G1727" s="2">
        <v>1</v>
      </c>
      <c r="H1727" s="2">
        <v>0</v>
      </c>
      <c r="I1727" s="2">
        <v>0</v>
      </c>
      <c r="J1727" s="12">
        <v>22441</v>
      </c>
      <c r="K1727" s="12">
        <f>J1727*[1]OtherData!$C$3</f>
        <v>16987.887963663892</v>
      </c>
      <c r="L1727" s="12" t="str">
        <f>VLOOKUP($C1727,[1]OtherData!$H:$I,2,0)</f>
        <v>Wind</v>
      </c>
      <c r="M1727" s="15">
        <f t="shared" si="106"/>
        <v>-4.1257042877116394E-2</v>
      </c>
      <c r="N1727" s="12">
        <v>48249.671864841242</v>
      </c>
      <c r="O1727" s="14">
        <f t="shared" si="107"/>
        <v>-3.825917937938781E-2</v>
      </c>
      <c r="P1727">
        <v>3</v>
      </c>
      <c r="Q1727">
        <v>1</v>
      </c>
    </row>
    <row r="1728" spans="1:17">
      <c r="A1728" s="2" t="str">
        <f t="shared" si="104"/>
        <v>5_19744</v>
      </c>
      <c r="B1728" s="2">
        <v>5</v>
      </c>
      <c r="C1728" s="11" t="s">
        <v>20</v>
      </c>
      <c r="D1728" s="2">
        <v>4</v>
      </c>
      <c r="E1728" s="2">
        <v>1974</v>
      </c>
      <c r="F1728" s="2" t="str">
        <f t="shared" si="105"/>
        <v>1974Q4</v>
      </c>
      <c r="G1728" s="2">
        <v>2</v>
      </c>
      <c r="H1728" s="2">
        <v>0</v>
      </c>
      <c r="I1728" s="2">
        <v>0</v>
      </c>
      <c r="J1728" s="12">
        <v>22276</v>
      </c>
      <c r="K1728" s="12">
        <f>J1728*[1]OtherData!$C$3</f>
        <v>16862.982588947769</v>
      </c>
      <c r="L1728" s="12" t="str">
        <f>VLOOKUP($C1728,[1]OtherData!$H:$I,2,0)</f>
        <v>Winter</v>
      </c>
      <c r="M1728" s="13">
        <f t="shared" si="106"/>
        <v>-4.1258086413245076E-2</v>
      </c>
      <c r="N1728" s="12">
        <v>47894.910675157233</v>
      </c>
      <c r="O1728" s="14">
        <f t="shared" si="107"/>
        <v>-3.8260880637579348E-2</v>
      </c>
      <c r="P1728">
        <v>3</v>
      </c>
      <c r="Q1728">
        <v>1</v>
      </c>
    </row>
    <row r="1729" spans="1:17">
      <c r="A1729" s="2" t="str">
        <f t="shared" si="104"/>
        <v>6_19742</v>
      </c>
      <c r="B1729" s="2">
        <v>6</v>
      </c>
      <c r="C1729" s="11" t="s">
        <v>50</v>
      </c>
      <c r="D1729" s="2">
        <v>2</v>
      </c>
      <c r="E1729" s="2">
        <v>1974</v>
      </c>
      <c r="F1729" s="2" t="str">
        <f t="shared" si="105"/>
        <v>1974Q2</v>
      </c>
      <c r="G1729" s="2">
        <v>1</v>
      </c>
      <c r="H1729" s="2">
        <v>0</v>
      </c>
      <c r="I1729" s="2">
        <v>0</v>
      </c>
      <c r="J1729" s="12">
        <v>22214</v>
      </c>
      <c r="K1729" s="12">
        <f>J1729*[1]OtherData!$C$3</f>
        <v>16816.048448145346</v>
      </c>
      <c r="L1729" s="12" t="str">
        <f>VLOOKUP($C1729,[1]OtherData!$H:$I,2,0)</f>
        <v>Wind</v>
      </c>
      <c r="M1729" s="15">
        <f t="shared" si="106"/>
        <v>-4.1258478529851011E-2</v>
      </c>
      <c r="N1729" s="12">
        <v>47761.606470548701</v>
      </c>
      <c r="O1729" s="14">
        <f t="shared" si="107"/>
        <v>-3.8261519898233134E-2</v>
      </c>
      <c r="P1729">
        <v>3</v>
      </c>
      <c r="Q1729">
        <v>1</v>
      </c>
    </row>
    <row r="1730" spans="1:17">
      <c r="A1730" s="2" t="str">
        <f t="shared" ref="A1730:A1793" si="108">B1730&amp;"_"&amp;E1730&amp;D1730</f>
        <v>5_19601</v>
      </c>
      <c r="B1730" s="2">
        <v>5</v>
      </c>
      <c r="C1730" s="11" t="s">
        <v>20</v>
      </c>
      <c r="D1730" s="2">
        <v>1</v>
      </c>
      <c r="E1730" s="2">
        <v>1960</v>
      </c>
      <c r="F1730" s="2" t="str">
        <f t="shared" ref="F1730:F1793" si="109">E1730&amp;"Q"&amp;D1730</f>
        <v>1960Q1</v>
      </c>
      <c r="G1730" s="2">
        <v>3</v>
      </c>
      <c r="H1730" s="2">
        <v>0</v>
      </c>
      <c r="I1730" s="2">
        <v>0</v>
      </c>
      <c r="J1730" s="12">
        <v>22145</v>
      </c>
      <c r="K1730" s="12">
        <f>J1730*[1]OtherData!$C$3</f>
        <v>16763.815291445873</v>
      </c>
      <c r="L1730" s="12" t="str">
        <f>VLOOKUP($C1730,[1]OtherData!$H:$I,2,0)</f>
        <v>Winter</v>
      </c>
      <c r="M1730" s="13">
        <f t="shared" ref="M1730:M1793" si="110">STANDARDIZE(J1730,AVERAGE($J$2:$J$3367),_xlfn.STDEV.S($J$2:$J$3367))</f>
        <v>-4.1258914917686643E-2</v>
      </c>
      <c r="N1730" s="12">
        <v>62698.813141955085</v>
      </c>
      <c r="O1730" s="14">
        <f t="shared" ref="O1730:O1793" si="111">STANDARDIZE(N1730,AVERAGE($N$2:$N$3367),_xlfn.STDEV.S($N$2:$N$3367))</f>
        <v>-3.8189888485476137E-2</v>
      </c>
      <c r="P1730">
        <v>3</v>
      </c>
      <c r="Q1730">
        <v>1</v>
      </c>
    </row>
    <row r="1731" spans="1:17">
      <c r="A1731" s="2" t="str">
        <f t="shared" si="108"/>
        <v>3_19883</v>
      </c>
      <c r="B1731" s="2">
        <v>3</v>
      </c>
      <c r="C1731" s="11" t="s">
        <v>17</v>
      </c>
      <c r="D1731" s="2">
        <v>3</v>
      </c>
      <c r="E1731" s="2">
        <v>1988</v>
      </c>
      <c r="F1731" s="2" t="str">
        <f t="shared" si="109"/>
        <v>1988Q3</v>
      </c>
      <c r="G1731" s="2">
        <v>1</v>
      </c>
      <c r="H1731" s="2">
        <v>0</v>
      </c>
      <c r="I1731" s="2">
        <v>0</v>
      </c>
      <c r="J1731" s="12">
        <v>22141</v>
      </c>
      <c r="K1731" s="12">
        <f>J1731*[1]OtherData!$C$3</f>
        <v>16760.787282361849</v>
      </c>
      <c r="L1731" s="12" t="str">
        <f>VLOOKUP($C1731,[1]OtherData!$H:$I,2,0)</f>
        <v>Wind</v>
      </c>
      <c r="M1731" s="15">
        <f t="shared" si="110"/>
        <v>-4.125894021553219E-2</v>
      </c>
      <c r="N1731" s="12">
        <v>30909.841736924969</v>
      </c>
      <c r="O1731" s="14">
        <f t="shared" si="111"/>
        <v>-3.8342332579069154E-2</v>
      </c>
      <c r="P1731">
        <v>3</v>
      </c>
      <c r="Q1731">
        <v>1</v>
      </c>
    </row>
    <row r="1732" spans="1:17">
      <c r="A1732" s="2" t="str">
        <f t="shared" si="108"/>
        <v>3_19744</v>
      </c>
      <c r="B1732" s="2">
        <v>3</v>
      </c>
      <c r="C1732" s="11" t="s">
        <v>20</v>
      </c>
      <c r="D1732" s="2">
        <v>4</v>
      </c>
      <c r="E1732" s="2">
        <v>1974</v>
      </c>
      <c r="F1732" s="2" t="str">
        <f t="shared" si="109"/>
        <v>1974Q4</v>
      </c>
      <c r="G1732" s="2">
        <v>2</v>
      </c>
      <c r="H1732" s="2">
        <v>0</v>
      </c>
      <c r="I1732" s="2">
        <v>0</v>
      </c>
      <c r="J1732" s="12">
        <v>22087</v>
      </c>
      <c r="K1732" s="12">
        <f>J1732*[1]OtherData!$C$3</f>
        <v>16719.909159727478</v>
      </c>
      <c r="L1732" s="12" t="str">
        <f>VLOOKUP($C1732,[1]OtherData!$H:$I,2,0)</f>
        <v>Winter</v>
      </c>
      <c r="M1732" s="13">
        <f t="shared" si="110"/>
        <v>-4.125928173644703E-2</v>
      </c>
      <c r="N1732" s="12">
        <v>47488.547857882826</v>
      </c>
      <c r="O1732" s="14">
        <f t="shared" si="111"/>
        <v>-3.8262829351507835E-2</v>
      </c>
      <c r="P1732">
        <v>3</v>
      </c>
      <c r="Q1732">
        <v>1</v>
      </c>
    </row>
    <row r="1733" spans="1:17">
      <c r="A1733" s="2" t="str">
        <f t="shared" si="108"/>
        <v>5_19764</v>
      </c>
      <c r="B1733" s="2">
        <v>5</v>
      </c>
      <c r="C1733" s="11" t="s">
        <v>50</v>
      </c>
      <c r="D1733" s="2">
        <v>4</v>
      </c>
      <c r="E1733" s="2">
        <v>1976</v>
      </c>
      <c r="F1733" s="2" t="str">
        <f t="shared" si="109"/>
        <v>1976Q4</v>
      </c>
      <c r="G1733" s="2">
        <v>1</v>
      </c>
      <c r="H1733" s="2">
        <v>0</v>
      </c>
      <c r="I1733" s="2">
        <v>0</v>
      </c>
      <c r="J1733" s="12">
        <v>22049</v>
      </c>
      <c r="K1733" s="12">
        <f>J1733*[1]OtherData!$C$3</f>
        <v>16691.143073429223</v>
      </c>
      <c r="L1733" s="12" t="str">
        <f>VLOOKUP($C1733,[1]OtherData!$H:$I,2,0)</f>
        <v>Wind</v>
      </c>
      <c r="M1733" s="15">
        <f t="shared" si="110"/>
        <v>-4.1259522065979701E-2</v>
      </c>
      <c r="N1733" s="12">
        <v>48682.013892455681</v>
      </c>
      <c r="O1733" s="14">
        <f t="shared" si="111"/>
        <v>-3.8257106082089758E-2</v>
      </c>
      <c r="P1733">
        <v>3</v>
      </c>
      <c r="Q1733">
        <v>1</v>
      </c>
    </row>
    <row r="1734" spans="1:17">
      <c r="A1734" s="2" t="str">
        <f t="shared" si="108"/>
        <v>1_19834</v>
      </c>
      <c r="B1734" s="2">
        <v>1</v>
      </c>
      <c r="C1734" s="11" t="s">
        <v>51</v>
      </c>
      <c r="D1734" s="2">
        <v>4</v>
      </c>
      <c r="E1734" s="2">
        <v>1983</v>
      </c>
      <c r="F1734" s="2" t="str">
        <f t="shared" si="109"/>
        <v>1983Q4</v>
      </c>
      <c r="G1734" s="2">
        <v>1</v>
      </c>
      <c r="H1734" s="2">
        <v>0</v>
      </c>
      <c r="I1734" s="2">
        <v>0</v>
      </c>
      <c r="J1734" s="12">
        <v>21953</v>
      </c>
      <c r="K1734" s="12">
        <f>J1734*[1]OtherData!$C$3</f>
        <v>16618.470855412568</v>
      </c>
      <c r="L1734" s="12" t="str">
        <f>VLOOKUP($C1734,[1]OtherData!$H:$I,2,0)</f>
        <v>Water</v>
      </c>
      <c r="M1734" s="13">
        <f t="shared" si="110"/>
        <v>-4.1260129214272752E-2</v>
      </c>
      <c r="N1734" s="12">
        <v>40195.401035953837</v>
      </c>
      <c r="O1734" s="14">
        <f t="shared" si="111"/>
        <v>-3.8297803655726242E-2</v>
      </c>
      <c r="P1734">
        <v>3</v>
      </c>
      <c r="Q1734">
        <v>1</v>
      </c>
    </row>
    <row r="1735" spans="1:17">
      <c r="A1735" s="2" t="str">
        <f t="shared" si="108"/>
        <v>2_19753</v>
      </c>
      <c r="B1735" s="2">
        <v>2</v>
      </c>
      <c r="C1735" s="11" t="s">
        <v>45</v>
      </c>
      <c r="D1735" s="2">
        <v>3</v>
      </c>
      <c r="E1735" s="2">
        <v>1975</v>
      </c>
      <c r="F1735" s="2" t="str">
        <f t="shared" si="109"/>
        <v>1975Q3</v>
      </c>
      <c r="G1735" s="2">
        <v>1</v>
      </c>
      <c r="H1735" s="2">
        <v>0</v>
      </c>
      <c r="I1735" s="2">
        <v>0</v>
      </c>
      <c r="J1735" s="12">
        <v>21706</v>
      </c>
      <c r="K1735" s="12">
        <f>J1735*[1]OtherData!$C$3</f>
        <v>16431.491294473883</v>
      </c>
      <c r="L1735" s="12" t="str">
        <f>VLOOKUP($C1735,[1]OtherData!$H:$I,2,0)</f>
        <v>Storm</v>
      </c>
      <c r="M1735" s="15">
        <f t="shared" si="110"/>
        <v>-4.1261691356235093E-2</v>
      </c>
      <c r="N1735" s="12">
        <v>47365.80227157809</v>
      </c>
      <c r="O1735" s="14">
        <f t="shared" si="111"/>
        <v>-3.8263417978280569E-2</v>
      </c>
      <c r="P1735">
        <v>3</v>
      </c>
      <c r="Q1735">
        <v>1</v>
      </c>
    </row>
    <row r="1736" spans="1:17">
      <c r="A1736" s="2" t="str">
        <f t="shared" si="108"/>
        <v>4_19742</v>
      </c>
      <c r="B1736" s="2">
        <v>4</v>
      </c>
      <c r="C1736" s="11" t="s">
        <v>50</v>
      </c>
      <c r="D1736" s="2">
        <v>2</v>
      </c>
      <c r="E1736" s="2">
        <v>1974</v>
      </c>
      <c r="F1736" s="2" t="str">
        <f t="shared" si="109"/>
        <v>1974Q2</v>
      </c>
      <c r="G1736" s="2">
        <v>1</v>
      </c>
      <c r="H1736" s="2">
        <v>0</v>
      </c>
      <c r="I1736" s="2">
        <v>0</v>
      </c>
      <c r="J1736" s="12">
        <v>21686</v>
      </c>
      <c r="K1736" s="12">
        <f>J1736*[1]OtherData!$C$3</f>
        <v>16416.351249053747</v>
      </c>
      <c r="L1736" s="12" t="str">
        <f>VLOOKUP($C1736,[1]OtherData!$H:$I,2,0)</f>
        <v>Wind</v>
      </c>
      <c r="M1736" s="13">
        <f t="shared" si="110"/>
        <v>-4.126181784546281E-2</v>
      </c>
      <c r="N1736" s="12">
        <v>46626.370663559879</v>
      </c>
      <c r="O1736" s="14">
        <f t="shared" si="111"/>
        <v>-3.8266963924446055E-2</v>
      </c>
      <c r="P1736">
        <v>3</v>
      </c>
      <c r="Q1736">
        <v>1</v>
      </c>
    </row>
    <row r="1737" spans="1:17">
      <c r="A1737" s="2" t="str">
        <f t="shared" si="108"/>
        <v>3_19834</v>
      </c>
      <c r="B1737" s="2">
        <v>3</v>
      </c>
      <c r="C1737" s="11" t="s">
        <v>51</v>
      </c>
      <c r="D1737" s="2">
        <v>4</v>
      </c>
      <c r="E1737" s="2">
        <v>1983</v>
      </c>
      <c r="F1737" s="2" t="str">
        <f t="shared" si="109"/>
        <v>1983Q4</v>
      </c>
      <c r="G1737" s="2">
        <v>1</v>
      </c>
      <c r="H1737" s="2">
        <v>0</v>
      </c>
      <c r="I1737" s="2">
        <v>0</v>
      </c>
      <c r="J1737" s="12">
        <v>21396</v>
      </c>
      <c r="K1737" s="12">
        <f>J1737*[1]OtherData!$C$3</f>
        <v>16196.820590461772</v>
      </c>
      <c r="L1737" s="12" t="str">
        <f>VLOOKUP($C1737,[1]OtherData!$H:$I,2,0)</f>
        <v>Water</v>
      </c>
      <c r="M1737" s="15">
        <f t="shared" si="110"/>
        <v>-4.1263651939264748E-2</v>
      </c>
      <c r="N1737" s="12">
        <v>39175.547786875068</v>
      </c>
      <c r="O1737" s="14">
        <f t="shared" si="111"/>
        <v>-3.8302694364587907E-2</v>
      </c>
      <c r="P1737">
        <v>3</v>
      </c>
      <c r="Q1737">
        <v>1</v>
      </c>
    </row>
    <row r="1738" spans="1:17">
      <c r="A1738" s="2" t="str">
        <f t="shared" si="108"/>
        <v>1_19753</v>
      </c>
      <c r="B1738" s="2">
        <v>1</v>
      </c>
      <c r="C1738" s="11" t="s">
        <v>59</v>
      </c>
      <c r="D1738" s="2">
        <v>3</v>
      </c>
      <c r="E1738" s="2">
        <v>1975</v>
      </c>
      <c r="F1738" s="2" t="str">
        <f t="shared" si="109"/>
        <v>1975Q3</v>
      </c>
      <c r="G1738" s="2">
        <v>1</v>
      </c>
      <c r="H1738" s="2">
        <v>0</v>
      </c>
      <c r="I1738" s="2">
        <v>0</v>
      </c>
      <c r="J1738" s="12">
        <v>21278</v>
      </c>
      <c r="K1738" s="12">
        <f>J1738*[1]OtherData!$C$3</f>
        <v>16107.494322482968</v>
      </c>
      <c r="L1738" s="12" t="str">
        <f>VLOOKUP($C1738,[1]OtherData!$H:$I,2,0)</f>
        <v>Storm</v>
      </c>
      <c r="M1738" s="13">
        <f t="shared" si="110"/>
        <v>-4.1264398225708293E-2</v>
      </c>
      <c r="N1738" s="12">
        <v>46431.840999476575</v>
      </c>
      <c r="O1738" s="14">
        <f t="shared" si="111"/>
        <v>-3.8267896791947184E-2</v>
      </c>
      <c r="P1738">
        <v>3</v>
      </c>
      <c r="Q1738">
        <v>1</v>
      </c>
    </row>
    <row r="1739" spans="1:17">
      <c r="A1739" s="2" t="str">
        <f t="shared" si="108"/>
        <v>4_19744</v>
      </c>
      <c r="B1739" s="2">
        <v>4</v>
      </c>
      <c r="C1739" s="11" t="s">
        <v>20</v>
      </c>
      <c r="D1739" s="2">
        <v>4</v>
      </c>
      <c r="E1739" s="2">
        <v>1974</v>
      </c>
      <c r="F1739" s="2" t="str">
        <f t="shared" si="109"/>
        <v>1974Q4</v>
      </c>
      <c r="G1739" s="2">
        <v>2</v>
      </c>
      <c r="H1739" s="2">
        <v>0</v>
      </c>
      <c r="I1739" s="2">
        <v>0</v>
      </c>
      <c r="J1739" s="12">
        <v>21213</v>
      </c>
      <c r="K1739" s="12">
        <f>J1739*[1]OtherData!$C$3</f>
        <v>16058.289174867525</v>
      </c>
      <c r="L1739" s="12" t="str">
        <f>VLOOKUP($C1739,[1]OtherData!$H:$I,2,0)</f>
        <v>Winter</v>
      </c>
      <c r="M1739" s="15">
        <f t="shared" si="110"/>
        <v>-4.1264809315698384E-2</v>
      </c>
      <c r="N1739" s="12">
        <v>45609.38858646572</v>
      </c>
      <c r="O1739" s="14">
        <f t="shared" si="111"/>
        <v>-3.8271840864595133E-2</v>
      </c>
      <c r="P1739">
        <v>3</v>
      </c>
      <c r="Q1739">
        <v>1</v>
      </c>
    </row>
    <row r="1740" spans="1:17">
      <c r="A1740" s="2" t="str">
        <f t="shared" si="108"/>
        <v>2_20181</v>
      </c>
      <c r="B1740" s="2">
        <v>2</v>
      </c>
      <c r="C1740" s="11" t="s">
        <v>39</v>
      </c>
      <c r="D1740" s="2">
        <v>1</v>
      </c>
      <c r="E1740" s="2">
        <v>2018</v>
      </c>
      <c r="F1740" s="2" t="str">
        <f t="shared" si="109"/>
        <v>2018Q1</v>
      </c>
      <c r="G1740" s="2">
        <v>1</v>
      </c>
      <c r="H1740" s="2">
        <v>0</v>
      </c>
      <c r="I1740" s="2">
        <v>0</v>
      </c>
      <c r="J1740" s="12">
        <v>21210</v>
      </c>
      <c r="K1740" s="12">
        <f>J1740*[1]OtherData!$C$3</f>
        <v>16056.018168054505</v>
      </c>
      <c r="L1740" s="12" t="str">
        <f>VLOOKUP($C1740,[1]OtherData!$H:$I,2,0)</f>
        <v>Storm</v>
      </c>
      <c r="M1740" s="13">
        <f t="shared" si="110"/>
        <v>-4.1264828289082539E-2</v>
      </c>
      <c r="N1740" s="12">
        <v>20442.080136594479</v>
      </c>
      <c r="O1740" s="14">
        <f t="shared" si="111"/>
        <v>-3.8392530756568469E-2</v>
      </c>
      <c r="P1740">
        <v>3</v>
      </c>
      <c r="Q1740">
        <v>1</v>
      </c>
    </row>
    <row r="1741" spans="1:17">
      <c r="A1741" s="2" t="str">
        <f t="shared" si="108"/>
        <v>3_19601</v>
      </c>
      <c r="B1741" s="2">
        <v>3</v>
      </c>
      <c r="C1741" s="11" t="s">
        <v>20</v>
      </c>
      <c r="D1741" s="2">
        <v>1</v>
      </c>
      <c r="E1741" s="2">
        <v>1960</v>
      </c>
      <c r="F1741" s="2" t="str">
        <f t="shared" si="109"/>
        <v>1960Q1</v>
      </c>
      <c r="G1741" s="2">
        <v>3</v>
      </c>
      <c r="H1741" s="2">
        <v>0</v>
      </c>
      <c r="I1741" s="2">
        <v>0</v>
      </c>
      <c r="J1741" s="12">
        <v>21192</v>
      </c>
      <c r="K1741" s="12">
        <f>J1741*[1]OtherData!$C$3</f>
        <v>16042.392127176383</v>
      </c>
      <c r="L1741" s="12" t="str">
        <f>VLOOKUP($C1741,[1]OtherData!$H:$I,2,0)</f>
        <v>Winter</v>
      </c>
      <c r="M1741" s="15">
        <f t="shared" si="110"/>
        <v>-4.1264942129387493E-2</v>
      </c>
      <c r="N1741" s="12">
        <v>60000.598243590524</v>
      </c>
      <c r="O1741" s="14">
        <f t="shared" si="111"/>
        <v>-3.8202827781915132E-2</v>
      </c>
      <c r="P1741">
        <v>3</v>
      </c>
      <c r="Q1741">
        <v>1</v>
      </c>
    </row>
    <row r="1742" spans="1:17">
      <c r="A1742" s="2" t="str">
        <f t="shared" si="108"/>
        <v>1_19833</v>
      </c>
      <c r="B1742" s="2">
        <v>1</v>
      </c>
      <c r="C1742" s="11" t="s">
        <v>50</v>
      </c>
      <c r="D1742" s="2">
        <v>3</v>
      </c>
      <c r="E1742" s="2">
        <v>1983</v>
      </c>
      <c r="F1742" s="2" t="str">
        <f t="shared" si="109"/>
        <v>1983Q3</v>
      </c>
      <c r="G1742" s="2">
        <v>1</v>
      </c>
      <c r="H1742" s="2">
        <v>0</v>
      </c>
      <c r="I1742" s="2">
        <v>0</v>
      </c>
      <c r="J1742" s="12">
        <v>21192</v>
      </c>
      <c r="K1742" s="12">
        <f>J1742*[1]OtherData!$C$3</f>
        <v>16042.392127176383</v>
      </c>
      <c r="L1742" s="12" t="str">
        <f>VLOOKUP($C1742,[1]OtherData!$H:$I,2,0)</f>
        <v>Wind</v>
      </c>
      <c r="M1742" s="13">
        <f t="shared" si="110"/>
        <v>-4.1264942129387493E-2</v>
      </c>
      <c r="N1742" s="12">
        <v>38802.028823119108</v>
      </c>
      <c r="O1742" s="14">
        <f t="shared" si="111"/>
        <v>-3.8304485575732933E-2</v>
      </c>
      <c r="P1742">
        <v>3</v>
      </c>
      <c r="Q1742">
        <v>1</v>
      </c>
    </row>
    <row r="1743" spans="1:17">
      <c r="A1743" s="2" t="str">
        <f t="shared" si="108"/>
        <v>1_19753</v>
      </c>
      <c r="B1743" s="2">
        <v>1</v>
      </c>
      <c r="C1743" s="11" t="s">
        <v>45</v>
      </c>
      <c r="D1743" s="2">
        <v>3</v>
      </c>
      <c r="E1743" s="2">
        <v>1975</v>
      </c>
      <c r="F1743" s="2" t="str">
        <f t="shared" si="109"/>
        <v>1975Q3</v>
      </c>
      <c r="G1743" s="2">
        <v>1</v>
      </c>
      <c r="H1743" s="2">
        <v>0</v>
      </c>
      <c r="I1743" s="2">
        <v>1</v>
      </c>
      <c r="J1743" s="12">
        <v>21143</v>
      </c>
      <c r="K1743" s="12">
        <f>J1743*[1]OtherData!$C$3</f>
        <v>16005.299015897048</v>
      </c>
      <c r="L1743" s="12" t="str">
        <f>VLOOKUP($C1743,[1]OtherData!$H:$I,2,0)</f>
        <v>Storm</v>
      </c>
      <c r="M1743" s="15">
        <f t="shared" si="110"/>
        <v>-4.12652520279954E-2</v>
      </c>
      <c r="N1743" s="12">
        <v>46137.250411313718</v>
      </c>
      <c r="O1743" s="14">
        <f t="shared" si="111"/>
        <v>-3.8269309501865398E-2</v>
      </c>
      <c r="P1743">
        <v>3</v>
      </c>
      <c r="Q1743">
        <v>1</v>
      </c>
    </row>
    <row r="1744" spans="1:17">
      <c r="A1744" s="2" t="str">
        <f t="shared" si="108"/>
        <v>6_19834</v>
      </c>
      <c r="B1744" s="2">
        <v>6</v>
      </c>
      <c r="C1744" s="11" t="s">
        <v>51</v>
      </c>
      <c r="D1744" s="2">
        <v>4</v>
      </c>
      <c r="E1744" s="2">
        <v>1983</v>
      </c>
      <c r="F1744" s="2" t="str">
        <f t="shared" si="109"/>
        <v>1983Q4</v>
      </c>
      <c r="G1744" s="2">
        <v>1</v>
      </c>
      <c r="H1744" s="2">
        <v>0</v>
      </c>
      <c r="I1744" s="2">
        <v>0</v>
      </c>
      <c r="J1744" s="12">
        <v>21126</v>
      </c>
      <c r="K1744" s="12">
        <f>J1744*[1]OtherData!$C$3</f>
        <v>15992.429977289932</v>
      </c>
      <c r="L1744" s="12" t="str">
        <f>VLOOKUP($C1744,[1]OtherData!$H:$I,2,0)</f>
        <v>Water</v>
      </c>
      <c r="M1744" s="13">
        <f t="shared" si="110"/>
        <v>-4.1265359543838961E-2</v>
      </c>
      <c r="N1744" s="12">
        <v>38681.184452492176</v>
      </c>
      <c r="O1744" s="14">
        <f t="shared" si="111"/>
        <v>-3.8305065085221031E-2</v>
      </c>
      <c r="P1744">
        <v>3</v>
      </c>
      <c r="Q1744">
        <v>1</v>
      </c>
    </row>
    <row r="1745" spans="1:17">
      <c r="A1745" s="2" t="str">
        <f t="shared" si="108"/>
        <v>4_19833</v>
      </c>
      <c r="B1745" s="2">
        <v>4</v>
      </c>
      <c r="C1745" s="11" t="s">
        <v>50</v>
      </c>
      <c r="D1745" s="2">
        <v>3</v>
      </c>
      <c r="E1745" s="2">
        <v>1983</v>
      </c>
      <c r="F1745" s="2" t="str">
        <f t="shared" si="109"/>
        <v>1983Q3</v>
      </c>
      <c r="G1745" s="2">
        <v>1</v>
      </c>
      <c r="H1745" s="2">
        <v>0</v>
      </c>
      <c r="I1745" s="2">
        <v>0</v>
      </c>
      <c r="J1745" s="12">
        <v>21036</v>
      </c>
      <c r="K1745" s="12">
        <f>J1745*[1]OtherData!$C$3</f>
        <v>15924.29977289932</v>
      </c>
      <c r="L1745" s="12" t="str">
        <f>VLOOKUP($C1745,[1]OtherData!$H:$I,2,0)</f>
        <v>Wind</v>
      </c>
      <c r="M1745" s="15">
        <f t="shared" si="110"/>
        <v>-4.1265928745363702E-2</v>
      </c>
      <c r="N1745" s="12">
        <v>38516.396674364551</v>
      </c>
      <c r="O1745" s="14">
        <f t="shared" si="111"/>
        <v>-3.8305855325432063E-2</v>
      </c>
      <c r="P1745">
        <v>3</v>
      </c>
      <c r="Q1745">
        <v>1</v>
      </c>
    </row>
    <row r="1746" spans="1:17">
      <c r="A1746" s="2" t="str">
        <f t="shared" si="108"/>
        <v>2_20123</v>
      </c>
      <c r="B1746" s="2">
        <v>2</v>
      </c>
      <c r="C1746" s="11" t="s">
        <v>39</v>
      </c>
      <c r="D1746" s="2">
        <v>3</v>
      </c>
      <c r="E1746" s="2">
        <v>2012</v>
      </c>
      <c r="F1746" s="2" t="str">
        <f t="shared" si="109"/>
        <v>2012Q3</v>
      </c>
      <c r="G1746" s="2">
        <v>1</v>
      </c>
      <c r="H1746" s="2">
        <v>0</v>
      </c>
      <c r="I1746" s="2">
        <v>0</v>
      </c>
      <c r="J1746" s="12">
        <v>21004</v>
      </c>
      <c r="K1746" s="12">
        <f>J1746*[1]OtherData!$C$3</f>
        <v>15900.075700227102</v>
      </c>
      <c r="L1746" s="12" t="str">
        <f>VLOOKUP($C1746,[1]OtherData!$H:$I,2,0)</f>
        <v>Storm</v>
      </c>
      <c r="M1746" s="13">
        <f t="shared" si="110"/>
        <v>-4.1266131128128054E-2</v>
      </c>
      <c r="N1746" s="12">
        <v>19375.402173717375</v>
      </c>
      <c r="O1746" s="14">
        <f t="shared" si="111"/>
        <v>-3.8397646013464785E-2</v>
      </c>
      <c r="P1746">
        <v>3</v>
      </c>
      <c r="Q1746">
        <v>1</v>
      </c>
    </row>
    <row r="1747" spans="1:17">
      <c r="A1747" s="2" t="str">
        <f t="shared" si="108"/>
        <v>3_19742</v>
      </c>
      <c r="B1747" s="2">
        <v>3</v>
      </c>
      <c r="C1747" s="11" t="s">
        <v>50</v>
      </c>
      <c r="D1747" s="2">
        <v>2</v>
      </c>
      <c r="E1747" s="2">
        <v>1974</v>
      </c>
      <c r="F1747" s="2" t="str">
        <f t="shared" si="109"/>
        <v>1974Q2</v>
      </c>
      <c r="G1747" s="2">
        <v>1</v>
      </c>
      <c r="H1747" s="2">
        <v>0</v>
      </c>
      <c r="I1747" s="2">
        <v>0</v>
      </c>
      <c r="J1747" s="12">
        <v>20918</v>
      </c>
      <c r="K1747" s="12">
        <f>J1747*[1]OtherData!$C$3</f>
        <v>15834.973504920516</v>
      </c>
      <c r="L1747" s="12" t="str">
        <f>VLOOKUP($C1747,[1]OtherData!$H:$I,2,0)</f>
        <v>Wind</v>
      </c>
      <c r="M1747" s="15">
        <f t="shared" si="110"/>
        <v>-4.1266675031807247E-2</v>
      </c>
      <c r="N1747" s="12">
        <v>44975.11858066704</v>
      </c>
      <c r="O1747" s="14">
        <f t="shared" si="111"/>
        <v>-3.8274882508028484E-2</v>
      </c>
      <c r="P1747">
        <v>3</v>
      </c>
      <c r="Q1747">
        <v>1</v>
      </c>
    </row>
    <row r="1748" spans="1:17">
      <c r="A1748" s="2" t="str">
        <f t="shared" si="108"/>
        <v>5_19834</v>
      </c>
      <c r="B1748" s="2">
        <v>5</v>
      </c>
      <c r="C1748" s="11" t="s">
        <v>51</v>
      </c>
      <c r="D1748" s="2">
        <v>4</v>
      </c>
      <c r="E1748" s="2">
        <v>1983</v>
      </c>
      <c r="F1748" s="2" t="str">
        <f t="shared" si="109"/>
        <v>1983Q4</v>
      </c>
      <c r="G1748" s="2">
        <v>1</v>
      </c>
      <c r="H1748" s="2">
        <v>0</v>
      </c>
      <c r="I1748" s="2">
        <v>0</v>
      </c>
      <c r="J1748" s="12">
        <v>20876</v>
      </c>
      <c r="K1748" s="12">
        <f>J1748*[1]OtherData!$C$3</f>
        <v>15803.17940953823</v>
      </c>
      <c r="L1748" s="12" t="str">
        <f>VLOOKUP($C1748,[1]OtherData!$H:$I,2,0)</f>
        <v>Water</v>
      </c>
      <c r="M1748" s="13">
        <f t="shared" si="110"/>
        <v>-4.1266940659185458E-2</v>
      </c>
      <c r="N1748" s="12">
        <v>38223.440624359871</v>
      </c>
      <c r="O1748" s="14">
        <f t="shared" si="111"/>
        <v>-3.8307260196918359E-2</v>
      </c>
      <c r="P1748">
        <v>3</v>
      </c>
      <c r="Q1748">
        <v>1</v>
      </c>
    </row>
    <row r="1749" spans="1:17">
      <c r="A1749" s="2" t="str">
        <f t="shared" si="108"/>
        <v>4_19601</v>
      </c>
      <c r="B1749" s="2">
        <v>4</v>
      </c>
      <c r="C1749" s="11" t="s">
        <v>20</v>
      </c>
      <c r="D1749" s="2">
        <v>1</v>
      </c>
      <c r="E1749" s="2">
        <v>1960</v>
      </c>
      <c r="F1749" s="2" t="str">
        <f t="shared" si="109"/>
        <v>1960Q1</v>
      </c>
      <c r="G1749" s="2">
        <v>3</v>
      </c>
      <c r="H1749" s="2">
        <v>0</v>
      </c>
      <c r="I1749" s="2">
        <v>0</v>
      </c>
      <c r="J1749" s="12">
        <v>20617</v>
      </c>
      <c r="K1749" s="12">
        <f>J1749*[1]OtherData!$C$3</f>
        <v>15607.115821347465</v>
      </c>
      <c r="L1749" s="12" t="str">
        <f>VLOOKUP($C1749,[1]OtherData!$H:$I,2,0)</f>
        <v>Winter</v>
      </c>
      <c r="M1749" s="15">
        <f t="shared" si="110"/>
        <v>-4.1268578694684435E-2</v>
      </c>
      <c r="N1749" s="12">
        <v>58372.609191586722</v>
      </c>
      <c r="O1749" s="14">
        <f t="shared" si="111"/>
        <v>-3.8210634807573501E-2</v>
      </c>
      <c r="P1749">
        <v>3</v>
      </c>
      <c r="Q1749">
        <v>1</v>
      </c>
    </row>
    <row r="1750" spans="1:17">
      <c r="A1750" s="2" t="str">
        <f t="shared" si="108"/>
        <v>6_19744</v>
      </c>
      <c r="B1750" s="2">
        <v>6</v>
      </c>
      <c r="C1750" s="11" t="s">
        <v>20</v>
      </c>
      <c r="D1750" s="2">
        <v>4</v>
      </c>
      <c r="E1750" s="2">
        <v>1974</v>
      </c>
      <c r="F1750" s="2" t="str">
        <f t="shared" si="109"/>
        <v>1974Q4</v>
      </c>
      <c r="G1750" s="2">
        <v>2</v>
      </c>
      <c r="H1750" s="2">
        <v>0</v>
      </c>
      <c r="I1750" s="2">
        <v>0</v>
      </c>
      <c r="J1750" s="12">
        <v>20462</v>
      </c>
      <c r="K1750" s="12">
        <f>J1750*[1]OtherData!$C$3</f>
        <v>15489.780469341409</v>
      </c>
      <c r="L1750" s="12" t="str">
        <f>VLOOKUP($C1750,[1]OtherData!$H:$I,2,0)</f>
        <v>Winter</v>
      </c>
      <c r="M1750" s="13">
        <f t="shared" si="110"/>
        <v>-4.1269558986199259E-2</v>
      </c>
      <c r="N1750" s="12">
        <v>43994.687656449423</v>
      </c>
      <c r="O1750" s="14">
        <f t="shared" si="111"/>
        <v>-3.8279584167030554E-2</v>
      </c>
      <c r="P1750">
        <v>3</v>
      </c>
      <c r="Q1750">
        <v>1</v>
      </c>
    </row>
    <row r="1751" spans="1:17">
      <c r="A1751" s="2" t="str">
        <f t="shared" si="108"/>
        <v>5_19742</v>
      </c>
      <c r="B1751" s="2">
        <v>5</v>
      </c>
      <c r="C1751" s="11" t="s">
        <v>50</v>
      </c>
      <c r="D1751" s="2">
        <v>2</v>
      </c>
      <c r="E1751" s="2">
        <v>1974</v>
      </c>
      <c r="F1751" s="2" t="str">
        <f t="shared" si="109"/>
        <v>1974Q2</v>
      </c>
      <c r="G1751" s="2">
        <v>1</v>
      </c>
      <c r="H1751" s="2">
        <v>0</v>
      </c>
      <c r="I1751" s="2">
        <v>0</v>
      </c>
      <c r="J1751" s="12">
        <v>19871</v>
      </c>
      <c r="K1751" s="12">
        <f>J1751*[1]OtherData!$C$3</f>
        <v>15042.392127176383</v>
      </c>
      <c r="L1751" s="12" t="str">
        <f>VLOOKUP($C1751,[1]OtherData!$H:$I,2,0)</f>
        <v>Wind</v>
      </c>
      <c r="M1751" s="15">
        <f t="shared" si="110"/>
        <v>-4.1273296742878378E-2</v>
      </c>
      <c r="N1751" s="12">
        <v>42723.9975770358</v>
      </c>
      <c r="O1751" s="14">
        <f t="shared" si="111"/>
        <v>-3.8285677764552967E-2</v>
      </c>
      <c r="P1751">
        <v>3</v>
      </c>
      <c r="Q1751">
        <v>1</v>
      </c>
    </row>
    <row r="1752" spans="1:17">
      <c r="A1752" s="2" t="str">
        <f t="shared" si="108"/>
        <v>4_19753</v>
      </c>
      <c r="B1752" s="2">
        <v>4</v>
      </c>
      <c r="C1752" s="11" t="s">
        <v>45</v>
      </c>
      <c r="D1752" s="2">
        <v>3</v>
      </c>
      <c r="E1752" s="2">
        <v>1975</v>
      </c>
      <c r="F1752" s="2" t="str">
        <f t="shared" si="109"/>
        <v>1975Q3</v>
      </c>
      <c r="G1752" s="2">
        <v>1</v>
      </c>
      <c r="H1752" s="2">
        <v>0</v>
      </c>
      <c r="I1752" s="2">
        <v>1</v>
      </c>
      <c r="J1752" s="12">
        <v>19644</v>
      </c>
      <c r="K1752" s="12">
        <f>J1752*[1]OtherData!$C$3</f>
        <v>14870.552611657835</v>
      </c>
      <c r="L1752" s="12" t="str">
        <f>VLOOKUP($C1752,[1]OtherData!$H:$I,2,0)</f>
        <v>Storm</v>
      </c>
      <c r="M1752" s="13">
        <f t="shared" si="110"/>
        <v>-4.1274732395612995E-2</v>
      </c>
      <c r="N1752" s="12">
        <v>42866.203806453515</v>
      </c>
      <c r="O1752" s="14">
        <f t="shared" si="111"/>
        <v>-3.828499581421646E-2</v>
      </c>
      <c r="P1752">
        <v>3</v>
      </c>
      <c r="Q1752">
        <v>1</v>
      </c>
    </row>
    <row r="1753" spans="1:17">
      <c r="A1753" s="2" t="str">
        <f t="shared" si="108"/>
        <v>4_19674</v>
      </c>
      <c r="B1753" s="2">
        <v>4</v>
      </c>
      <c r="C1753" s="11" t="s">
        <v>45</v>
      </c>
      <c r="D1753" s="2">
        <v>4</v>
      </c>
      <c r="E1753" s="2">
        <v>1967</v>
      </c>
      <c r="F1753" s="2" t="str">
        <f t="shared" si="109"/>
        <v>1967Q4</v>
      </c>
      <c r="G1753" s="2">
        <v>1</v>
      </c>
      <c r="H1753" s="2">
        <v>0</v>
      </c>
      <c r="I1753" s="2">
        <v>0</v>
      </c>
      <c r="J1753" s="12">
        <v>19407</v>
      </c>
      <c r="K1753" s="12">
        <f>J1753*[1]OtherData!$C$3</f>
        <v>14691.143073429221</v>
      </c>
      <c r="L1753" s="12" t="str">
        <f>VLOOKUP($C1753,[1]OtherData!$H:$I,2,0)</f>
        <v>Storm</v>
      </c>
      <c r="M1753" s="15">
        <f t="shared" si="110"/>
        <v>-4.1276231292961478E-2</v>
      </c>
      <c r="N1753" s="12">
        <v>48481.725513427358</v>
      </c>
      <c r="O1753" s="14">
        <f t="shared" si="111"/>
        <v>-3.8258066565523122E-2</v>
      </c>
      <c r="P1753">
        <v>3</v>
      </c>
      <c r="Q1753">
        <v>1</v>
      </c>
    </row>
    <row r="1754" spans="1:17">
      <c r="A1754" s="2" t="str">
        <f t="shared" si="108"/>
        <v>3_19753</v>
      </c>
      <c r="B1754" s="2">
        <v>3</v>
      </c>
      <c r="C1754" s="11" t="s">
        <v>45</v>
      </c>
      <c r="D1754" s="2">
        <v>3</v>
      </c>
      <c r="E1754" s="2">
        <v>1975</v>
      </c>
      <c r="F1754" s="2" t="str">
        <f t="shared" si="109"/>
        <v>1975Q3</v>
      </c>
      <c r="G1754" s="2">
        <v>1</v>
      </c>
      <c r="H1754" s="2">
        <v>0</v>
      </c>
      <c r="I1754" s="2">
        <v>2</v>
      </c>
      <c r="J1754" s="12">
        <v>19348</v>
      </c>
      <c r="K1754" s="12">
        <f>J1754*[1]OtherData!$C$3</f>
        <v>14646.47993943982</v>
      </c>
      <c r="L1754" s="12" t="str">
        <f>VLOOKUP($C1754,[1]OtherData!$H:$I,2,0)</f>
        <v>Storm</v>
      </c>
      <c r="M1754" s="13">
        <f t="shared" si="110"/>
        <v>-4.1276604436183251E-2</v>
      </c>
      <c r="N1754" s="12">
        <v>42220.286665000131</v>
      </c>
      <c r="O1754" s="14">
        <f t="shared" si="111"/>
        <v>-3.8288093311518605E-2</v>
      </c>
      <c r="P1754">
        <v>3</v>
      </c>
      <c r="Q1754">
        <v>1</v>
      </c>
    </row>
    <row r="1755" spans="1:17">
      <c r="A1755" s="2" t="str">
        <f t="shared" si="108"/>
        <v>1_19744</v>
      </c>
      <c r="B1755" s="2">
        <v>1</v>
      </c>
      <c r="C1755" s="11" t="s">
        <v>20</v>
      </c>
      <c r="D1755" s="2">
        <v>4</v>
      </c>
      <c r="E1755" s="2">
        <v>1974</v>
      </c>
      <c r="F1755" s="2" t="str">
        <f t="shared" si="109"/>
        <v>1974Q4</v>
      </c>
      <c r="G1755" s="2">
        <v>2</v>
      </c>
      <c r="H1755" s="2">
        <v>0</v>
      </c>
      <c r="I1755" s="2">
        <v>0</v>
      </c>
      <c r="J1755" s="12">
        <v>18944</v>
      </c>
      <c r="K1755" s="12">
        <f>J1755*[1]OtherData!$C$3</f>
        <v>14340.651021953066</v>
      </c>
      <c r="L1755" s="12" t="str">
        <f>VLOOKUP($C1755,[1]OtherData!$H:$I,2,0)</f>
        <v>Winter</v>
      </c>
      <c r="M1755" s="15">
        <f t="shared" si="110"/>
        <v>-4.1279159518583186E-2</v>
      </c>
      <c r="N1755" s="12">
        <v>40730.884711356557</v>
      </c>
      <c r="O1755" s="14">
        <f t="shared" si="111"/>
        <v>-3.82952357423927E-2</v>
      </c>
      <c r="P1755">
        <v>3</v>
      </c>
      <c r="Q1755">
        <v>1</v>
      </c>
    </row>
    <row r="1756" spans="1:17">
      <c r="A1756" s="2" t="str">
        <f t="shared" si="108"/>
        <v>4_19882</v>
      </c>
      <c r="B1756" s="2">
        <v>4</v>
      </c>
      <c r="C1756" s="11" t="s">
        <v>38</v>
      </c>
      <c r="D1756" s="2">
        <v>2</v>
      </c>
      <c r="E1756" s="2">
        <v>1988</v>
      </c>
      <c r="F1756" s="2" t="str">
        <f t="shared" si="109"/>
        <v>1988Q2</v>
      </c>
      <c r="G1756" s="2">
        <v>30</v>
      </c>
      <c r="H1756" s="2">
        <v>0</v>
      </c>
      <c r="I1756" s="2">
        <v>0</v>
      </c>
      <c r="J1756" s="12">
        <v>18942</v>
      </c>
      <c r="K1756" s="12">
        <f>J1756*[1]OtherData!$C$3</f>
        <v>14339.137017411053</v>
      </c>
      <c r="L1756" s="12" t="str">
        <f>VLOOKUP($C1756,[1]OtherData!$H:$I,2,0)</f>
        <v>Heat</v>
      </c>
      <c r="M1756" s="13">
        <f t="shared" si="110"/>
        <v>-4.1279172167505956E-2</v>
      </c>
      <c r="N1756" s="12">
        <v>26443.892424950671</v>
      </c>
      <c r="O1756" s="14">
        <f t="shared" si="111"/>
        <v>-3.8363749050405141E-2</v>
      </c>
      <c r="P1756">
        <v>2</v>
      </c>
      <c r="Q1756">
        <v>3</v>
      </c>
    </row>
    <row r="1757" spans="1:17">
      <c r="A1757" s="2" t="str">
        <f t="shared" si="108"/>
        <v>2_19834</v>
      </c>
      <c r="B1757" s="2">
        <v>2</v>
      </c>
      <c r="C1757" s="11" t="s">
        <v>20</v>
      </c>
      <c r="D1757" s="2">
        <v>4</v>
      </c>
      <c r="E1757" s="2">
        <v>1983</v>
      </c>
      <c r="F1757" s="2" t="str">
        <f t="shared" si="109"/>
        <v>1983Q4</v>
      </c>
      <c r="G1757" s="2">
        <v>2</v>
      </c>
      <c r="H1757" s="2">
        <v>1</v>
      </c>
      <c r="I1757" s="2">
        <v>0</v>
      </c>
      <c r="J1757" s="12">
        <v>18935</v>
      </c>
      <c r="K1757" s="12">
        <f>J1757*[1]OtherData!$C$3</f>
        <v>14333.838001514005</v>
      </c>
      <c r="L1757" s="12" t="str">
        <f>VLOOKUP($C1757,[1]OtherData!$H:$I,2,0)</f>
        <v>Winter</v>
      </c>
      <c r="M1757" s="15">
        <f t="shared" si="110"/>
        <v>-4.1279216438735659E-2</v>
      </c>
      <c r="N1757" s="12">
        <v>34669.517542740672</v>
      </c>
      <c r="O1757" s="14">
        <f t="shared" si="111"/>
        <v>-3.8324303044136469E-2</v>
      </c>
      <c r="P1757">
        <v>3</v>
      </c>
      <c r="Q1757">
        <v>1</v>
      </c>
    </row>
    <row r="1758" spans="1:17">
      <c r="A1758" s="2" t="str">
        <f t="shared" si="108"/>
        <v>4_19801</v>
      </c>
      <c r="B1758" s="2">
        <v>4</v>
      </c>
      <c r="C1758" s="11" t="s">
        <v>19</v>
      </c>
      <c r="D1758" s="2">
        <v>1</v>
      </c>
      <c r="E1758" s="2">
        <v>1980</v>
      </c>
      <c r="F1758" s="2" t="str">
        <f t="shared" si="109"/>
        <v>1980Q1</v>
      </c>
      <c r="G1758" s="2">
        <v>17</v>
      </c>
      <c r="H1758" s="2">
        <v>0</v>
      </c>
      <c r="I1758" s="2">
        <v>0</v>
      </c>
      <c r="J1758" s="12">
        <v>18923</v>
      </c>
      <c r="K1758" s="12">
        <f>J1758*[1]OtherData!$C$3</f>
        <v>14324.753974261923</v>
      </c>
      <c r="L1758" s="12" t="str">
        <f>VLOOKUP($C1758,[1]OtherData!$H:$I,2,0)</f>
        <v>Water</v>
      </c>
      <c r="M1758" s="13">
        <f t="shared" si="110"/>
        <v>-4.1279292332272295E-2</v>
      </c>
      <c r="N1758" s="12">
        <v>39666.917030330762</v>
      </c>
      <c r="O1758" s="14">
        <f t="shared" si="111"/>
        <v>-3.8300338002125477E-2</v>
      </c>
      <c r="P1758">
        <v>2</v>
      </c>
      <c r="Q1758">
        <v>2</v>
      </c>
    </row>
    <row r="1759" spans="1:17">
      <c r="A1759" s="2" t="str">
        <f t="shared" si="108"/>
        <v>3_19821</v>
      </c>
      <c r="B1759" s="2">
        <v>3</v>
      </c>
      <c r="C1759" s="11" t="s">
        <v>20</v>
      </c>
      <c r="D1759" s="2">
        <v>1</v>
      </c>
      <c r="E1759" s="2">
        <v>1982</v>
      </c>
      <c r="F1759" s="2" t="str">
        <f t="shared" si="109"/>
        <v>1982Q1</v>
      </c>
      <c r="G1759" s="2">
        <v>2</v>
      </c>
      <c r="H1759" s="2">
        <v>0</v>
      </c>
      <c r="I1759" s="2">
        <v>0</v>
      </c>
      <c r="J1759" s="12">
        <v>18917</v>
      </c>
      <c r="K1759" s="12">
        <f>J1759*[1]OtherData!$C$3</f>
        <v>14320.211960635883</v>
      </c>
      <c r="L1759" s="12" t="str">
        <f>VLOOKUP($C1759,[1]OtherData!$H:$I,2,0)</f>
        <v>Winter</v>
      </c>
      <c r="M1759" s="15">
        <f t="shared" si="110"/>
        <v>-4.1279330279040606E-2</v>
      </c>
      <c r="N1759" s="12">
        <v>36872.43110612622</v>
      </c>
      <c r="O1759" s="14">
        <f t="shared" si="111"/>
        <v>-3.8313738966514854E-2</v>
      </c>
      <c r="P1759">
        <v>3</v>
      </c>
      <c r="Q1759">
        <v>1</v>
      </c>
    </row>
    <row r="1760" spans="1:17">
      <c r="A1760" s="2" t="str">
        <f t="shared" si="108"/>
        <v>3_19841</v>
      </c>
      <c r="B1760" s="2">
        <v>3</v>
      </c>
      <c r="C1760" s="11" t="s">
        <v>55</v>
      </c>
      <c r="D1760" s="2">
        <v>1</v>
      </c>
      <c r="E1760" s="2">
        <v>1984</v>
      </c>
      <c r="F1760" s="2" t="str">
        <f t="shared" si="109"/>
        <v>1984Q1</v>
      </c>
      <c r="G1760" s="2">
        <v>1</v>
      </c>
      <c r="H1760" s="2">
        <v>0</v>
      </c>
      <c r="I1760" s="2">
        <v>0</v>
      </c>
      <c r="J1760" s="12">
        <v>18907</v>
      </c>
      <c r="K1760" s="12">
        <f>J1760*[1]OtherData!$C$3</f>
        <v>14312.641937925815</v>
      </c>
      <c r="L1760" s="12" t="str">
        <f>VLOOKUP($C1760,[1]OtherData!$H:$I,2,0)</f>
        <v>Water</v>
      </c>
      <c r="M1760" s="13">
        <f t="shared" si="110"/>
        <v>-4.1279393523654472E-2</v>
      </c>
      <c r="N1760" s="12">
        <v>32718.106138813739</v>
      </c>
      <c r="O1760" s="14">
        <f t="shared" si="111"/>
        <v>-3.833366104250982E-2</v>
      </c>
      <c r="P1760">
        <v>3</v>
      </c>
      <c r="Q1760">
        <v>1</v>
      </c>
    </row>
    <row r="1761" spans="1:17">
      <c r="A1761" s="2" t="str">
        <f t="shared" si="108"/>
        <v>6_19801</v>
      </c>
      <c r="B1761" s="2">
        <v>6</v>
      </c>
      <c r="C1761" s="11" t="s">
        <v>20</v>
      </c>
      <c r="D1761" s="2">
        <v>1</v>
      </c>
      <c r="E1761" s="2">
        <v>1980</v>
      </c>
      <c r="F1761" s="2" t="str">
        <f t="shared" si="109"/>
        <v>1980Q1</v>
      </c>
      <c r="G1761" s="2">
        <v>2</v>
      </c>
      <c r="H1761" s="2">
        <v>0</v>
      </c>
      <c r="I1761" s="2">
        <v>0</v>
      </c>
      <c r="J1761" s="12">
        <v>18905</v>
      </c>
      <c r="K1761" s="12">
        <f>J1761*[1]OtherData!$C$3</f>
        <v>14311.127933383801</v>
      </c>
      <c r="L1761" s="12" t="str">
        <f>VLOOKUP($C1761,[1]OtherData!$H:$I,2,0)</f>
        <v>Winter</v>
      </c>
      <c r="M1761" s="15">
        <f t="shared" si="110"/>
        <v>-4.1279406172577242E-2</v>
      </c>
      <c r="N1761" s="12">
        <v>39629.184931480369</v>
      </c>
      <c r="O1761" s="14">
        <f t="shared" si="111"/>
        <v>-3.8300518946501917E-2</v>
      </c>
      <c r="P1761">
        <v>3</v>
      </c>
      <c r="Q1761">
        <v>1</v>
      </c>
    </row>
    <row r="1762" spans="1:17">
      <c r="A1762" s="2" t="str">
        <f t="shared" si="108"/>
        <v>6_19834</v>
      </c>
      <c r="B1762" s="2">
        <v>6</v>
      </c>
      <c r="C1762" s="11" t="s">
        <v>20</v>
      </c>
      <c r="D1762" s="2">
        <v>4</v>
      </c>
      <c r="E1762" s="2">
        <v>1983</v>
      </c>
      <c r="F1762" s="2" t="str">
        <f t="shared" si="109"/>
        <v>1983Q4</v>
      </c>
      <c r="G1762" s="2">
        <v>2</v>
      </c>
      <c r="H1762" s="2">
        <v>1</v>
      </c>
      <c r="I1762" s="2">
        <v>0</v>
      </c>
      <c r="J1762" s="12">
        <v>18892</v>
      </c>
      <c r="K1762" s="12">
        <f>J1762*[1]OtherData!$C$3</f>
        <v>14301.286903860711</v>
      </c>
      <c r="L1762" s="12" t="str">
        <f>VLOOKUP($C1762,[1]OtherData!$H:$I,2,0)</f>
        <v>Winter</v>
      </c>
      <c r="M1762" s="13">
        <f t="shared" si="110"/>
        <v>-4.1279488390575256E-2</v>
      </c>
      <c r="N1762" s="12">
        <v>34590.785604301913</v>
      </c>
      <c r="O1762" s="14">
        <f t="shared" si="111"/>
        <v>-3.8324680603348413E-2</v>
      </c>
      <c r="P1762">
        <v>3</v>
      </c>
      <c r="Q1762">
        <v>1</v>
      </c>
    </row>
    <row r="1763" spans="1:17">
      <c r="A1763" s="2" t="str">
        <f t="shared" si="108"/>
        <v>2_19843</v>
      </c>
      <c r="B1763" s="2">
        <v>2</v>
      </c>
      <c r="C1763" s="11" t="s">
        <v>55</v>
      </c>
      <c r="D1763" s="2">
        <v>3</v>
      </c>
      <c r="E1763" s="2">
        <v>1984</v>
      </c>
      <c r="F1763" s="2" t="str">
        <f t="shared" si="109"/>
        <v>1984Q3</v>
      </c>
      <c r="G1763" s="2">
        <v>1</v>
      </c>
      <c r="H1763" s="2">
        <v>0</v>
      </c>
      <c r="I1763" s="2">
        <v>3</v>
      </c>
      <c r="J1763" s="12">
        <v>18881</v>
      </c>
      <c r="K1763" s="12">
        <f>J1763*[1]OtherData!$C$3</f>
        <v>14292.959878879637</v>
      </c>
      <c r="L1763" s="12" t="str">
        <f>VLOOKUP($C1763,[1]OtherData!$H:$I,2,0)</f>
        <v>Water</v>
      </c>
      <c r="M1763" s="15">
        <f t="shared" si="110"/>
        <v>-4.1279557959650506E-2</v>
      </c>
      <c r="N1763" s="12">
        <v>32673.113767754916</v>
      </c>
      <c r="O1763" s="14">
        <f t="shared" si="111"/>
        <v>-3.8333876803540182E-2</v>
      </c>
      <c r="P1763">
        <v>3</v>
      </c>
      <c r="Q1763">
        <v>1</v>
      </c>
    </row>
    <row r="1764" spans="1:17">
      <c r="A1764" s="2" t="str">
        <f t="shared" si="108"/>
        <v>5_19851</v>
      </c>
      <c r="B1764" s="2">
        <v>5</v>
      </c>
      <c r="C1764" s="11" t="s">
        <v>61</v>
      </c>
      <c r="D1764" s="2">
        <v>1</v>
      </c>
      <c r="E1764" s="2">
        <v>1985</v>
      </c>
      <c r="F1764" s="2" t="str">
        <f t="shared" si="109"/>
        <v>1985Q1</v>
      </c>
      <c r="G1764" s="2">
        <v>2</v>
      </c>
      <c r="H1764" s="2">
        <v>0</v>
      </c>
      <c r="I1764" s="2">
        <v>0</v>
      </c>
      <c r="J1764" s="12">
        <v>18874</v>
      </c>
      <c r="K1764" s="12">
        <f>J1764*[1]OtherData!$C$3</f>
        <v>14287.66086298259</v>
      </c>
      <c r="L1764" s="12" t="str">
        <f>VLOOKUP($C1764,[1]OtherData!$H:$I,2,0)</f>
        <v>Storm</v>
      </c>
      <c r="M1764" s="13">
        <f t="shared" si="110"/>
        <v>-4.1279602230880209E-2</v>
      </c>
      <c r="N1764" s="12">
        <v>30505.130018068652</v>
      </c>
      <c r="O1764" s="14">
        <f t="shared" si="111"/>
        <v>-3.8344273375150964E-2</v>
      </c>
      <c r="P1764">
        <v>3</v>
      </c>
      <c r="Q1764">
        <v>1</v>
      </c>
    </row>
    <row r="1765" spans="1:17">
      <c r="A1765" s="2" t="str">
        <f t="shared" si="108"/>
        <v>1_19842</v>
      </c>
      <c r="B1765" s="2">
        <v>1</v>
      </c>
      <c r="C1765" s="11" t="s">
        <v>36</v>
      </c>
      <c r="D1765" s="2">
        <v>2</v>
      </c>
      <c r="E1765" s="2">
        <v>1984</v>
      </c>
      <c r="F1765" s="2" t="str">
        <f t="shared" si="109"/>
        <v>1984Q2</v>
      </c>
      <c r="G1765" s="2">
        <v>1</v>
      </c>
      <c r="H1765" s="2">
        <v>0</v>
      </c>
      <c r="I1765" s="2">
        <v>0</v>
      </c>
      <c r="J1765" s="12">
        <v>18855</v>
      </c>
      <c r="K1765" s="12">
        <f>J1765*[1]OtherData!$C$3</f>
        <v>14273.27781983346</v>
      </c>
      <c r="L1765" s="12" t="str">
        <f>VLOOKUP($C1765,[1]OtherData!$H:$I,2,0)</f>
        <v>Storm</v>
      </c>
      <c r="M1765" s="15">
        <f t="shared" si="110"/>
        <v>-4.1279722395646541E-2</v>
      </c>
      <c r="N1765" s="12">
        <v>32628.121396696093</v>
      </c>
      <c r="O1765" s="14">
        <f t="shared" si="111"/>
        <v>-3.833409256457055E-2</v>
      </c>
      <c r="P1765">
        <v>3</v>
      </c>
      <c r="Q1765">
        <v>1</v>
      </c>
    </row>
    <row r="1766" spans="1:17">
      <c r="A1766" s="2" t="str">
        <f t="shared" si="108"/>
        <v>6_19833</v>
      </c>
      <c r="B1766" s="2">
        <v>6</v>
      </c>
      <c r="C1766" s="11" t="s">
        <v>50</v>
      </c>
      <c r="D1766" s="2">
        <v>3</v>
      </c>
      <c r="E1766" s="2">
        <v>1983</v>
      </c>
      <c r="F1766" s="2" t="str">
        <f t="shared" si="109"/>
        <v>1983Q3</v>
      </c>
      <c r="G1766" s="2">
        <v>1</v>
      </c>
      <c r="H1766" s="2">
        <v>0</v>
      </c>
      <c r="I1766" s="2">
        <v>0</v>
      </c>
      <c r="J1766" s="12">
        <v>18847</v>
      </c>
      <c r="K1766" s="12">
        <f>J1766*[1]OtherData!$C$3</f>
        <v>14267.221801665406</v>
      </c>
      <c r="L1766" s="12" t="str">
        <f>VLOOKUP($C1766,[1]OtherData!$H:$I,2,0)</f>
        <v>Wind</v>
      </c>
      <c r="M1766" s="13">
        <f t="shared" si="110"/>
        <v>-4.1279772991337629E-2</v>
      </c>
      <c r="N1766" s="12">
        <v>34508.391715238096</v>
      </c>
      <c r="O1766" s="14">
        <f t="shared" si="111"/>
        <v>-3.8325075723453929E-2</v>
      </c>
      <c r="P1766">
        <v>3</v>
      </c>
      <c r="Q1766">
        <v>1</v>
      </c>
    </row>
    <row r="1767" spans="1:17">
      <c r="A1767" s="2" t="str">
        <f t="shared" si="108"/>
        <v>4_19811</v>
      </c>
      <c r="B1767" s="2">
        <v>4</v>
      </c>
      <c r="C1767" s="11" t="s">
        <v>26</v>
      </c>
      <c r="D1767" s="2">
        <v>1</v>
      </c>
      <c r="E1767" s="2">
        <v>1981</v>
      </c>
      <c r="F1767" s="2" t="str">
        <f t="shared" si="109"/>
        <v>1981Q1</v>
      </c>
      <c r="G1767" s="2">
        <v>1</v>
      </c>
      <c r="H1767" s="2">
        <v>0</v>
      </c>
      <c r="I1767" s="2">
        <v>0</v>
      </c>
      <c r="J1767" s="12">
        <v>18821</v>
      </c>
      <c r="K1767" s="12">
        <f>J1767*[1]OtherData!$C$3</f>
        <v>14247.539742619228</v>
      </c>
      <c r="L1767" s="12" t="str">
        <f>VLOOKUP($C1767,[1]OtherData!$H:$I,2,0)</f>
        <v>Wind</v>
      </c>
      <c r="M1767" s="15">
        <f t="shared" si="110"/>
        <v>-4.1279937427333664E-2</v>
      </c>
      <c r="N1767" s="12">
        <v>38896.836709348834</v>
      </c>
      <c r="O1767" s="14">
        <f t="shared" si="111"/>
        <v>-3.8304030924272287E-2</v>
      </c>
      <c r="P1767">
        <v>3</v>
      </c>
      <c r="Q1767">
        <v>1</v>
      </c>
    </row>
    <row r="1768" spans="1:17">
      <c r="A1768" s="2" t="str">
        <f t="shared" si="108"/>
        <v>5_19831</v>
      </c>
      <c r="B1768" s="2">
        <v>5</v>
      </c>
      <c r="C1768" s="11" t="s">
        <v>20</v>
      </c>
      <c r="D1768" s="2">
        <v>1</v>
      </c>
      <c r="E1768" s="2">
        <v>1983</v>
      </c>
      <c r="F1768" s="2" t="str">
        <f t="shared" si="109"/>
        <v>1983Q1</v>
      </c>
      <c r="G1768" s="2">
        <v>1</v>
      </c>
      <c r="H1768" s="2">
        <v>0</v>
      </c>
      <c r="I1768" s="2">
        <v>0</v>
      </c>
      <c r="J1768" s="12">
        <v>18759</v>
      </c>
      <c r="K1768" s="12">
        <f>J1768*[1]OtherData!$C$3</f>
        <v>14200.605601816806</v>
      </c>
      <c r="L1768" s="12" t="str">
        <f>VLOOKUP($C1768,[1]OtherData!$H:$I,2,0)</f>
        <v>Winter</v>
      </c>
      <c r="M1768" s="13">
        <f t="shared" si="110"/>
        <v>-4.1280329543939592E-2</v>
      </c>
      <c r="N1768" s="12">
        <v>34347.265887735528</v>
      </c>
      <c r="O1768" s="14">
        <f t="shared" si="111"/>
        <v>-3.8325848402771395E-2</v>
      </c>
      <c r="P1768">
        <v>3</v>
      </c>
      <c r="Q1768">
        <v>1</v>
      </c>
    </row>
    <row r="1769" spans="1:17">
      <c r="A1769" s="2" t="str">
        <f t="shared" si="108"/>
        <v>4_19773</v>
      </c>
      <c r="B1769" s="2">
        <v>4</v>
      </c>
      <c r="C1769" s="11" t="s">
        <v>50</v>
      </c>
      <c r="D1769" s="2">
        <v>3</v>
      </c>
      <c r="E1769" s="2">
        <v>1977</v>
      </c>
      <c r="F1769" s="2" t="str">
        <f t="shared" si="109"/>
        <v>1977Q3</v>
      </c>
      <c r="G1769" s="2">
        <v>1</v>
      </c>
      <c r="H1769" s="2">
        <v>0</v>
      </c>
      <c r="I1769" s="2">
        <v>0</v>
      </c>
      <c r="J1769" s="12">
        <v>18752</v>
      </c>
      <c r="K1769" s="12">
        <f>J1769*[1]OtherData!$C$3</f>
        <v>14195.306585919758</v>
      </c>
      <c r="L1769" s="12" t="str">
        <f>VLOOKUP($C1769,[1]OtherData!$H:$I,2,0)</f>
        <v>Wind</v>
      </c>
      <c r="M1769" s="15">
        <f t="shared" si="110"/>
        <v>-4.1280373815169295E-2</v>
      </c>
      <c r="N1769" s="12">
        <v>41324.907085017629</v>
      </c>
      <c r="O1769" s="14">
        <f t="shared" si="111"/>
        <v>-3.8292387106582094E-2</v>
      </c>
      <c r="P1769">
        <v>3</v>
      </c>
      <c r="Q1769">
        <v>1</v>
      </c>
    </row>
    <row r="1770" spans="1:17">
      <c r="A1770" s="2" t="str">
        <f t="shared" si="108"/>
        <v>3_19861</v>
      </c>
      <c r="B1770" s="2">
        <v>3</v>
      </c>
      <c r="C1770" s="11" t="s">
        <v>20</v>
      </c>
      <c r="D1770" s="2">
        <v>1</v>
      </c>
      <c r="E1770" s="2">
        <v>1986</v>
      </c>
      <c r="F1770" s="2" t="str">
        <f t="shared" si="109"/>
        <v>1986Q1</v>
      </c>
      <c r="G1770" s="2">
        <v>2</v>
      </c>
      <c r="H1770" s="2">
        <v>0</v>
      </c>
      <c r="I1770" s="2">
        <v>0</v>
      </c>
      <c r="J1770" s="12">
        <v>18743</v>
      </c>
      <c r="K1770" s="12">
        <f>J1770*[1]OtherData!$C$3</f>
        <v>14188.493565480698</v>
      </c>
      <c r="L1770" s="12" t="str">
        <f>VLOOKUP($C1770,[1]OtherData!$H:$I,2,0)</f>
        <v>Winter</v>
      </c>
      <c r="M1770" s="13">
        <f t="shared" si="110"/>
        <v>-4.1280430735321769E-2</v>
      </c>
      <c r="N1770" s="12">
        <v>28716.05215828797</v>
      </c>
      <c r="O1770" s="14">
        <f t="shared" si="111"/>
        <v>-3.83528529025986E-2</v>
      </c>
      <c r="P1770">
        <v>3</v>
      </c>
      <c r="Q1770">
        <v>1</v>
      </c>
    </row>
    <row r="1771" spans="1:17">
      <c r="A1771" s="2" t="str">
        <f t="shared" si="108"/>
        <v>2_19773</v>
      </c>
      <c r="B1771" s="2">
        <v>2</v>
      </c>
      <c r="C1771" s="11" t="s">
        <v>50</v>
      </c>
      <c r="D1771" s="2">
        <v>3</v>
      </c>
      <c r="E1771" s="2">
        <v>1977</v>
      </c>
      <c r="F1771" s="2" t="str">
        <f t="shared" si="109"/>
        <v>1977Q3</v>
      </c>
      <c r="G1771" s="2">
        <v>1</v>
      </c>
      <c r="H1771" s="2">
        <v>0</v>
      </c>
      <c r="I1771" s="2">
        <v>0</v>
      </c>
      <c r="J1771" s="12">
        <v>18730</v>
      </c>
      <c r="K1771" s="12">
        <f>J1771*[1]OtherData!$C$3</f>
        <v>14178.652535957608</v>
      </c>
      <c r="L1771" s="12" t="str">
        <f>VLOOKUP($C1771,[1]OtherData!$H:$I,2,0)</f>
        <v>Wind</v>
      </c>
      <c r="M1771" s="15">
        <f t="shared" si="110"/>
        <v>-4.128051295331979E-2</v>
      </c>
      <c r="N1771" s="12">
        <v>41276.42436552795</v>
      </c>
      <c r="O1771" s="14">
        <f t="shared" si="111"/>
        <v>-3.8292619605587275E-2</v>
      </c>
      <c r="P1771">
        <v>3</v>
      </c>
      <c r="Q1771">
        <v>1</v>
      </c>
    </row>
    <row r="1772" spans="1:17">
      <c r="A1772" s="2" t="str">
        <f t="shared" si="108"/>
        <v>1_19861</v>
      </c>
      <c r="B1772" s="2">
        <v>1</v>
      </c>
      <c r="C1772" s="11" t="s">
        <v>20</v>
      </c>
      <c r="D1772" s="2">
        <v>1</v>
      </c>
      <c r="E1772" s="2">
        <v>1986</v>
      </c>
      <c r="F1772" s="2" t="str">
        <f t="shared" si="109"/>
        <v>1986Q1</v>
      </c>
      <c r="G1772" s="2">
        <v>2</v>
      </c>
      <c r="H1772" s="2">
        <v>0</v>
      </c>
      <c r="I1772" s="2">
        <v>0</v>
      </c>
      <c r="J1772" s="12">
        <v>18714</v>
      </c>
      <c r="K1772" s="12">
        <f>J1772*[1]OtherData!$C$3</f>
        <v>14166.5404996215</v>
      </c>
      <c r="L1772" s="12" t="str">
        <f>VLOOKUP($C1772,[1]OtherData!$H:$I,2,0)</f>
        <v>Winter</v>
      </c>
      <c r="M1772" s="13">
        <f t="shared" si="110"/>
        <v>-4.1280614144701966E-2</v>
      </c>
      <c r="N1772" s="12">
        <v>28671.621410137173</v>
      </c>
      <c r="O1772" s="14">
        <f t="shared" si="111"/>
        <v>-3.8353065970364877E-2</v>
      </c>
      <c r="P1772">
        <v>3</v>
      </c>
      <c r="Q1772">
        <v>1</v>
      </c>
    </row>
    <row r="1773" spans="1:17">
      <c r="A1773" s="2" t="str">
        <f t="shared" si="108"/>
        <v>2_19891</v>
      </c>
      <c r="B1773" s="2">
        <v>2</v>
      </c>
      <c r="C1773" s="11" t="s">
        <v>26</v>
      </c>
      <c r="D1773" s="2">
        <v>1</v>
      </c>
      <c r="E1773" s="2">
        <v>1989</v>
      </c>
      <c r="F1773" s="2" t="str">
        <f t="shared" si="109"/>
        <v>1989Q1</v>
      </c>
      <c r="G1773" s="2">
        <v>1</v>
      </c>
      <c r="H1773" s="2">
        <v>0</v>
      </c>
      <c r="I1773" s="2">
        <v>0</v>
      </c>
      <c r="J1773" s="12">
        <v>18699</v>
      </c>
      <c r="K1773" s="12">
        <f>J1773*[1]OtherData!$C$3</f>
        <v>14155.185465556397</v>
      </c>
      <c r="L1773" s="12" t="str">
        <f>VLOOKUP($C1773,[1]OtherData!$H:$I,2,0)</f>
        <v>Wind</v>
      </c>
      <c r="M1773" s="15">
        <f t="shared" si="110"/>
        <v>-4.1280709011622757E-2</v>
      </c>
      <c r="N1773" s="12">
        <v>24919.716997983756</v>
      </c>
      <c r="O1773" s="14">
        <f t="shared" si="111"/>
        <v>-3.8371058237559402E-2</v>
      </c>
      <c r="P1773">
        <v>3</v>
      </c>
      <c r="Q1773">
        <v>1</v>
      </c>
    </row>
    <row r="1774" spans="1:17">
      <c r="A1774" s="2" t="str">
        <f t="shared" si="108"/>
        <v>4_19862</v>
      </c>
      <c r="B1774" s="2">
        <v>4</v>
      </c>
      <c r="C1774" s="11" t="s">
        <v>38</v>
      </c>
      <c r="D1774" s="2">
        <v>2</v>
      </c>
      <c r="E1774" s="2">
        <v>1986</v>
      </c>
      <c r="F1774" s="2" t="str">
        <f t="shared" si="109"/>
        <v>1986Q2</v>
      </c>
      <c r="G1774" s="2">
        <v>30</v>
      </c>
      <c r="H1774" s="2">
        <v>0</v>
      </c>
      <c r="I1774" s="2">
        <v>0</v>
      </c>
      <c r="J1774" s="12">
        <v>18687</v>
      </c>
      <c r="K1774" s="12">
        <f>J1774*[1]OtherData!$C$3</f>
        <v>14146.101438304315</v>
      </c>
      <c r="L1774" s="12" t="str">
        <f>VLOOKUP($C1774,[1]OtherData!$H:$I,2,0)</f>
        <v>Heat</v>
      </c>
      <c r="M1774" s="13">
        <f t="shared" si="110"/>
        <v>-4.1280784905159386E-2</v>
      </c>
      <c r="N1774" s="12">
        <v>28630.254851514019</v>
      </c>
      <c r="O1774" s="14">
        <f t="shared" si="111"/>
        <v>-3.8353264343802443E-2</v>
      </c>
      <c r="P1774">
        <v>2</v>
      </c>
      <c r="Q1774">
        <v>3</v>
      </c>
    </row>
    <row r="1775" spans="1:17">
      <c r="A1775" s="2" t="str">
        <f t="shared" si="108"/>
        <v>1_19753</v>
      </c>
      <c r="B1775" s="2">
        <v>1</v>
      </c>
      <c r="C1775" s="11" t="s">
        <v>27</v>
      </c>
      <c r="D1775" s="2">
        <v>3</v>
      </c>
      <c r="E1775" s="2">
        <v>1975</v>
      </c>
      <c r="F1775" s="2" t="str">
        <f t="shared" si="109"/>
        <v>1975Q3</v>
      </c>
      <c r="G1775" s="2">
        <v>1</v>
      </c>
      <c r="H1775" s="2">
        <v>0</v>
      </c>
      <c r="I1775" s="2">
        <v>0</v>
      </c>
      <c r="J1775" s="12">
        <v>18639</v>
      </c>
      <c r="K1775" s="12">
        <f>J1775*[1]OtherData!$C$3</f>
        <v>14109.765329295988</v>
      </c>
      <c r="L1775" s="12" t="str">
        <f>VLOOKUP($C1775,[1]OtherData!$H:$I,2,0)</f>
        <v>Storm</v>
      </c>
      <c r="M1775" s="15">
        <f t="shared" si="110"/>
        <v>-4.1281088479305915E-2</v>
      </c>
      <c r="N1775" s="12">
        <v>40673.140539018888</v>
      </c>
      <c r="O1775" s="14">
        <f t="shared" si="111"/>
        <v>-3.8295512654718679E-2</v>
      </c>
      <c r="P1775">
        <v>3</v>
      </c>
      <c r="Q1775">
        <v>1</v>
      </c>
    </row>
    <row r="1776" spans="1:17">
      <c r="A1776" s="2" t="str">
        <f t="shared" si="108"/>
        <v>3_19811</v>
      </c>
      <c r="B1776" s="2">
        <v>3</v>
      </c>
      <c r="C1776" s="11" t="s">
        <v>26</v>
      </c>
      <c r="D1776" s="2">
        <v>1</v>
      </c>
      <c r="E1776" s="2">
        <v>1981</v>
      </c>
      <c r="F1776" s="2" t="str">
        <f t="shared" si="109"/>
        <v>1981Q1</v>
      </c>
      <c r="G1776" s="2">
        <v>1</v>
      </c>
      <c r="H1776" s="2">
        <v>0</v>
      </c>
      <c r="I1776" s="2">
        <v>0</v>
      </c>
      <c r="J1776" s="12">
        <v>18635</v>
      </c>
      <c r="K1776" s="12">
        <f>J1776*[1]OtherData!$C$3</f>
        <v>14106.737320211962</v>
      </c>
      <c r="L1776" s="12" t="str">
        <f>VLOOKUP($C1776,[1]OtherData!$H:$I,2,0)</f>
        <v>Wind</v>
      </c>
      <c r="M1776" s="13">
        <f t="shared" si="110"/>
        <v>-4.1281113777151456E-2</v>
      </c>
      <c r="N1776" s="12">
        <v>38512.435687727302</v>
      </c>
      <c r="O1776" s="14">
        <f t="shared" si="111"/>
        <v>-3.8305874320353608E-2</v>
      </c>
      <c r="P1776">
        <v>3</v>
      </c>
      <c r="Q1776">
        <v>1</v>
      </c>
    </row>
    <row r="1777" spans="1:17">
      <c r="A1777" s="2" t="str">
        <f t="shared" si="108"/>
        <v>2_19862</v>
      </c>
      <c r="B1777" s="2">
        <v>2</v>
      </c>
      <c r="C1777" s="11" t="s">
        <v>38</v>
      </c>
      <c r="D1777" s="2">
        <v>2</v>
      </c>
      <c r="E1777" s="2">
        <v>1986</v>
      </c>
      <c r="F1777" s="2" t="str">
        <f t="shared" si="109"/>
        <v>1986Q2</v>
      </c>
      <c r="G1777" s="2">
        <v>30</v>
      </c>
      <c r="H1777" s="2">
        <v>0</v>
      </c>
      <c r="I1777" s="2">
        <v>0</v>
      </c>
      <c r="J1777" s="12">
        <v>18633</v>
      </c>
      <c r="K1777" s="12">
        <f>J1777*[1]OtherData!$C$3</f>
        <v>14105.223315669948</v>
      </c>
      <c r="L1777" s="12" t="str">
        <f>VLOOKUP($C1777,[1]OtherData!$H:$I,2,0)</f>
        <v>Heat</v>
      </c>
      <c r="M1777" s="15">
        <f t="shared" si="110"/>
        <v>-4.1281126426074233E-2</v>
      </c>
      <c r="N1777" s="12">
        <v>28547.521734267713</v>
      </c>
      <c r="O1777" s="14">
        <f t="shared" si="111"/>
        <v>-3.8353661090677581E-2</v>
      </c>
      <c r="P1777">
        <v>2</v>
      </c>
      <c r="Q1777">
        <v>3</v>
      </c>
    </row>
    <row r="1778" spans="1:17">
      <c r="A1778" s="2" t="str">
        <f t="shared" si="108"/>
        <v>5_19861</v>
      </c>
      <c r="B1778" s="2">
        <v>5</v>
      </c>
      <c r="C1778" s="11" t="s">
        <v>20</v>
      </c>
      <c r="D1778" s="2">
        <v>1</v>
      </c>
      <c r="E1778" s="2">
        <v>1986</v>
      </c>
      <c r="F1778" s="2" t="str">
        <f t="shared" si="109"/>
        <v>1986Q1</v>
      </c>
      <c r="G1778" s="2">
        <v>2</v>
      </c>
      <c r="H1778" s="2">
        <v>0</v>
      </c>
      <c r="I1778" s="2">
        <v>0</v>
      </c>
      <c r="J1778" s="12">
        <v>18628</v>
      </c>
      <c r="K1778" s="12">
        <f>J1778*[1]OtherData!$C$3</f>
        <v>14101.438304314914</v>
      </c>
      <c r="L1778" s="12" t="str">
        <f>VLOOKUP($C1778,[1]OtherData!$H:$I,2,0)</f>
        <v>Winter</v>
      </c>
      <c r="M1778" s="13">
        <f t="shared" si="110"/>
        <v>-4.1281158048381159E-2</v>
      </c>
      <c r="N1778" s="12">
        <v>28539.861260448608</v>
      </c>
      <c r="O1778" s="14">
        <f t="shared" si="111"/>
        <v>-3.8353697826499354E-2</v>
      </c>
      <c r="P1778">
        <v>3</v>
      </c>
      <c r="Q1778">
        <v>1</v>
      </c>
    </row>
    <row r="1779" spans="1:17">
      <c r="A1779" s="2" t="str">
        <f t="shared" si="108"/>
        <v>4_19891</v>
      </c>
      <c r="B1779" s="2">
        <v>4</v>
      </c>
      <c r="C1779" s="11" t="s">
        <v>20</v>
      </c>
      <c r="D1779" s="2">
        <v>1</v>
      </c>
      <c r="E1779" s="2">
        <v>1989</v>
      </c>
      <c r="F1779" s="2" t="str">
        <f t="shared" si="109"/>
        <v>1989Q1</v>
      </c>
      <c r="G1779" s="2">
        <v>1</v>
      </c>
      <c r="H1779" s="2">
        <v>0</v>
      </c>
      <c r="I1779" s="2">
        <v>0</v>
      </c>
      <c r="J1779" s="12">
        <v>18616</v>
      </c>
      <c r="K1779" s="12">
        <f>J1779*[1]OtherData!$C$3</f>
        <v>14092.354277062832</v>
      </c>
      <c r="L1779" s="12" t="str">
        <f>VLOOKUP($C1779,[1]OtherData!$H:$I,2,0)</f>
        <v>Winter</v>
      </c>
      <c r="M1779" s="15">
        <f t="shared" si="110"/>
        <v>-4.1281233941917794E-2</v>
      </c>
      <c r="N1779" s="12">
        <v>24809.104852369943</v>
      </c>
      <c r="O1779" s="14">
        <f t="shared" si="111"/>
        <v>-3.8371588678386304E-2</v>
      </c>
      <c r="P1779">
        <v>3</v>
      </c>
      <c r="Q1779">
        <v>1</v>
      </c>
    </row>
    <row r="1780" spans="1:17">
      <c r="A1780" s="2" t="str">
        <f t="shared" si="108"/>
        <v>4_19661</v>
      </c>
      <c r="B1780" s="2">
        <v>4</v>
      </c>
      <c r="C1780" s="11" t="s">
        <v>19</v>
      </c>
      <c r="D1780" s="2">
        <v>1</v>
      </c>
      <c r="E1780" s="2">
        <v>1966</v>
      </c>
      <c r="F1780" s="2" t="str">
        <f t="shared" si="109"/>
        <v>1966Q1</v>
      </c>
      <c r="G1780" s="2">
        <v>5</v>
      </c>
      <c r="H1780" s="2">
        <v>0</v>
      </c>
      <c r="I1780" s="2">
        <v>0</v>
      </c>
      <c r="J1780" s="12">
        <v>18587</v>
      </c>
      <c r="K1780" s="12">
        <f>J1780*[1]OtherData!$C$3</f>
        <v>14070.401211203634</v>
      </c>
      <c r="L1780" s="12" t="str">
        <f>VLOOKUP($C1780,[1]OtherData!$H:$I,2,0)</f>
        <v>Water</v>
      </c>
      <c r="M1780" s="13">
        <f t="shared" si="110"/>
        <v>-4.1281417351297985E-2</v>
      </c>
      <c r="N1780" s="12">
        <v>47588.449276289102</v>
      </c>
      <c r="O1780" s="14">
        <f t="shared" si="111"/>
        <v>-3.8262350274000621E-2</v>
      </c>
      <c r="P1780">
        <v>3</v>
      </c>
      <c r="Q1780">
        <v>1</v>
      </c>
    </row>
    <row r="1781" spans="1:17">
      <c r="A1781" s="2" t="str">
        <f t="shared" si="108"/>
        <v>4_19834</v>
      </c>
      <c r="B1781" s="2">
        <v>4</v>
      </c>
      <c r="C1781" s="11" t="s">
        <v>51</v>
      </c>
      <c r="D1781" s="2">
        <v>4</v>
      </c>
      <c r="E1781" s="2">
        <v>1983</v>
      </c>
      <c r="F1781" s="2" t="str">
        <f t="shared" si="109"/>
        <v>1983Q4</v>
      </c>
      <c r="G1781" s="2">
        <v>1</v>
      </c>
      <c r="H1781" s="2">
        <v>0</v>
      </c>
      <c r="I1781" s="2">
        <v>0</v>
      </c>
      <c r="J1781" s="12">
        <v>18572</v>
      </c>
      <c r="K1781" s="12">
        <f>J1781*[1]OtherData!$C$3</f>
        <v>14059.046177138533</v>
      </c>
      <c r="L1781" s="12" t="str">
        <f>VLOOKUP($C1781,[1]OtherData!$H:$I,2,0)</f>
        <v>Water</v>
      </c>
      <c r="M1781" s="15">
        <f t="shared" si="110"/>
        <v>-4.1281512218218776E-2</v>
      </c>
      <c r="N1781" s="12">
        <v>34004.873504292562</v>
      </c>
      <c r="O1781" s="14">
        <f t="shared" si="111"/>
        <v>-3.8327490346320998E-2</v>
      </c>
      <c r="P1781">
        <v>3</v>
      </c>
      <c r="Q1781">
        <v>1</v>
      </c>
    </row>
    <row r="1782" spans="1:17">
      <c r="A1782" s="2" t="str">
        <f t="shared" si="108"/>
        <v>1_19852</v>
      </c>
      <c r="B1782" s="2">
        <v>1</v>
      </c>
      <c r="C1782" s="11" t="s">
        <v>46</v>
      </c>
      <c r="D1782" s="2">
        <v>2</v>
      </c>
      <c r="E1782" s="2">
        <v>1985</v>
      </c>
      <c r="F1782" s="2" t="str">
        <f t="shared" si="109"/>
        <v>1985Q2</v>
      </c>
      <c r="G1782" s="2">
        <v>1</v>
      </c>
      <c r="H1782" s="2">
        <v>0</v>
      </c>
      <c r="I1782" s="2">
        <v>0</v>
      </c>
      <c r="J1782" s="12">
        <v>18564</v>
      </c>
      <c r="K1782" s="12">
        <f>J1782*[1]OtherData!$C$3</f>
        <v>14052.990158970477</v>
      </c>
      <c r="L1782" s="12" t="str">
        <f>VLOOKUP($C1782,[1]OtherData!$H:$I,2,0)</f>
        <v>Storm</v>
      </c>
      <c r="M1782" s="13">
        <f t="shared" si="110"/>
        <v>-4.1281562813909864E-2</v>
      </c>
      <c r="N1782" s="12">
        <v>30004.092066092322</v>
      </c>
      <c r="O1782" s="14">
        <f t="shared" si="111"/>
        <v>-3.8346676103929805E-2</v>
      </c>
      <c r="P1782">
        <v>3</v>
      </c>
      <c r="Q1782">
        <v>1</v>
      </c>
    </row>
    <row r="1783" spans="1:17">
      <c r="A1783" s="2" t="str">
        <f t="shared" si="108"/>
        <v>6_19821</v>
      </c>
      <c r="B1783" s="2">
        <v>6</v>
      </c>
      <c r="C1783" s="11" t="s">
        <v>20</v>
      </c>
      <c r="D1783" s="2">
        <v>1</v>
      </c>
      <c r="E1783" s="2">
        <v>1982</v>
      </c>
      <c r="F1783" s="2" t="str">
        <f t="shared" si="109"/>
        <v>1982Q1</v>
      </c>
      <c r="G1783" s="2">
        <v>2</v>
      </c>
      <c r="H1783" s="2">
        <v>0</v>
      </c>
      <c r="I1783" s="2">
        <v>0</v>
      </c>
      <c r="J1783" s="12">
        <v>18554</v>
      </c>
      <c r="K1783" s="12">
        <f>J1783*[1]OtherData!$C$3</f>
        <v>14045.420136260409</v>
      </c>
      <c r="L1783" s="12" t="str">
        <f>VLOOKUP($C1783,[1]OtherData!$H:$I,2,0)</f>
        <v>Winter</v>
      </c>
      <c r="M1783" s="15">
        <f t="shared" si="110"/>
        <v>-4.1281626058523722E-2</v>
      </c>
      <c r="N1783" s="12">
        <v>36164.882737382562</v>
      </c>
      <c r="O1783" s="14">
        <f t="shared" si="111"/>
        <v>-3.8317132016524938E-2</v>
      </c>
      <c r="P1783">
        <v>3</v>
      </c>
      <c r="Q1783">
        <v>1</v>
      </c>
    </row>
    <row r="1784" spans="1:17">
      <c r="A1784" s="2" t="str">
        <f t="shared" si="108"/>
        <v>6_19741</v>
      </c>
      <c r="B1784" s="2">
        <v>6</v>
      </c>
      <c r="C1784" s="11" t="s">
        <v>50</v>
      </c>
      <c r="D1784" s="2">
        <v>1</v>
      </c>
      <c r="E1784" s="2">
        <v>1974</v>
      </c>
      <c r="F1784" s="2" t="str">
        <f t="shared" si="109"/>
        <v>1974Q1</v>
      </c>
      <c r="G1784" s="2">
        <v>1</v>
      </c>
      <c r="H1784" s="2">
        <v>0</v>
      </c>
      <c r="I1784" s="2">
        <v>1</v>
      </c>
      <c r="J1784" s="12">
        <v>18552</v>
      </c>
      <c r="K1784" s="12">
        <f>J1784*[1]OtherData!$C$3</f>
        <v>14043.906131718395</v>
      </c>
      <c r="L1784" s="12" t="str">
        <f>VLOOKUP($C1784,[1]OtherData!$H:$I,2,0)</f>
        <v>Wind</v>
      </c>
      <c r="M1784" s="13">
        <f t="shared" si="110"/>
        <v>-4.1281638707446493E-2</v>
      </c>
      <c r="N1784" s="12">
        <v>39888.058127380005</v>
      </c>
      <c r="O1784" s="14">
        <f t="shared" si="111"/>
        <v>-3.8299277519429561E-2</v>
      </c>
      <c r="P1784">
        <v>3</v>
      </c>
      <c r="Q1784">
        <v>1</v>
      </c>
    </row>
    <row r="1785" spans="1:17">
      <c r="A1785" s="2" t="str">
        <f t="shared" si="108"/>
        <v>2_19811</v>
      </c>
      <c r="B1785" s="2">
        <v>2</v>
      </c>
      <c r="C1785" s="11" t="s">
        <v>26</v>
      </c>
      <c r="D1785" s="2">
        <v>1</v>
      </c>
      <c r="E1785" s="2">
        <v>1981</v>
      </c>
      <c r="F1785" s="2" t="str">
        <f t="shared" si="109"/>
        <v>1981Q1</v>
      </c>
      <c r="G1785" s="2">
        <v>1</v>
      </c>
      <c r="H1785" s="2">
        <v>0</v>
      </c>
      <c r="I1785" s="2">
        <v>0</v>
      </c>
      <c r="J1785" s="12">
        <v>18530</v>
      </c>
      <c r="K1785" s="12">
        <f>J1785*[1]OtherData!$C$3</f>
        <v>14027.252081756245</v>
      </c>
      <c r="L1785" s="12" t="str">
        <f>VLOOKUP($C1785,[1]OtherData!$H:$I,2,0)</f>
        <v>Wind</v>
      </c>
      <c r="M1785" s="15">
        <f t="shared" si="110"/>
        <v>-4.1281777845596987E-2</v>
      </c>
      <c r="N1785" s="12">
        <v>38295.43511100547</v>
      </c>
      <c r="O1785" s="14">
        <f t="shared" si="111"/>
        <v>-3.8306914947173705E-2</v>
      </c>
      <c r="P1785">
        <v>3</v>
      </c>
      <c r="Q1785">
        <v>1</v>
      </c>
    </row>
    <row r="1786" spans="1:17">
      <c r="A1786" s="2" t="str">
        <f t="shared" si="108"/>
        <v>4_19801</v>
      </c>
      <c r="B1786" s="2">
        <v>4</v>
      </c>
      <c r="C1786" s="11" t="s">
        <v>26</v>
      </c>
      <c r="D1786" s="2">
        <v>1</v>
      </c>
      <c r="E1786" s="2">
        <v>1980</v>
      </c>
      <c r="F1786" s="2" t="str">
        <f t="shared" si="109"/>
        <v>1980Q1</v>
      </c>
      <c r="G1786" s="2">
        <v>1</v>
      </c>
      <c r="H1786" s="2">
        <v>1</v>
      </c>
      <c r="I1786" s="2">
        <v>0</v>
      </c>
      <c r="J1786" s="12">
        <v>18504</v>
      </c>
      <c r="K1786" s="12">
        <f>J1786*[1]OtherData!$C$3</f>
        <v>14007.570022710068</v>
      </c>
      <c r="L1786" s="12" t="str">
        <f>VLOOKUP($C1786,[1]OtherData!$H:$I,2,0)</f>
        <v>Wind</v>
      </c>
      <c r="M1786" s="13">
        <f t="shared" si="110"/>
        <v>-4.1281942281593022E-2</v>
      </c>
      <c r="N1786" s="12">
        <v>38788.597618202206</v>
      </c>
      <c r="O1786" s="14">
        <f t="shared" si="111"/>
        <v>-3.8304549985110424E-2</v>
      </c>
      <c r="P1786">
        <v>3</v>
      </c>
      <c r="Q1786">
        <v>1</v>
      </c>
    </row>
    <row r="1787" spans="1:17">
      <c r="A1787" s="2" t="str">
        <f t="shared" si="108"/>
        <v>1_19741</v>
      </c>
      <c r="B1787" s="2">
        <v>1</v>
      </c>
      <c r="C1787" s="11" t="s">
        <v>59</v>
      </c>
      <c r="D1787" s="2">
        <v>1</v>
      </c>
      <c r="E1787" s="2">
        <v>1974</v>
      </c>
      <c r="F1787" s="2" t="str">
        <f t="shared" si="109"/>
        <v>1974Q1</v>
      </c>
      <c r="G1787" s="2">
        <v>1</v>
      </c>
      <c r="H1787" s="2">
        <v>0</v>
      </c>
      <c r="I1787" s="2">
        <v>0</v>
      </c>
      <c r="J1787" s="12">
        <v>18482</v>
      </c>
      <c r="K1787" s="12">
        <f>J1787*[1]OtherData!$C$3</f>
        <v>13990.915972747918</v>
      </c>
      <c r="L1787" s="12" t="str">
        <f>VLOOKUP($C1787,[1]OtherData!$H:$I,2,0)</f>
        <v>Storm</v>
      </c>
      <c r="M1787" s="15">
        <f t="shared" si="110"/>
        <v>-4.1282081419743516E-2</v>
      </c>
      <c r="N1787" s="12">
        <v>39737.553380241341</v>
      </c>
      <c r="O1787" s="14">
        <f t="shared" si="111"/>
        <v>-3.8299999265329003E-2</v>
      </c>
      <c r="P1787">
        <v>3</v>
      </c>
      <c r="Q1787">
        <v>1</v>
      </c>
    </row>
    <row r="1788" spans="1:17">
      <c r="A1788" s="2" t="str">
        <f t="shared" si="108"/>
        <v>1_19801</v>
      </c>
      <c r="B1788" s="2">
        <v>1</v>
      </c>
      <c r="C1788" s="11" t="s">
        <v>26</v>
      </c>
      <c r="D1788" s="2">
        <v>1</v>
      </c>
      <c r="E1788" s="2">
        <v>1980</v>
      </c>
      <c r="F1788" s="2" t="str">
        <f t="shared" si="109"/>
        <v>1980Q1</v>
      </c>
      <c r="G1788" s="2">
        <v>1</v>
      </c>
      <c r="H1788" s="2">
        <v>1</v>
      </c>
      <c r="I1788" s="2">
        <v>0</v>
      </c>
      <c r="J1788" s="12">
        <v>18477</v>
      </c>
      <c r="K1788" s="12">
        <f>J1788*[1]OtherData!$C$3</f>
        <v>13987.130961392884</v>
      </c>
      <c r="L1788" s="12" t="str">
        <f>VLOOKUP($C1788,[1]OtherData!$H:$I,2,0)</f>
        <v>Wind</v>
      </c>
      <c r="M1788" s="13">
        <f t="shared" si="110"/>
        <v>-4.1282113042050442E-2</v>
      </c>
      <c r="N1788" s="12">
        <v>38731.999469926617</v>
      </c>
      <c r="O1788" s="14">
        <f t="shared" si="111"/>
        <v>-3.8304821401675085E-2</v>
      </c>
      <c r="P1788">
        <v>3</v>
      </c>
      <c r="Q1788">
        <v>1</v>
      </c>
    </row>
    <row r="1789" spans="1:17">
      <c r="A1789" s="2" t="str">
        <f t="shared" si="108"/>
        <v>1_19741</v>
      </c>
      <c r="B1789" s="2">
        <v>1</v>
      </c>
      <c r="C1789" s="11" t="s">
        <v>50</v>
      </c>
      <c r="D1789" s="2">
        <v>1</v>
      </c>
      <c r="E1789" s="2">
        <v>1974</v>
      </c>
      <c r="F1789" s="2" t="str">
        <f t="shared" si="109"/>
        <v>1974Q1</v>
      </c>
      <c r="G1789" s="2">
        <v>1</v>
      </c>
      <c r="H1789" s="2">
        <v>0</v>
      </c>
      <c r="I1789" s="2">
        <v>2</v>
      </c>
      <c r="J1789" s="12">
        <v>18473</v>
      </c>
      <c r="K1789" s="12">
        <f>J1789*[1]OtherData!$C$3</f>
        <v>13984.102952308858</v>
      </c>
      <c r="L1789" s="12" t="str">
        <f>VLOOKUP($C1789,[1]OtherData!$H:$I,2,0)</f>
        <v>Wind</v>
      </c>
      <c r="M1789" s="15">
        <f t="shared" si="110"/>
        <v>-4.1282138339895989E-2</v>
      </c>
      <c r="N1789" s="12">
        <v>39718.202769894939</v>
      </c>
      <c r="O1789" s="14">
        <f t="shared" si="111"/>
        <v>-3.8300092061230362E-2</v>
      </c>
      <c r="P1789">
        <v>3</v>
      </c>
      <c r="Q1789">
        <v>1</v>
      </c>
    </row>
    <row r="1790" spans="1:17">
      <c r="A1790" s="2" t="str">
        <f t="shared" si="108"/>
        <v>6_19773</v>
      </c>
      <c r="B1790" s="2">
        <v>6</v>
      </c>
      <c r="C1790" s="11" t="s">
        <v>50</v>
      </c>
      <c r="D1790" s="2">
        <v>3</v>
      </c>
      <c r="E1790" s="2">
        <v>1977</v>
      </c>
      <c r="F1790" s="2" t="str">
        <f t="shared" si="109"/>
        <v>1977Q3</v>
      </c>
      <c r="G1790" s="2">
        <v>1</v>
      </c>
      <c r="H1790" s="2">
        <v>0</v>
      </c>
      <c r="I1790" s="2">
        <v>0</v>
      </c>
      <c r="J1790" s="12">
        <v>18473</v>
      </c>
      <c r="K1790" s="12">
        <f>J1790*[1]OtherData!$C$3</f>
        <v>13984.102952308858</v>
      </c>
      <c r="L1790" s="12" t="str">
        <f>VLOOKUP($C1790,[1]OtherData!$H:$I,2,0)</f>
        <v>Wind</v>
      </c>
      <c r="M1790" s="13">
        <f t="shared" si="110"/>
        <v>-4.1282138339895989E-2</v>
      </c>
      <c r="N1790" s="12">
        <v>40710.058051489475</v>
      </c>
      <c r="O1790" s="14">
        <f t="shared" si="111"/>
        <v>-3.82953356166933E-2</v>
      </c>
      <c r="P1790">
        <v>3</v>
      </c>
      <c r="Q1790">
        <v>1</v>
      </c>
    </row>
    <row r="1791" spans="1:17">
      <c r="A1791" s="2" t="str">
        <f t="shared" si="108"/>
        <v>3_19773</v>
      </c>
      <c r="B1791" s="2">
        <v>3</v>
      </c>
      <c r="C1791" s="11" t="s">
        <v>50</v>
      </c>
      <c r="D1791" s="2">
        <v>3</v>
      </c>
      <c r="E1791" s="2">
        <v>1977</v>
      </c>
      <c r="F1791" s="2" t="str">
        <f t="shared" si="109"/>
        <v>1977Q3</v>
      </c>
      <c r="G1791" s="2">
        <v>1</v>
      </c>
      <c r="H1791" s="2">
        <v>0</v>
      </c>
      <c r="I1791" s="2">
        <v>0</v>
      </c>
      <c r="J1791" s="12">
        <v>18458</v>
      </c>
      <c r="K1791" s="12">
        <f>J1791*[1]OtherData!$C$3</f>
        <v>13972.747918243755</v>
      </c>
      <c r="L1791" s="12" t="str">
        <f>VLOOKUP($C1791,[1]OtherData!$H:$I,2,0)</f>
        <v>Wind</v>
      </c>
      <c r="M1791" s="15">
        <f t="shared" si="110"/>
        <v>-4.128223320681678E-2</v>
      </c>
      <c r="N1791" s="12">
        <v>40677.001651837425</v>
      </c>
      <c r="O1791" s="14">
        <f t="shared" si="111"/>
        <v>-3.8295494138742295E-2</v>
      </c>
      <c r="P1791">
        <v>3</v>
      </c>
      <c r="Q1791">
        <v>1</v>
      </c>
    </row>
    <row r="1792" spans="1:17">
      <c r="A1792" s="2" t="str">
        <f t="shared" si="108"/>
        <v>3_19801</v>
      </c>
      <c r="B1792" s="2">
        <v>3</v>
      </c>
      <c r="C1792" s="11" t="s">
        <v>19</v>
      </c>
      <c r="D1792" s="2">
        <v>1</v>
      </c>
      <c r="E1792" s="2">
        <v>1980</v>
      </c>
      <c r="F1792" s="2" t="str">
        <f t="shared" si="109"/>
        <v>1980Q1</v>
      </c>
      <c r="G1792" s="2">
        <v>17</v>
      </c>
      <c r="H1792" s="2">
        <v>0</v>
      </c>
      <c r="I1792" s="2">
        <v>0</v>
      </c>
      <c r="J1792" s="12">
        <v>18437</v>
      </c>
      <c r="K1792" s="12">
        <f>J1792*[1]OtherData!$C$3</f>
        <v>13956.850870552613</v>
      </c>
      <c r="L1792" s="12" t="str">
        <f>VLOOKUP($C1792,[1]OtherData!$H:$I,2,0)</f>
        <v>Water</v>
      </c>
      <c r="M1792" s="13">
        <f t="shared" si="110"/>
        <v>-4.1282366020505883E-2</v>
      </c>
      <c r="N1792" s="12">
        <v>38648.150361370193</v>
      </c>
      <c r="O1792" s="14">
        <f t="shared" si="111"/>
        <v>-3.83052235002894E-2</v>
      </c>
      <c r="P1792">
        <v>2</v>
      </c>
      <c r="Q1792">
        <v>2</v>
      </c>
    </row>
    <row r="1793" spans="1:17">
      <c r="A1793" s="2" t="str">
        <f t="shared" si="108"/>
        <v>1_19773</v>
      </c>
      <c r="B1793" s="2">
        <v>1</v>
      </c>
      <c r="C1793" s="11" t="s">
        <v>23</v>
      </c>
      <c r="D1793" s="2">
        <v>3</v>
      </c>
      <c r="E1793" s="2">
        <v>1977</v>
      </c>
      <c r="F1793" s="2" t="str">
        <f t="shared" si="109"/>
        <v>1977Q3</v>
      </c>
      <c r="G1793" s="2">
        <v>31</v>
      </c>
      <c r="H1793" s="2">
        <v>0</v>
      </c>
      <c r="I1793" s="2">
        <v>0</v>
      </c>
      <c r="J1793" s="12">
        <v>18427</v>
      </c>
      <c r="K1793" s="12">
        <f>J1793*[1]OtherData!$C$3</f>
        <v>13949.280847842545</v>
      </c>
      <c r="L1793" s="12" t="str">
        <f>VLOOKUP($C1793,[1]OtherData!$H:$I,2,0)</f>
        <v>Heat</v>
      </c>
      <c r="M1793" s="15">
        <f t="shared" si="110"/>
        <v>-4.1282429265119741E-2</v>
      </c>
      <c r="N1793" s="12">
        <v>40608.685092556516</v>
      </c>
      <c r="O1793" s="14">
        <f t="shared" si="111"/>
        <v>-3.8295821750976872E-2</v>
      </c>
      <c r="P1793">
        <v>2</v>
      </c>
      <c r="Q1793">
        <v>3</v>
      </c>
    </row>
    <row r="1794" spans="1:17">
      <c r="A1794" s="2" t="str">
        <f t="shared" ref="A1794:A1857" si="112">B1794&amp;"_"&amp;E1794&amp;D1794</f>
        <v>5_19653</v>
      </c>
      <c r="B1794" s="2">
        <v>5</v>
      </c>
      <c r="C1794" s="11" t="s">
        <v>25</v>
      </c>
      <c r="D1794" s="2">
        <v>3</v>
      </c>
      <c r="E1794" s="2">
        <v>1965</v>
      </c>
      <c r="F1794" s="2" t="str">
        <f t="shared" ref="F1794:F1857" si="113">E1794&amp;"Q"&amp;D1794</f>
        <v>1965Q3</v>
      </c>
      <c r="G1794" s="2">
        <v>1</v>
      </c>
      <c r="H1794" s="2">
        <v>0</v>
      </c>
      <c r="I1794" s="2">
        <v>2</v>
      </c>
      <c r="J1794" s="12">
        <v>18415</v>
      </c>
      <c r="K1794" s="12">
        <f>J1794*[1]OtherData!$C$3</f>
        <v>13940.196820590463</v>
      </c>
      <c r="L1794" s="12" t="str">
        <f>VLOOKUP($C1794,[1]OtherData!$H:$I,2,0)</f>
        <v>Storm</v>
      </c>
      <c r="M1794" s="13">
        <f t="shared" ref="M1794:M1857" si="114">STANDARDIZE(J1794,AVERAGE($J$2:$J$3367),_xlfn.STDEV.S($J$2:$J$3367))</f>
        <v>-4.1282505158656377E-2</v>
      </c>
      <c r="N1794" s="12">
        <v>48132.052104293645</v>
      </c>
      <c r="O1794" s="14">
        <f t="shared" ref="O1794:O1857" si="115">STANDARDIZE(N1794,AVERAGE($N$2:$N$3367),_xlfn.STDEV.S($N$2:$N$3367))</f>
        <v>-3.8259743425250035E-2</v>
      </c>
      <c r="P1794">
        <v>3</v>
      </c>
      <c r="Q1794">
        <v>1</v>
      </c>
    </row>
    <row r="1795" spans="1:17">
      <c r="A1795" s="2" t="str">
        <f t="shared" si="112"/>
        <v>5_19842</v>
      </c>
      <c r="B1795" s="2">
        <v>5</v>
      </c>
      <c r="C1795" s="11" t="s">
        <v>36</v>
      </c>
      <c r="D1795" s="2">
        <v>2</v>
      </c>
      <c r="E1795" s="2">
        <v>1984</v>
      </c>
      <c r="F1795" s="2" t="str">
        <f t="shared" si="113"/>
        <v>1984Q2</v>
      </c>
      <c r="G1795" s="2">
        <v>1</v>
      </c>
      <c r="H1795" s="2">
        <v>0</v>
      </c>
      <c r="I1795" s="2">
        <v>0</v>
      </c>
      <c r="J1795" s="12">
        <v>18397</v>
      </c>
      <c r="K1795" s="12">
        <f>J1795*[1]OtherData!$C$3</f>
        <v>13926.57077971234</v>
      </c>
      <c r="L1795" s="12" t="str">
        <f>VLOOKUP($C1795,[1]OtherData!$H:$I,2,0)</f>
        <v>Storm</v>
      </c>
      <c r="M1795" s="15">
        <f t="shared" si="114"/>
        <v>-4.1282618998961323E-2</v>
      </c>
      <c r="N1795" s="12">
        <v>31835.563475736835</v>
      </c>
      <c r="O1795" s="14">
        <f t="shared" si="115"/>
        <v>-3.8337893278105488E-2</v>
      </c>
      <c r="P1795">
        <v>3</v>
      </c>
      <c r="Q1795">
        <v>1</v>
      </c>
    </row>
    <row r="1796" spans="1:17">
      <c r="A1796" s="2" t="str">
        <f t="shared" si="112"/>
        <v>5_19741</v>
      </c>
      <c r="B1796" s="2">
        <v>5</v>
      </c>
      <c r="C1796" s="11" t="s">
        <v>59</v>
      </c>
      <c r="D1796" s="2">
        <v>1</v>
      </c>
      <c r="E1796" s="2">
        <v>1974</v>
      </c>
      <c r="F1796" s="2" t="str">
        <f t="shared" si="113"/>
        <v>1974Q1</v>
      </c>
      <c r="G1796" s="2">
        <v>1</v>
      </c>
      <c r="H1796" s="2">
        <v>0</v>
      </c>
      <c r="I1796" s="2">
        <v>0</v>
      </c>
      <c r="J1796" s="12">
        <v>18390</v>
      </c>
      <c r="K1796" s="12">
        <f>J1796*[1]OtherData!$C$3</f>
        <v>13921.271763815292</v>
      </c>
      <c r="L1796" s="12" t="str">
        <f>VLOOKUP($C1796,[1]OtherData!$H:$I,2,0)</f>
        <v>Storm</v>
      </c>
      <c r="M1796" s="13">
        <f t="shared" si="114"/>
        <v>-4.1282663270191026E-2</v>
      </c>
      <c r="N1796" s="12">
        <v>39539.747141144799</v>
      </c>
      <c r="O1796" s="14">
        <f t="shared" si="115"/>
        <v>-3.8300947845653979E-2</v>
      </c>
      <c r="P1796">
        <v>3</v>
      </c>
      <c r="Q1796">
        <v>1</v>
      </c>
    </row>
    <row r="1797" spans="1:17">
      <c r="A1797" s="2" t="str">
        <f t="shared" si="112"/>
        <v>5_19843</v>
      </c>
      <c r="B1797" s="2">
        <v>5</v>
      </c>
      <c r="C1797" s="11" t="s">
        <v>55</v>
      </c>
      <c r="D1797" s="2">
        <v>3</v>
      </c>
      <c r="E1797" s="2">
        <v>1984</v>
      </c>
      <c r="F1797" s="2" t="str">
        <f t="shared" si="113"/>
        <v>1984Q3</v>
      </c>
      <c r="G1797" s="2">
        <v>1</v>
      </c>
      <c r="H1797" s="2">
        <v>0</v>
      </c>
      <c r="I1797" s="2">
        <v>1</v>
      </c>
      <c r="J1797" s="12">
        <v>18368</v>
      </c>
      <c r="K1797" s="12">
        <f>J1797*[1]OtherData!$C$3</f>
        <v>13904.617713853142</v>
      </c>
      <c r="L1797" s="12" t="str">
        <f>VLOOKUP($C1797,[1]OtherData!$H:$I,2,0)</f>
        <v>Water</v>
      </c>
      <c r="M1797" s="15">
        <f t="shared" si="114"/>
        <v>-4.1282802408341514E-2</v>
      </c>
      <c r="N1797" s="12">
        <v>31785.379677248147</v>
      </c>
      <c r="O1797" s="14">
        <f t="shared" si="115"/>
        <v>-3.8338133934639355E-2</v>
      </c>
      <c r="P1797">
        <v>3</v>
      </c>
      <c r="Q1797">
        <v>1</v>
      </c>
    </row>
    <row r="1798" spans="1:17">
      <c r="A1798" s="2" t="str">
        <f t="shared" si="112"/>
        <v>3_19851</v>
      </c>
      <c r="B1798" s="2">
        <v>3</v>
      </c>
      <c r="C1798" s="11" t="s">
        <v>61</v>
      </c>
      <c r="D1798" s="2">
        <v>1</v>
      </c>
      <c r="E1798" s="2">
        <v>1985</v>
      </c>
      <c r="F1798" s="2" t="str">
        <f t="shared" si="113"/>
        <v>1985Q1</v>
      </c>
      <c r="G1798" s="2">
        <v>2</v>
      </c>
      <c r="H1798" s="2">
        <v>0</v>
      </c>
      <c r="I1798" s="2">
        <v>0</v>
      </c>
      <c r="J1798" s="12">
        <v>18341</v>
      </c>
      <c r="K1798" s="12">
        <f>J1798*[1]OtherData!$C$3</f>
        <v>13884.178652535958</v>
      </c>
      <c r="L1798" s="12" t="str">
        <f>VLOOKUP($C1798,[1]OtherData!$H:$I,2,0)</f>
        <v>Storm</v>
      </c>
      <c r="M1798" s="13">
        <f t="shared" si="114"/>
        <v>-4.1282973168798941E-2</v>
      </c>
      <c r="N1798" s="12">
        <v>29643.667990960959</v>
      </c>
      <c r="O1798" s="14">
        <f t="shared" si="115"/>
        <v>-3.8348404518502972E-2</v>
      </c>
      <c r="P1798">
        <v>3</v>
      </c>
      <c r="Q1798">
        <v>1</v>
      </c>
    </row>
    <row r="1799" spans="1:17">
      <c r="A1799" s="2" t="str">
        <f t="shared" si="112"/>
        <v>5_19611</v>
      </c>
      <c r="B1799" s="2">
        <v>5</v>
      </c>
      <c r="C1799" s="11" t="s">
        <v>20</v>
      </c>
      <c r="D1799" s="2">
        <v>1</v>
      </c>
      <c r="E1799" s="2">
        <v>1961</v>
      </c>
      <c r="F1799" s="2" t="str">
        <f t="shared" si="113"/>
        <v>1961Q1</v>
      </c>
      <c r="G1799" s="2">
        <v>2</v>
      </c>
      <c r="H1799" s="2">
        <v>0</v>
      </c>
      <c r="I1799" s="2">
        <v>0</v>
      </c>
      <c r="J1799" s="12">
        <v>18332</v>
      </c>
      <c r="K1799" s="12">
        <f>J1799*[1]OtherData!$C$3</f>
        <v>13877.365632096897</v>
      </c>
      <c r="L1799" s="12" t="str">
        <f>VLOOKUP($C1799,[1]OtherData!$H:$I,2,0)</f>
        <v>Winter</v>
      </c>
      <c r="M1799" s="15">
        <f t="shared" si="114"/>
        <v>-4.1283030088951414E-2</v>
      </c>
      <c r="N1799" s="12">
        <v>51211.147490479154</v>
      </c>
      <c r="O1799" s="14">
        <f t="shared" si="115"/>
        <v>-3.8244977615458552E-2</v>
      </c>
      <c r="P1799">
        <v>3</v>
      </c>
      <c r="Q1799">
        <v>1</v>
      </c>
    </row>
    <row r="1800" spans="1:17">
      <c r="A1800" s="2" t="str">
        <f t="shared" si="112"/>
        <v>2_19882</v>
      </c>
      <c r="B1800" s="2">
        <v>2</v>
      </c>
      <c r="C1800" s="11" t="s">
        <v>38</v>
      </c>
      <c r="D1800" s="2">
        <v>2</v>
      </c>
      <c r="E1800" s="2">
        <v>1988</v>
      </c>
      <c r="F1800" s="2" t="str">
        <f t="shared" si="113"/>
        <v>1988Q2</v>
      </c>
      <c r="G1800" s="2">
        <v>30</v>
      </c>
      <c r="H1800" s="2">
        <v>0</v>
      </c>
      <c r="I1800" s="2">
        <v>0</v>
      </c>
      <c r="J1800" s="12">
        <v>18327</v>
      </c>
      <c r="K1800" s="12">
        <f>J1800*[1]OtherData!$C$3</f>
        <v>13873.580620741863</v>
      </c>
      <c r="L1800" s="12" t="str">
        <f>VLOOKUP($C1800,[1]OtherData!$H:$I,2,0)</f>
        <v>Heat</v>
      </c>
      <c r="M1800" s="13">
        <f t="shared" si="114"/>
        <v>-4.128306171125834E-2</v>
      </c>
      <c r="N1800" s="12">
        <v>25585.324489075647</v>
      </c>
      <c r="O1800" s="14">
        <f t="shared" si="115"/>
        <v>-3.8367866315135252E-2</v>
      </c>
      <c r="P1800">
        <v>2</v>
      </c>
      <c r="Q1800">
        <v>3</v>
      </c>
    </row>
    <row r="1801" spans="1:17">
      <c r="A1801" s="2" t="str">
        <f t="shared" si="112"/>
        <v>2_19831</v>
      </c>
      <c r="B1801" s="2">
        <v>2</v>
      </c>
      <c r="C1801" s="11" t="s">
        <v>20</v>
      </c>
      <c r="D1801" s="2">
        <v>1</v>
      </c>
      <c r="E1801" s="2">
        <v>1983</v>
      </c>
      <c r="F1801" s="2" t="str">
        <f t="shared" si="113"/>
        <v>1983Q1</v>
      </c>
      <c r="G1801" s="2">
        <v>1</v>
      </c>
      <c r="H1801" s="2">
        <v>0</v>
      </c>
      <c r="I1801" s="2">
        <v>0</v>
      </c>
      <c r="J1801" s="12">
        <v>18218</v>
      </c>
      <c r="K1801" s="12">
        <f>J1801*[1]OtherData!$C$3</f>
        <v>13791.067373202121</v>
      </c>
      <c r="L1801" s="12" t="str">
        <f>VLOOKUP($C1801,[1]OtherData!$H:$I,2,0)</f>
        <v>Winter</v>
      </c>
      <c r="M1801" s="15">
        <f t="shared" si="114"/>
        <v>-4.1283751077549412E-2</v>
      </c>
      <c r="N1801" s="12">
        <v>33356.708243657224</v>
      </c>
      <c r="O1801" s="14">
        <f t="shared" si="115"/>
        <v>-3.833059862448443E-2</v>
      </c>
      <c r="P1801">
        <v>3</v>
      </c>
      <c r="Q1801">
        <v>1</v>
      </c>
    </row>
    <row r="1802" spans="1:17">
      <c r="A1802" s="2" t="str">
        <f t="shared" si="112"/>
        <v>3_19801</v>
      </c>
      <c r="B1802" s="2">
        <v>3</v>
      </c>
      <c r="C1802" s="11" t="s">
        <v>20</v>
      </c>
      <c r="D1802" s="2">
        <v>1</v>
      </c>
      <c r="E1802" s="2">
        <v>1980</v>
      </c>
      <c r="F1802" s="2" t="str">
        <f t="shared" si="113"/>
        <v>1980Q1</v>
      </c>
      <c r="G1802" s="2">
        <v>2</v>
      </c>
      <c r="H1802" s="2">
        <v>0</v>
      </c>
      <c r="I1802" s="2">
        <v>0</v>
      </c>
      <c r="J1802" s="12">
        <v>18211</v>
      </c>
      <c r="K1802" s="12">
        <f>J1802*[1]OtherData!$C$3</f>
        <v>13785.768357305073</v>
      </c>
      <c r="L1802" s="12" t="str">
        <f>VLOOKUP($C1802,[1]OtherData!$H:$I,2,0)</f>
        <v>Winter</v>
      </c>
      <c r="M1802" s="13">
        <f t="shared" si="114"/>
        <v>-4.1283795348779115E-2</v>
      </c>
      <c r="N1802" s="12">
        <v>38174.402898026397</v>
      </c>
      <c r="O1802" s="14">
        <f t="shared" si="115"/>
        <v>-3.8307495357460281E-2</v>
      </c>
      <c r="P1802">
        <v>3</v>
      </c>
      <c r="Q1802">
        <v>1</v>
      </c>
    </row>
    <row r="1803" spans="1:17">
      <c r="A1803" s="2" t="str">
        <f t="shared" si="112"/>
        <v>4_19752</v>
      </c>
      <c r="B1803" s="2">
        <v>4</v>
      </c>
      <c r="C1803" s="11" t="s">
        <v>50</v>
      </c>
      <c r="D1803" s="2">
        <v>2</v>
      </c>
      <c r="E1803" s="2">
        <v>1975</v>
      </c>
      <c r="F1803" s="2" t="str">
        <f t="shared" si="113"/>
        <v>1975Q2</v>
      </c>
      <c r="G1803" s="2">
        <v>1</v>
      </c>
      <c r="H1803" s="2">
        <v>0</v>
      </c>
      <c r="I1803" s="2">
        <v>0</v>
      </c>
      <c r="J1803" s="12">
        <v>18191</v>
      </c>
      <c r="K1803" s="12">
        <f>J1803*[1]OtherData!$C$3</f>
        <v>13770.628311884937</v>
      </c>
      <c r="L1803" s="12" t="str">
        <f>VLOOKUP($C1803,[1]OtherData!$H:$I,2,0)</f>
        <v>Wind</v>
      </c>
      <c r="M1803" s="15">
        <f t="shared" si="114"/>
        <v>-4.1283921838006839E-2</v>
      </c>
      <c r="N1803" s="12">
        <v>39695.536216819171</v>
      </c>
      <c r="O1803" s="14">
        <f t="shared" si="115"/>
        <v>-3.8300200758743547E-2</v>
      </c>
      <c r="P1803">
        <v>3</v>
      </c>
      <c r="Q1803">
        <v>1</v>
      </c>
    </row>
    <row r="1804" spans="1:17">
      <c r="A1804" s="2" t="str">
        <f t="shared" si="112"/>
        <v>4_19741</v>
      </c>
      <c r="B1804" s="2">
        <v>4</v>
      </c>
      <c r="C1804" s="11" t="s">
        <v>50</v>
      </c>
      <c r="D1804" s="2">
        <v>1</v>
      </c>
      <c r="E1804" s="2">
        <v>1974</v>
      </c>
      <c r="F1804" s="2" t="str">
        <f t="shared" si="113"/>
        <v>1974Q1</v>
      </c>
      <c r="G1804" s="2">
        <v>1</v>
      </c>
      <c r="H1804" s="2">
        <v>0</v>
      </c>
      <c r="I1804" s="2">
        <v>1</v>
      </c>
      <c r="J1804" s="12">
        <v>18187</v>
      </c>
      <c r="K1804" s="12">
        <f>J1804*[1]OtherData!$C$3</f>
        <v>13767.600302800909</v>
      </c>
      <c r="L1804" s="12" t="str">
        <f>VLOOKUP($C1804,[1]OtherData!$H:$I,2,0)</f>
        <v>Wind</v>
      </c>
      <c r="M1804" s="13">
        <f t="shared" si="114"/>
        <v>-4.1283947135852379E-2</v>
      </c>
      <c r="N1804" s="12">
        <v>39103.283374442661</v>
      </c>
      <c r="O1804" s="14">
        <f t="shared" si="115"/>
        <v>-3.8303040908762361E-2</v>
      </c>
      <c r="P1804">
        <v>3</v>
      </c>
      <c r="Q1804">
        <v>1</v>
      </c>
    </row>
    <row r="1805" spans="1:17">
      <c r="A1805" s="2" t="str">
        <f t="shared" si="112"/>
        <v>2_19841</v>
      </c>
      <c r="B1805" s="2">
        <v>2</v>
      </c>
      <c r="C1805" s="11" t="s">
        <v>55</v>
      </c>
      <c r="D1805" s="2">
        <v>1</v>
      </c>
      <c r="E1805" s="2">
        <v>1984</v>
      </c>
      <c r="F1805" s="2" t="str">
        <f t="shared" si="113"/>
        <v>1984Q1</v>
      </c>
      <c r="G1805" s="2">
        <v>1</v>
      </c>
      <c r="H1805" s="2">
        <v>0</v>
      </c>
      <c r="I1805" s="2">
        <v>0</v>
      </c>
      <c r="J1805" s="12">
        <v>18167</v>
      </c>
      <c r="K1805" s="12">
        <f>J1805*[1]OtherData!$C$3</f>
        <v>13752.460257380773</v>
      </c>
      <c r="L1805" s="12" t="str">
        <f>VLOOKUP($C1805,[1]OtherData!$H:$I,2,0)</f>
        <v>Water</v>
      </c>
      <c r="M1805" s="15">
        <f t="shared" si="114"/>
        <v>-4.1284073625080096E-2</v>
      </c>
      <c r="N1805" s="12">
        <v>31437.554039447252</v>
      </c>
      <c r="O1805" s="14">
        <f t="shared" si="115"/>
        <v>-3.8339801933374114E-2</v>
      </c>
      <c r="P1805">
        <v>3</v>
      </c>
      <c r="Q1805">
        <v>1</v>
      </c>
    </row>
    <row r="1806" spans="1:17">
      <c r="A1806" s="2" t="str">
        <f t="shared" si="112"/>
        <v>2_19861</v>
      </c>
      <c r="B1806" s="2">
        <v>2</v>
      </c>
      <c r="C1806" s="11" t="s">
        <v>20</v>
      </c>
      <c r="D1806" s="2">
        <v>1</v>
      </c>
      <c r="E1806" s="2">
        <v>1986</v>
      </c>
      <c r="F1806" s="2" t="str">
        <f t="shared" si="113"/>
        <v>1986Q1</v>
      </c>
      <c r="G1806" s="2">
        <v>2</v>
      </c>
      <c r="H1806" s="2">
        <v>0</v>
      </c>
      <c r="I1806" s="2">
        <v>0</v>
      </c>
      <c r="J1806" s="12">
        <v>18163</v>
      </c>
      <c r="K1806" s="12">
        <f>J1806*[1]OtherData!$C$3</f>
        <v>13749.432248296745</v>
      </c>
      <c r="L1806" s="12" t="str">
        <f>VLOOKUP($C1806,[1]OtherData!$H:$I,2,0)</f>
        <v>Winter</v>
      </c>
      <c r="M1806" s="13">
        <f t="shared" si="114"/>
        <v>-4.1284098922925644E-2</v>
      </c>
      <c r="N1806" s="12">
        <v>27827.437195272068</v>
      </c>
      <c r="O1806" s="14">
        <f t="shared" si="115"/>
        <v>-3.8357114257924138E-2</v>
      </c>
      <c r="P1806">
        <v>3</v>
      </c>
      <c r="Q1806">
        <v>1</v>
      </c>
    </row>
    <row r="1807" spans="1:17">
      <c r="A1807" s="2" t="str">
        <f t="shared" si="112"/>
        <v>4_19741</v>
      </c>
      <c r="B1807" s="2">
        <v>4</v>
      </c>
      <c r="C1807" s="11" t="s">
        <v>59</v>
      </c>
      <c r="D1807" s="2">
        <v>1</v>
      </c>
      <c r="E1807" s="2">
        <v>1974</v>
      </c>
      <c r="F1807" s="2" t="str">
        <f t="shared" si="113"/>
        <v>1974Q1</v>
      </c>
      <c r="G1807" s="2">
        <v>1</v>
      </c>
      <c r="H1807" s="2">
        <v>0</v>
      </c>
      <c r="I1807" s="2">
        <v>0</v>
      </c>
      <c r="J1807" s="12">
        <v>18156</v>
      </c>
      <c r="K1807" s="12">
        <f>J1807*[1]OtherData!$C$3</f>
        <v>13744.133232399698</v>
      </c>
      <c r="L1807" s="12" t="str">
        <f>VLOOKUP($C1807,[1]OtherData!$H:$I,2,0)</f>
        <v>Storm</v>
      </c>
      <c r="M1807" s="15">
        <f t="shared" si="114"/>
        <v>-4.1284143194155347E-2</v>
      </c>
      <c r="N1807" s="12">
        <v>39036.631272138387</v>
      </c>
      <c r="O1807" s="14">
        <f t="shared" si="115"/>
        <v>-3.8303360539089254E-2</v>
      </c>
      <c r="P1807">
        <v>3</v>
      </c>
      <c r="Q1807">
        <v>1</v>
      </c>
    </row>
    <row r="1808" spans="1:17">
      <c r="A1808" s="2" t="str">
        <f t="shared" si="112"/>
        <v>1_19841</v>
      </c>
      <c r="B1808" s="2">
        <v>1</v>
      </c>
      <c r="C1808" s="11" t="s">
        <v>55</v>
      </c>
      <c r="D1808" s="2">
        <v>1</v>
      </c>
      <c r="E1808" s="2">
        <v>1984</v>
      </c>
      <c r="F1808" s="2" t="str">
        <f t="shared" si="113"/>
        <v>1984Q1</v>
      </c>
      <c r="G1808" s="2">
        <v>1</v>
      </c>
      <c r="H1808" s="2">
        <v>0</v>
      </c>
      <c r="I1808" s="2">
        <v>0</v>
      </c>
      <c r="J1808" s="12">
        <v>18120</v>
      </c>
      <c r="K1808" s="12">
        <f>J1808*[1]OtherData!$C$3</f>
        <v>13716.881150643452</v>
      </c>
      <c r="L1808" s="12" t="str">
        <f>VLOOKUP($C1808,[1]OtherData!$H:$I,2,0)</f>
        <v>Water</v>
      </c>
      <c r="M1808" s="13">
        <f t="shared" si="114"/>
        <v>-4.128437087476524E-2</v>
      </c>
      <c r="N1808" s="12">
        <v>31356.22167637938</v>
      </c>
      <c r="O1808" s="14">
        <f t="shared" si="115"/>
        <v>-3.834019196292901E-2</v>
      </c>
      <c r="P1808">
        <v>3</v>
      </c>
      <c r="Q1808">
        <v>1</v>
      </c>
    </row>
    <row r="1809" spans="1:17">
      <c r="A1809" s="2" t="str">
        <f t="shared" si="112"/>
        <v>4_19833</v>
      </c>
      <c r="B1809" s="2">
        <v>4</v>
      </c>
      <c r="C1809" s="11" t="s">
        <v>50</v>
      </c>
      <c r="D1809" s="2">
        <v>3</v>
      </c>
      <c r="E1809" s="2">
        <v>1983</v>
      </c>
      <c r="F1809" s="2" t="str">
        <f t="shared" si="113"/>
        <v>1983Q3</v>
      </c>
      <c r="G1809" s="2">
        <v>1</v>
      </c>
      <c r="H1809" s="2">
        <v>0</v>
      </c>
      <c r="I1809" s="2">
        <v>0</v>
      </c>
      <c r="J1809" s="12">
        <v>18113</v>
      </c>
      <c r="K1809" s="12">
        <f>J1809*[1]OtherData!$C$3</f>
        <v>13711.582134746404</v>
      </c>
      <c r="L1809" s="12" t="str">
        <f>VLOOKUP($C1809,[1]OtherData!$H:$I,2,0)</f>
        <v>Wind</v>
      </c>
      <c r="M1809" s="15">
        <f t="shared" si="114"/>
        <v>-4.1284415145994943E-2</v>
      </c>
      <c r="N1809" s="12">
        <v>33164.455835841654</v>
      </c>
      <c r="O1809" s="14">
        <f t="shared" si="115"/>
        <v>-3.8331520571397305E-2</v>
      </c>
      <c r="P1809">
        <v>3</v>
      </c>
      <c r="Q1809">
        <v>1</v>
      </c>
    </row>
    <row r="1810" spans="1:17">
      <c r="A1810" s="2" t="str">
        <f t="shared" si="112"/>
        <v>2_19801</v>
      </c>
      <c r="B1810" s="2">
        <v>2</v>
      </c>
      <c r="C1810" s="11" t="s">
        <v>26</v>
      </c>
      <c r="D1810" s="2">
        <v>1</v>
      </c>
      <c r="E1810" s="2">
        <v>1980</v>
      </c>
      <c r="F1810" s="2" t="str">
        <f t="shared" si="113"/>
        <v>1980Q1</v>
      </c>
      <c r="G1810" s="2">
        <v>1</v>
      </c>
      <c r="H1810" s="2">
        <v>0</v>
      </c>
      <c r="I1810" s="2">
        <v>0</v>
      </c>
      <c r="J1810" s="12">
        <v>18065</v>
      </c>
      <c r="K1810" s="12">
        <f>J1810*[1]OtherData!$C$3</f>
        <v>13675.246025738077</v>
      </c>
      <c r="L1810" s="12" t="str">
        <f>VLOOKUP($C1810,[1]OtherData!$H:$I,2,0)</f>
        <v>Wind</v>
      </c>
      <c r="M1810" s="13">
        <f t="shared" si="114"/>
        <v>-4.1284718720141472E-2</v>
      </c>
      <c r="N1810" s="12">
        <v>37868.353651795442</v>
      </c>
      <c r="O1810" s="14">
        <f t="shared" si="115"/>
        <v>-3.8308963017402532E-2</v>
      </c>
      <c r="P1810">
        <v>3</v>
      </c>
      <c r="Q1810">
        <v>1</v>
      </c>
    </row>
    <row r="1811" spans="1:17">
      <c r="A1811" s="2" t="str">
        <f t="shared" si="112"/>
        <v>4_19831</v>
      </c>
      <c r="B1811" s="2">
        <v>4</v>
      </c>
      <c r="C1811" s="11" t="s">
        <v>20</v>
      </c>
      <c r="D1811" s="2">
        <v>1</v>
      </c>
      <c r="E1811" s="2">
        <v>1983</v>
      </c>
      <c r="F1811" s="2" t="str">
        <f t="shared" si="113"/>
        <v>1983Q1</v>
      </c>
      <c r="G1811" s="2">
        <v>1</v>
      </c>
      <c r="H1811" s="2">
        <v>0</v>
      </c>
      <c r="I1811" s="2">
        <v>0</v>
      </c>
      <c r="J1811" s="12">
        <v>18032</v>
      </c>
      <c r="K1811" s="12">
        <f>J1811*[1]OtherData!$C$3</f>
        <v>13650.264950794854</v>
      </c>
      <c r="L1811" s="12" t="str">
        <f>VLOOKUP($C1811,[1]OtherData!$H:$I,2,0)</f>
        <v>Winter</v>
      </c>
      <c r="M1811" s="15">
        <f t="shared" si="114"/>
        <v>-4.128492742736721E-2</v>
      </c>
      <c r="N1811" s="12">
        <v>33016.146835526786</v>
      </c>
      <c r="O1811" s="14">
        <f t="shared" si="115"/>
        <v>-3.8332231787587247E-2</v>
      </c>
      <c r="P1811">
        <v>3</v>
      </c>
      <c r="Q1811">
        <v>1</v>
      </c>
    </row>
    <row r="1812" spans="1:17">
      <c r="A1812" s="2" t="str">
        <f t="shared" si="112"/>
        <v>4_19821</v>
      </c>
      <c r="B1812" s="2">
        <v>4</v>
      </c>
      <c r="C1812" s="11" t="s">
        <v>20</v>
      </c>
      <c r="D1812" s="2">
        <v>1</v>
      </c>
      <c r="E1812" s="2">
        <v>1982</v>
      </c>
      <c r="F1812" s="2" t="str">
        <f t="shared" si="113"/>
        <v>1982Q1</v>
      </c>
      <c r="G1812" s="2">
        <v>2</v>
      </c>
      <c r="H1812" s="2">
        <v>0</v>
      </c>
      <c r="I1812" s="2">
        <v>0</v>
      </c>
      <c r="J1812" s="12">
        <v>17970</v>
      </c>
      <c r="K1812" s="12">
        <f>J1812*[1]OtherData!$C$3</f>
        <v>13603.330809992431</v>
      </c>
      <c r="L1812" s="12" t="str">
        <f>VLOOKUP($C1812,[1]OtherData!$H:$I,2,0)</f>
        <v>Winter</v>
      </c>
      <c r="M1812" s="13">
        <f t="shared" si="114"/>
        <v>-4.1285319543973138E-2</v>
      </c>
      <c r="N1812" s="12">
        <v>35026.568006401023</v>
      </c>
      <c r="O1812" s="14">
        <f t="shared" si="115"/>
        <v>-3.832259080772573E-2</v>
      </c>
      <c r="P1812">
        <v>3</v>
      </c>
      <c r="Q1812">
        <v>1</v>
      </c>
    </row>
    <row r="1813" spans="1:17">
      <c r="A1813" s="2" t="str">
        <f t="shared" si="112"/>
        <v>5_19891</v>
      </c>
      <c r="B1813" s="2">
        <v>5</v>
      </c>
      <c r="C1813" s="11" t="s">
        <v>26</v>
      </c>
      <c r="D1813" s="2">
        <v>1</v>
      </c>
      <c r="E1813" s="2">
        <v>1989</v>
      </c>
      <c r="F1813" s="2" t="str">
        <f t="shared" si="113"/>
        <v>1989Q1</v>
      </c>
      <c r="G1813" s="2">
        <v>1</v>
      </c>
      <c r="H1813" s="2">
        <v>0</v>
      </c>
      <c r="I1813" s="2">
        <v>0</v>
      </c>
      <c r="J1813" s="12">
        <v>17967</v>
      </c>
      <c r="K1813" s="12">
        <f>J1813*[1]OtherData!$C$3</f>
        <v>13601.059803179411</v>
      </c>
      <c r="L1813" s="12" t="str">
        <f>VLOOKUP($C1813,[1]OtherData!$H:$I,2,0)</f>
        <v>Wind</v>
      </c>
      <c r="M1813" s="15">
        <f t="shared" si="114"/>
        <v>-4.1285338517357294E-2</v>
      </c>
      <c r="N1813" s="12">
        <v>23944.197834257131</v>
      </c>
      <c r="O1813" s="14">
        <f t="shared" si="115"/>
        <v>-3.8375736342201483E-2</v>
      </c>
      <c r="P1813">
        <v>3</v>
      </c>
      <c r="Q1813">
        <v>1</v>
      </c>
    </row>
    <row r="1814" spans="1:17">
      <c r="A1814" s="2" t="str">
        <f t="shared" si="112"/>
        <v>6_19611</v>
      </c>
      <c r="B1814" s="2">
        <v>6</v>
      </c>
      <c r="C1814" s="11" t="s">
        <v>20</v>
      </c>
      <c r="D1814" s="2">
        <v>1</v>
      </c>
      <c r="E1814" s="2">
        <v>1961</v>
      </c>
      <c r="F1814" s="2" t="str">
        <f t="shared" si="113"/>
        <v>1961Q1</v>
      </c>
      <c r="G1814" s="2">
        <v>2</v>
      </c>
      <c r="H1814" s="2">
        <v>0</v>
      </c>
      <c r="I1814" s="2">
        <v>0</v>
      </c>
      <c r="J1814" s="12">
        <v>17962</v>
      </c>
      <c r="K1814" s="12">
        <f>J1814*[1]OtherData!$C$3</f>
        <v>13597.274791824377</v>
      </c>
      <c r="L1814" s="12" t="str">
        <f>VLOOKUP($C1814,[1]OtherData!$H:$I,2,0)</f>
        <v>Winter</v>
      </c>
      <c r="M1814" s="13">
        <f t="shared" si="114"/>
        <v>-4.1285370139664226E-2</v>
      </c>
      <c r="N1814" s="12">
        <v>50177.538251362996</v>
      </c>
      <c r="O1814" s="14">
        <f t="shared" si="115"/>
        <v>-3.8249934291205587E-2</v>
      </c>
      <c r="P1814">
        <v>3</v>
      </c>
      <c r="Q1814">
        <v>1</v>
      </c>
    </row>
    <row r="1815" spans="1:17">
      <c r="A1815" s="2" t="str">
        <f t="shared" si="112"/>
        <v>4_19803</v>
      </c>
      <c r="B1815" s="2">
        <v>4</v>
      </c>
      <c r="C1815" s="11" t="s">
        <v>51</v>
      </c>
      <c r="D1815" s="2">
        <v>3</v>
      </c>
      <c r="E1815" s="2">
        <v>1980</v>
      </c>
      <c r="F1815" s="2" t="str">
        <f t="shared" si="113"/>
        <v>1980Q3</v>
      </c>
      <c r="G1815" s="2">
        <v>1</v>
      </c>
      <c r="H1815" s="2">
        <v>0</v>
      </c>
      <c r="I1815" s="2">
        <v>0</v>
      </c>
      <c r="J1815" s="12">
        <v>17946</v>
      </c>
      <c r="K1815" s="12">
        <f>J1815*[1]OtherData!$C$3</f>
        <v>13585.162755488267</v>
      </c>
      <c r="L1815" s="12" t="str">
        <f>VLOOKUP($C1815,[1]OtherData!$H:$I,2,0)</f>
        <v>Water</v>
      </c>
      <c r="M1815" s="15">
        <f t="shared" si="114"/>
        <v>-4.1285471331046403E-2</v>
      </c>
      <c r="N1815" s="12">
        <v>37618.902553840082</v>
      </c>
      <c r="O1815" s="14">
        <f t="shared" si="115"/>
        <v>-3.8310159260780116E-2</v>
      </c>
      <c r="P1815">
        <v>3</v>
      </c>
      <c r="Q1815">
        <v>1</v>
      </c>
    </row>
    <row r="1816" spans="1:17">
      <c r="A1816" s="2" t="str">
        <f t="shared" si="112"/>
        <v>2_19821</v>
      </c>
      <c r="B1816" s="2">
        <v>2</v>
      </c>
      <c r="C1816" s="11" t="s">
        <v>20</v>
      </c>
      <c r="D1816" s="2">
        <v>1</v>
      </c>
      <c r="E1816" s="2">
        <v>1982</v>
      </c>
      <c r="F1816" s="2" t="str">
        <f t="shared" si="113"/>
        <v>1982Q1</v>
      </c>
      <c r="G1816" s="2">
        <v>2</v>
      </c>
      <c r="H1816" s="2">
        <v>0</v>
      </c>
      <c r="I1816" s="2">
        <v>0</v>
      </c>
      <c r="J1816" s="12">
        <v>17920</v>
      </c>
      <c r="K1816" s="12">
        <f>J1816*[1]OtherData!$C$3</f>
        <v>13565.48069644209</v>
      </c>
      <c r="L1816" s="12" t="str">
        <f>VLOOKUP($C1816,[1]OtherData!$H:$I,2,0)</f>
        <v>Winter</v>
      </c>
      <c r="M1816" s="13">
        <f t="shared" si="114"/>
        <v>-4.1285635767042438E-2</v>
      </c>
      <c r="N1816" s="12">
        <v>34929.10955340603</v>
      </c>
      <c r="O1816" s="14">
        <f t="shared" si="115"/>
        <v>-3.8323058169986074E-2</v>
      </c>
      <c r="P1816">
        <v>3</v>
      </c>
      <c r="Q1816">
        <v>1</v>
      </c>
    </row>
    <row r="1817" spans="1:17">
      <c r="A1817" s="2" t="str">
        <f t="shared" si="112"/>
        <v>1_19891</v>
      </c>
      <c r="B1817" s="2">
        <v>1</v>
      </c>
      <c r="C1817" s="11" t="s">
        <v>26</v>
      </c>
      <c r="D1817" s="2">
        <v>1</v>
      </c>
      <c r="E1817" s="2">
        <v>1989</v>
      </c>
      <c r="F1817" s="2" t="str">
        <f t="shared" si="113"/>
        <v>1989Q1</v>
      </c>
      <c r="G1817" s="2">
        <v>1</v>
      </c>
      <c r="H1817" s="2">
        <v>0</v>
      </c>
      <c r="I1817" s="2">
        <v>0</v>
      </c>
      <c r="J1817" s="12">
        <v>17900</v>
      </c>
      <c r="K1817" s="12">
        <f>J1817*[1]OtherData!$C$3</f>
        <v>13550.340651021954</v>
      </c>
      <c r="L1817" s="12" t="str">
        <f>VLOOKUP($C1817,[1]OtherData!$H:$I,2,0)</f>
        <v>Wind</v>
      </c>
      <c r="M1817" s="15">
        <f t="shared" si="114"/>
        <v>-4.1285762256270155E-2</v>
      </c>
      <c r="N1817" s="12">
        <v>23854.908511894177</v>
      </c>
      <c r="O1817" s="14">
        <f t="shared" si="115"/>
        <v>-3.8376164529375006E-2</v>
      </c>
      <c r="P1817">
        <v>3</v>
      </c>
      <c r="Q1817">
        <v>1</v>
      </c>
    </row>
    <row r="1818" spans="1:17">
      <c r="A1818" s="2" t="str">
        <f t="shared" si="112"/>
        <v>4_19861</v>
      </c>
      <c r="B1818" s="2">
        <v>4</v>
      </c>
      <c r="C1818" s="11" t="s">
        <v>20</v>
      </c>
      <c r="D1818" s="2">
        <v>1</v>
      </c>
      <c r="E1818" s="2">
        <v>1986</v>
      </c>
      <c r="F1818" s="2" t="str">
        <f t="shared" si="113"/>
        <v>1986Q1</v>
      </c>
      <c r="G1818" s="2">
        <v>2</v>
      </c>
      <c r="H1818" s="2">
        <v>0</v>
      </c>
      <c r="I1818" s="2">
        <v>0</v>
      </c>
      <c r="J1818" s="12">
        <v>17898</v>
      </c>
      <c r="K1818" s="12">
        <f>J1818*[1]OtherData!$C$3</f>
        <v>13548.82664647994</v>
      </c>
      <c r="L1818" s="12" t="str">
        <f>VLOOKUP($C1818,[1]OtherData!$H:$I,2,0)</f>
        <v>Winter</v>
      </c>
      <c r="M1818" s="13">
        <f t="shared" si="114"/>
        <v>-4.1285774905192932E-2</v>
      </c>
      <c r="N1818" s="12">
        <v>27421.432082859632</v>
      </c>
      <c r="O1818" s="14">
        <f t="shared" si="115"/>
        <v>-3.8359061256478047E-2</v>
      </c>
      <c r="P1818">
        <v>3</v>
      </c>
      <c r="Q1818">
        <v>1</v>
      </c>
    </row>
    <row r="1819" spans="1:17">
      <c r="A1819" s="2" t="str">
        <f t="shared" si="112"/>
        <v>5_19801</v>
      </c>
      <c r="B1819" s="2">
        <v>5</v>
      </c>
      <c r="C1819" s="11" t="s">
        <v>19</v>
      </c>
      <c r="D1819" s="2">
        <v>1</v>
      </c>
      <c r="E1819" s="2">
        <v>1980</v>
      </c>
      <c r="F1819" s="2" t="str">
        <f t="shared" si="113"/>
        <v>1980Q1</v>
      </c>
      <c r="G1819" s="2">
        <v>17</v>
      </c>
      <c r="H1819" s="2">
        <v>0</v>
      </c>
      <c r="I1819" s="2">
        <v>0</v>
      </c>
      <c r="J1819" s="12">
        <v>17893</v>
      </c>
      <c r="K1819" s="12">
        <f>J1819*[1]OtherData!$C$3</f>
        <v>13545.041635124906</v>
      </c>
      <c r="L1819" s="12" t="str">
        <f>VLOOKUP($C1819,[1]OtherData!$H:$I,2,0)</f>
        <v>Water</v>
      </c>
      <c r="M1819" s="15">
        <f t="shared" si="114"/>
        <v>-4.1285806527499858E-2</v>
      </c>
      <c r="N1819" s="12">
        <v>37507.802485002816</v>
      </c>
      <c r="O1819" s="14">
        <f t="shared" si="115"/>
        <v>-3.8310692041444085E-2</v>
      </c>
      <c r="P1819">
        <v>2</v>
      </c>
      <c r="Q1819">
        <v>2</v>
      </c>
    </row>
    <row r="1820" spans="1:17">
      <c r="A1820" s="2" t="str">
        <f t="shared" si="112"/>
        <v>2_19852</v>
      </c>
      <c r="B1820" s="2">
        <v>2</v>
      </c>
      <c r="C1820" s="11" t="s">
        <v>46</v>
      </c>
      <c r="D1820" s="2">
        <v>2</v>
      </c>
      <c r="E1820" s="2">
        <v>1985</v>
      </c>
      <c r="F1820" s="2" t="str">
        <f t="shared" si="113"/>
        <v>1985Q2</v>
      </c>
      <c r="G1820" s="2">
        <v>1</v>
      </c>
      <c r="H1820" s="2">
        <v>0</v>
      </c>
      <c r="I1820" s="2">
        <v>0</v>
      </c>
      <c r="J1820" s="12">
        <v>17886</v>
      </c>
      <c r="K1820" s="12">
        <f>J1820*[1]OtherData!$C$3</f>
        <v>13539.742619227858</v>
      </c>
      <c r="L1820" s="12" t="str">
        <f>VLOOKUP($C1820,[1]OtherData!$H:$I,2,0)</f>
        <v>Storm</v>
      </c>
      <c r="M1820" s="13">
        <f t="shared" si="114"/>
        <v>-4.1285850798729561E-2</v>
      </c>
      <c r="N1820" s="12">
        <v>28908.273577576343</v>
      </c>
      <c r="O1820" s="14">
        <f t="shared" si="115"/>
        <v>-3.8351931104291276E-2</v>
      </c>
      <c r="P1820">
        <v>3</v>
      </c>
      <c r="Q1820">
        <v>1</v>
      </c>
    </row>
    <row r="1821" spans="1:17">
      <c r="A1821" s="2" t="str">
        <f t="shared" si="112"/>
        <v>4_19611</v>
      </c>
      <c r="B1821" s="2">
        <v>4</v>
      </c>
      <c r="C1821" s="11" t="s">
        <v>20</v>
      </c>
      <c r="D1821" s="2">
        <v>1</v>
      </c>
      <c r="E1821" s="2">
        <v>1961</v>
      </c>
      <c r="F1821" s="2" t="str">
        <f t="shared" si="113"/>
        <v>1961Q1</v>
      </c>
      <c r="G1821" s="2">
        <v>2</v>
      </c>
      <c r="H1821" s="2">
        <v>0</v>
      </c>
      <c r="I1821" s="2">
        <v>0</v>
      </c>
      <c r="J1821" s="12">
        <v>17850</v>
      </c>
      <c r="K1821" s="12">
        <f>J1821*[1]OtherData!$C$3</f>
        <v>13512.490537471613</v>
      </c>
      <c r="L1821" s="12" t="str">
        <f>VLOOKUP($C1821,[1]OtherData!$H:$I,2,0)</f>
        <v>Winter</v>
      </c>
      <c r="M1821" s="15">
        <f t="shared" si="114"/>
        <v>-4.1286078479339454E-2</v>
      </c>
      <c r="N1821" s="12">
        <v>49864.661941144055</v>
      </c>
      <c r="O1821" s="14">
        <f t="shared" si="115"/>
        <v>-3.8251434690350632E-2</v>
      </c>
      <c r="P1821">
        <v>3</v>
      </c>
      <c r="Q1821">
        <v>1</v>
      </c>
    </row>
    <row r="1822" spans="1:17">
      <c r="A1822" s="2" t="str">
        <f t="shared" si="112"/>
        <v>5_19801</v>
      </c>
      <c r="B1822" s="2">
        <v>5</v>
      </c>
      <c r="C1822" s="11" t="s">
        <v>26</v>
      </c>
      <c r="D1822" s="2">
        <v>1</v>
      </c>
      <c r="E1822" s="2">
        <v>1980</v>
      </c>
      <c r="F1822" s="2" t="str">
        <f t="shared" si="113"/>
        <v>1980Q1</v>
      </c>
      <c r="G1822" s="2">
        <v>1</v>
      </c>
      <c r="H1822" s="2">
        <v>1</v>
      </c>
      <c r="I1822" s="2">
        <v>0</v>
      </c>
      <c r="J1822" s="12">
        <v>17848</v>
      </c>
      <c r="K1822" s="12">
        <f>J1822*[1]OtherData!$C$3</f>
        <v>13510.976532929599</v>
      </c>
      <c r="L1822" s="12" t="str">
        <f>VLOOKUP($C1822,[1]OtherData!$H:$I,2,0)</f>
        <v>Wind</v>
      </c>
      <c r="M1822" s="13">
        <f t="shared" si="114"/>
        <v>-4.1286091128262231E-2</v>
      </c>
      <c r="N1822" s="12">
        <v>37413.472237876835</v>
      </c>
      <c r="O1822" s="14">
        <f t="shared" si="115"/>
        <v>-3.8311144402385193E-2</v>
      </c>
      <c r="P1822">
        <v>3</v>
      </c>
      <c r="Q1822">
        <v>1</v>
      </c>
    </row>
    <row r="1823" spans="1:17">
      <c r="A1823" s="2" t="str">
        <f t="shared" si="112"/>
        <v>5_19862</v>
      </c>
      <c r="B1823" s="2">
        <v>5</v>
      </c>
      <c r="C1823" s="11" t="s">
        <v>38</v>
      </c>
      <c r="D1823" s="2">
        <v>2</v>
      </c>
      <c r="E1823" s="2">
        <v>1986</v>
      </c>
      <c r="F1823" s="2" t="str">
        <f t="shared" si="113"/>
        <v>1986Q2</v>
      </c>
      <c r="G1823" s="2">
        <v>30</v>
      </c>
      <c r="H1823" s="2">
        <v>0</v>
      </c>
      <c r="I1823" s="2">
        <v>0</v>
      </c>
      <c r="J1823" s="12">
        <v>17833</v>
      </c>
      <c r="K1823" s="12">
        <f>J1823*[1]OtherData!$C$3</f>
        <v>13499.621498864497</v>
      </c>
      <c r="L1823" s="12" t="str">
        <f>VLOOKUP($C1823,[1]OtherData!$H:$I,2,0)</f>
        <v>Heat</v>
      </c>
      <c r="M1823" s="15">
        <f t="shared" si="114"/>
        <v>-4.1286185995183015E-2</v>
      </c>
      <c r="N1823" s="12">
        <v>27321.845923211298</v>
      </c>
      <c r="O1823" s="14">
        <f t="shared" si="115"/>
        <v>-3.8359538822161081E-2</v>
      </c>
      <c r="P1823">
        <v>2</v>
      </c>
      <c r="Q1823">
        <v>3</v>
      </c>
    </row>
    <row r="1824" spans="1:17">
      <c r="A1824" s="2" t="str">
        <f t="shared" si="112"/>
        <v>3_19741</v>
      </c>
      <c r="B1824" s="2">
        <v>3</v>
      </c>
      <c r="C1824" s="11" t="s">
        <v>59</v>
      </c>
      <c r="D1824" s="2">
        <v>1</v>
      </c>
      <c r="E1824" s="2">
        <v>1974</v>
      </c>
      <c r="F1824" s="2" t="str">
        <f t="shared" si="113"/>
        <v>1974Q1</v>
      </c>
      <c r="G1824" s="2">
        <v>1</v>
      </c>
      <c r="H1824" s="2">
        <v>0</v>
      </c>
      <c r="I1824" s="2">
        <v>0</v>
      </c>
      <c r="J1824" s="12">
        <v>17811</v>
      </c>
      <c r="K1824" s="12">
        <f>J1824*[1]OtherData!$C$3</f>
        <v>13482.967448902347</v>
      </c>
      <c r="L1824" s="12" t="str">
        <f>VLOOKUP($C1824,[1]OtherData!$H:$I,2,0)</f>
        <v>Storm</v>
      </c>
      <c r="M1824" s="13">
        <f t="shared" si="114"/>
        <v>-4.128632513333351E-2</v>
      </c>
      <c r="N1824" s="12">
        <v>38294.857875526373</v>
      </c>
      <c r="O1824" s="14">
        <f t="shared" si="115"/>
        <v>-3.8306917715307927E-2</v>
      </c>
      <c r="P1824">
        <v>3</v>
      </c>
      <c r="Q1824">
        <v>1</v>
      </c>
    </row>
    <row r="1825" spans="1:17">
      <c r="A1825" s="2" t="str">
        <f t="shared" si="112"/>
        <v>6_19643</v>
      </c>
      <c r="B1825" s="2">
        <v>6</v>
      </c>
      <c r="C1825" s="11" t="s">
        <v>17</v>
      </c>
      <c r="D1825" s="2">
        <v>3</v>
      </c>
      <c r="E1825" s="2">
        <v>1964</v>
      </c>
      <c r="F1825" s="2" t="str">
        <f t="shared" si="113"/>
        <v>1964Q3</v>
      </c>
      <c r="G1825" s="2">
        <v>3</v>
      </c>
      <c r="H1825" s="2">
        <v>0</v>
      </c>
      <c r="I1825" s="2">
        <v>0</v>
      </c>
      <c r="J1825" s="12">
        <v>17798</v>
      </c>
      <c r="K1825" s="12">
        <f>J1825*[1]OtherData!$C$3</f>
        <v>13473.126419379259</v>
      </c>
      <c r="L1825" s="12" t="str">
        <f>VLOOKUP($C1825,[1]OtherData!$H:$I,2,0)</f>
        <v>Wind</v>
      </c>
      <c r="M1825" s="15">
        <f t="shared" si="114"/>
        <v>-4.1286407351331531E-2</v>
      </c>
      <c r="N1825" s="12">
        <v>47567.825837400364</v>
      </c>
      <c r="O1825" s="14">
        <f t="shared" si="115"/>
        <v>-3.8262449173754501E-2</v>
      </c>
      <c r="P1825">
        <v>3</v>
      </c>
      <c r="Q1825">
        <v>1</v>
      </c>
    </row>
    <row r="1826" spans="1:17">
      <c r="A1826" s="2" t="str">
        <f t="shared" si="112"/>
        <v>2_19661</v>
      </c>
      <c r="B1826" s="2">
        <v>2</v>
      </c>
      <c r="C1826" s="11" t="s">
        <v>19</v>
      </c>
      <c r="D1826" s="2">
        <v>1</v>
      </c>
      <c r="E1826" s="2">
        <v>1966</v>
      </c>
      <c r="F1826" s="2" t="str">
        <f t="shared" si="113"/>
        <v>1966Q1</v>
      </c>
      <c r="G1826" s="2">
        <v>5</v>
      </c>
      <c r="H1826" s="2">
        <v>0</v>
      </c>
      <c r="I1826" s="2">
        <v>0</v>
      </c>
      <c r="J1826" s="12">
        <v>17795</v>
      </c>
      <c r="K1826" s="12">
        <f>J1826*[1]OtherData!$C$3</f>
        <v>13470.855412566238</v>
      </c>
      <c r="L1826" s="12" t="str">
        <f>VLOOKUP($C1826,[1]OtherData!$H:$I,2,0)</f>
        <v>Water</v>
      </c>
      <c r="M1826" s="13">
        <f t="shared" si="114"/>
        <v>-4.1286426324715686E-2</v>
      </c>
      <c r="N1826" s="12">
        <v>45560.685149382072</v>
      </c>
      <c r="O1826" s="14">
        <f t="shared" si="115"/>
        <v>-3.8272074422052105E-2</v>
      </c>
      <c r="P1826">
        <v>3</v>
      </c>
      <c r="Q1826">
        <v>1</v>
      </c>
    </row>
    <row r="1827" spans="1:17">
      <c r="A1827" s="2" t="str">
        <f t="shared" si="112"/>
        <v>1_19781</v>
      </c>
      <c r="B1827" s="2">
        <v>1</v>
      </c>
      <c r="C1827" s="11" t="s">
        <v>19</v>
      </c>
      <c r="D1827" s="2">
        <v>1</v>
      </c>
      <c r="E1827" s="2">
        <v>1978</v>
      </c>
      <c r="F1827" s="2" t="str">
        <f t="shared" si="113"/>
        <v>1978Q1</v>
      </c>
      <c r="G1827" s="2">
        <v>6</v>
      </c>
      <c r="H1827" s="2">
        <v>0</v>
      </c>
      <c r="I1827" s="2">
        <v>0</v>
      </c>
      <c r="J1827" s="12">
        <v>17788</v>
      </c>
      <c r="K1827" s="12">
        <f>J1827*[1]OtherData!$C$3</f>
        <v>13465.55639666919</v>
      </c>
      <c r="L1827" s="12" t="str">
        <f>VLOOKUP($C1827,[1]OtherData!$H:$I,2,0)</f>
        <v>Water</v>
      </c>
      <c r="M1827" s="15">
        <f t="shared" si="114"/>
        <v>-4.1286470595945389E-2</v>
      </c>
      <c r="N1827" s="12">
        <v>39204.151206964299</v>
      </c>
      <c r="O1827" s="14">
        <f t="shared" si="115"/>
        <v>-3.8302557196813782E-2</v>
      </c>
      <c r="P1827">
        <v>3</v>
      </c>
      <c r="Q1827">
        <v>1</v>
      </c>
    </row>
    <row r="1828" spans="1:17">
      <c r="A1828" s="2" t="str">
        <f t="shared" si="112"/>
        <v>3_19751</v>
      </c>
      <c r="B1828" s="2">
        <v>3</v>
      </c>
      <c r="C1828" s="11" t="s">
        <v>37</v>
      </c>
      <c r="D1828" s="2">
        <v>1</v>
      </c>
      <c r="E1828" s="2">
        <v>1975</v>
      </c>
      <c r="F1828" s="2" t="str">
        <f t="shared" si="113"/>
        <v>1975Q1</v>
      </c>
      <c r="G1828" s="2">
        <v>7</v>
      </c>
      <c r="H1828" s="2">
        <v>0</v>
      </c>
      <c r="I1828" s="2">
        <v>0</v>
      </c>
      <c r="J1828" s="12">
        <v>17777</v>
      </c>
      <c r="K1828" s="12">
        <f>J1828*[1]OtherData!$C$3</f>
        <v>13457.229371688116</v>
      </c>
      <c r="L1828" s="12" t="str">
        <f>VLOOKUP($C1828,[1]OtherData!$H:$I,2,0)</f>
        <v>Water</v>
      </c>
      <c r="M1828" s="13">
        <f t="shared" si="114"/>
        <v>-4.1286540165020633E-2</v>
      </c>
      <c r="N1828" s="12">
        <v>38792.125079786405</v>
      </c>
      <c r="O1828" s="14">
        <f t="shared" si="115"/>
        <v>-3.8304533069159388E-2</v>
      </c>
      <c r="P1828">
        <v>3</v>
      </c>
      <c r="Q1828">
        <v>1</v>
      </c>
    </row>
    <row r="1829" spans="1:17">
      <c r="A1829" s="2" t="str">
        <f t="shared" si="112"/>
        <v>6_19852</v>
      </c>
      <c r="B1829" s="2">
        <v>6</v>
      </c>
      <c r="C1829" s="11" t="s">
        <v>46</v>
      </c>
      <c r="D1829" s="2">
        <v>2</v>
      </c>
      <c r="E1829" s="2">
        <v>1985</v>
      </c>
      <c r="F1829" s="2" t="str">
        <f t="shared" si="113"/>
        <v>1985Q2</v>
      </c>
      <c r="G1829" s="2">
        <v>1</v>
      </c>
      <c r="H1829" s="2">
        <v>0</v>
      </c>
      <c r="I1829" s="2">
        <v>0</v>
      </c>
      <c r="J1829" s="12">
        <v>17764</v>
      </c>
      <c r="K1829" s="12">
        <f>J1829*[1]OtherData!$C$3</f>
        <v>13447.388342165028</v>
      </c>
      <c r="L1829" s="12" t="str">
        <f>VLOOKUP($C1829,[1]OtherData!$H:$I,2,0)</f>
        <v>Storm</v>
      </c>
      <c r="M1829" s="15">
        <f t="shared" si="114"/>
        <v>-4.1286622383018654E-2</v>
      </c>
      <c r="N1829" s="12">
        <v>28711.090899701787</v>
      </c>
      <c r="O1829" s="14">
        <f t="shared" si="115"/>
        <v>-3.8352876694326826E-2</v>
      </c>
      <c r="P1829">
        <v>3</v>
      </c>
      <c r="Q1829">
        <v>1</v>
      </c>
    </row>
    <row r="1830" spans="1:17">
      <c r="A1830" s="2" t="str">
        <f t="shared" si="112"/>
        <v>1_19862</v>
      </c>
      <c r="B1830" s="2">
        <v>1</v>
      </c>
      <c r="C1830" s="11" t="s">
        <v>38</v>
      </c>
      <c r="D1830" s="2">
        <v>2</v>
      </c>
      <c r="E1830" s="2">
        <v>1986</v>
      </c>
      <c r="F1830" s="2" t="str">
        <f t="shared" si="113"/>
        <v>1986Q2</v>
      </c>
      <c r="G1830" s="2">
        <v>30</v>
      </c>
      <c r="H1830" s="2">
        <v>0</v>
      </c>
      <c r="I1830" s="2">
        <v>0</v>
      </c>
      <c r="J1830" s="12">
        <v>17733</v>
      </c>
      <c r="K1830" s="12">
        <f>J1830*[1]OtherData!$C$3</f>
        <v>13423.921271763817</v>
      </c>
      <c r="L1830" s="12" t="str">
        <f>VLOOKUP($C1830,[1]OtherData!$H:$I,2,0)</f>
        <v>Heat</v>
      </c>
      <c r="M1830" s="13">
        <f t="shared" si="114"/>
        <v>-4.1286818441321614E-2</v>
      </c>
      <c r="N1830" s="12">
        <v>27168.636446829245</v>
      </c>
      <c r="O1830" s="14">
        <f t="shared" si="115"/>
        <v>-3.8360273538596515E-2</v>
      </c>
      <c r="P1830">
        <v>2</v>
      </c>
      <c r="Q1830">
        <v>3</v>
      </c>
    </row>
    <row r="1831" spans="1:17">
      <c r="A1831" s="2" t="str">
        <f t="shared" si="112"/>
        <v>1_19803</v>
      </c>
      <c r="B1831" s="2">
        <v>1</v>
      </c>
      <c r="C1831" s="11" t="s">
        <v>51</v>
      </c>
      <c r="D1831" s="2">
        <v>3</v>
      </c>
      <c r="E1831" s="2">
        <v>1980</v>
      </c>
      <c r="F1831" s="2" t="str">
        <f t="shared" si="113"/>
        <v>1980Q3</v>
      </c>
      <c r="G1831" s="2">
        <v>1</v>
      </c>
      <c r="H1831" s="2">
        <v>0</v>
      </c>
      <c r="I1831" s="2">
        <v>0</v>
      </c>
      <c r="J1831" s="12">
        <v>17729</v>
      </c>
      <c r="K1831" s="12">
        <f>J1831*[1]OtherData!$C$3</f>
        <v>13420.893262679789</v>
      </c>
      <c r="L1831" s="12" t="str">
        <f>VLOOKUP($C1831,[1]OtherData!$H:$I,2,0)</f>
        <v>Water</v>
      </c>
      <c r="M1831" s="15">
        <f t="shared" si="114"/>
        <v>-4.1286843739167162E-2</v>
      </c>
      <c r="N1831" s="12">
        <v>37164.021139921475</v>
      </c>
      <c r="O1831" s="14">
        <f t="shared" si="115"/>
        <v>-3.8312340645762784E-2</v>
      </c>
      <c r="P1831">
        <v>3</v>
      </c>
      <c r="Q1831">
        <v>1</v>
      </c>
    </row>
    <row r="1832" spans="1:17">
      <c r="A1832" s="2" t="str">
        <f t="shared" si="112"/>
        <v>2_19751</v>
      </c>
      <c r="B1832" s="2">
        <v>2</v>
      </c>
      <c r="C1832" s="11" t="s">
        <v>37</v>
      </c>
      <c r="D1832" s="2">
        <v>1</v>
      </c>
      <c r="E1832" s="2">
        <v>1975</v>
      </c>
      <c r="F1832" s="2" t="str">
        <f t="shared" si="113"/>
        <v>1975Q1</v>
      </c>
      <c r="G1832" s="2">
        <v>7</v>
      </c>
      <c r="H1832" s="2">
        <v>0</v>
      </c>
      <c r="I1832" s="2">
        <v>0</v>
      </c>
      <c r="J1832" s="12">
        <v>17724</v>
      </c>
      <c r="K1832" s="12">
        <f>J1832*[1]OtherData!$C$3</f>
        <v>13417.108251324755</v>
      </c>
      <c r="L1832" s="12" t="str">
        <f>VLOOKUP($C1832,[1]OtherData!$H:$I,2,0)</f>
        <v>Water</v>
      </c>
      <c r="M1832" s="13">
        <f t="shared" si="114"/>
        <v>-4.1286875361474094E-2</v>
      </c>
      <c r="N1832" s="12">
        <v>38676.470997026168</v>
      </c>
      <c r="O1832" s="14">
        <f t="shared" si="115"/>
        <v>-3.8305087688608755E-2</v>
      </c>
      <c r="P1832">
        <v>3</v>
      </c>
      <c r="Q1832">
        <v>1</v>
      </c>
    </row>
    <row r="1833" spans="1:17">
      <c r="A1833" s="2" t="str">
        <f t="shared" si="112"/>
        <v>4_19751</v>
      </c>
      <c r="B1833" s="2">
        <v>4</v>
      </c>
      <c r="C1833" s="11" t="s">
        <v>59</v>
      </c>
      <c r="D1833" s="2">
        <v>1</v>
      </c>
      <c r="E1833" s="2">
        <v>1975</v>
      </c>
      <c r="F1833" s="2" t="str">
        <f t="shared" si="113"/>
        <v>1975Q1</v>
      </c>
      <c r="G1833" s="2">
        <v>1</v>
      </c>
      <c r="H1833" s="2">
        <v>0</v>
      </c>
      <c r="I1833" s="2">
        <v>3</v>
      </c>
      <c r="J1833" s="12">
        <v>17712</v>
      </c>
      <c r="K1833" s="12">
        <f>J1833*[1]OtherData!$C$3</f>
        <v>13408.024224072673</v>
      </c>
      <c r="L1833" s="12" t="str">
        <f>VLOOKUP($C1833,[1]OtherData!$H:$I,2,0)</f>
        <v>Storm</v>
      </c>
      <c r="M1833" s="15">
        <f t="shared" si="114"/>
        <v>-4.1286951255010723E-2</v>
      </c>
      <c r="N1833" s="12">
        <v>38650.285166967245</v>
      </c>
      <c r="O1833" s="14">
        <f t="shared" si="115"/>
        <v>-3.8305213262823705E-2</v>
      </c>
      <c r="P1833">
        <v>3</v>
      </c>
      <c r="Q1833">
        <v>1</v>
      </c>
    </row>
    <row r="1834" spans="1:17">
      <c r="A1834" s="2" t="str">
        <f t="shared" si="112"/>
        <v>5_19781</v>
      </c>
      <c r="B1834" s="2">
        <v>5</v>
      </c>
      <c r="C1834" s="11" t="s">
        <v>19</v>
      </c>
      <c r="D1834" s="2">
        <v>1</v>
      </c>
      <c r="E1834" s="2">
        <v>1978</v>
      </c>
      <c r="F1834" s="2" t="str">
        <f t="shared" si="113"/>
        <v>1978Q1</v>
      </c>
      <c r="G1834" s="2">
        <v>6</v>
      </c>
      <c r="H1834" s="2">
        <v>0</v>
      </c>
      <c r="I1834" s="2">
        <v>0</v>
      </c>
      <c r="J1834" s="12">
        <v>17698</v>
      </c>
      <c r="K1834" s="12">
        <f>J1834*[1]OtherData!$C$3</f>
        <v>13397.426192278577</v>
      </c>
      <c r="L1834" s="12" t="str">
        <f>VLOOKUP($C1834,[1]OtherData!$H:$I,2,0)</f>
        <v>Water</v>
      </c>
      <c r="M1834" s="13">
        <f t="shared" si="114"/>
        <v>-4.1287039797470129E-2</v>
      </c>
      <c r="N1834" s="12">
        <v>39005.79424673118</v>
      </c>
      <c r="O1834" s="14">
        <f t="shared" si="115"/>
        <v>-3.8303508418123383E-2</v>
      </c>
      <c r="P1834">
        <v>3</v>
      </c>
      <c r="Q1834">
        <v>1</v>
      </c>
    </row>
    <row r="1835" spans="1:17">
      <c r="A1835" s="2" t="str">
        <f t="shared" si="112"/>
        <v>2_19752</v>
      </c>
      <c r="B1835" s="2">
        <v>2</v>
      </c>
      <c r="C1835" s="11" t="s">
        <v>50</v>
      </c>
      <c r="D1835" s="2">
        <v>2</v>
      </c>
      <c r="E1835" s="2">
        <v>1975</v>
      </c>
      <c r="F1835" s="2" t="str">
        <f t="shared" si="113"/>
        <v>1975Q2</v>
      </c>
      <c r="G1835" s="2">
        <v>1</v>
      </c>
      <c r="H1835" s="2">
        <v>0</v>
      </c>
      <c r="I1835" s="2">
        <v>0</v>
      </c>
      <c r="J1835" s="12">
        <v>17624</v>
      </c>
      <c r="K1835" s="12">
        <f>J1835*[1]OtherData!$C$3</f>
        <v>13341.408024224073</v>
      </c>
      <c r="L1835" s="12" t="str">
        <f>VLOOKUP($C1835,[1]OtherData!$H:$I,2,0)</f>
        <v>Wind</v>
      </c>
      <c r="M1835" s="15">
        <f t="shared" si="114"/>
        <v>-4.1287507807612693E-2</v>
      </c>
      <c r="N1835" s="12">
        <v>38458.255746535164</v>
      </c>
      <c r="O1835" s="14">
        <f t="shared" si="115"/>
        <v>-3.8306134140400024E-2</v>
      </c>
      <c r="P1835">
        <v>3</v>
      </c>
      <c r="Q1835">
        <v>1</v>
      </c>
    </row>
    <row r="1836" spans="1:17">
      <c r="A1836" s="2" t="str">
        <f t="shared" si="112"/>
        <v>6_19781</v>
      </c>
      <c r="B1836" s="2">
        <v>6</v>
      </c>
      <c r="C1836" s="11" t="s">
        <v>19</v>
      </c>
      <c r="D1836" s="2">
        <v>1</v>
      </c>
      <c r="E1836" s="2">
        <v>1978</v>
      </c>
      <c r="F1836" s="2" t="str">
        <f t="shared" si="113"/>
        <v>1978Q1</v>
      </c>
      <c r="G1836" s="2">
        <v>6</v>
      </c>
      <c r="H1836" s="2">
        <v>0</v>
      </c>
      <c r="I1836" s="2">
        <v>0</v>
      </c>
      <c r="J1836" s="12">
        <v>17617</v>
      </c>
      <c r="K1836" s="12">
        <f>J1836*[1]OtherData!$C$3</f>
        <v>13336.109008327026</v>
      </c>
      <c r="L1836" s="12" t="str">
        <f>VLOOKUP($C1836,[1]OtherData!$H:$I,2,0)</f>
        <v>Water</v>
      </c>
      <c r="M1836" s="13">
        <f t="shared" si="114"/>
        <v>-4.1287552078842389E-2</v>
      </c>
      <c r="N1836" s="12">
        <v>38827.272982521368</v>
      </c>
      <c r="O1836" s="14">
        <f t="shared" si="115"/>
        <v>-3.8304364517302021E-2</v>
      </c>
      <c r="P1836">
        <v>3</v>
      </c>
      <c r="Q1836">
        <v>1</v>
      </c>
    </row>
    <row r="1837" spans="1:17">
      <c r="A1837" s="2" t="str">
        <f t="shared" si="112"/>
        <v>6_19843</v>
      </c>
      <c r="B1837" s="2">
        <v>6</v>
      </c>
      <c r="C1837" s="11" t="s">
        <v>55</v>
      </c>
      <c r="D1837" s="2">
        <v>3</v>
      </c>
      <c r="E1837" s="2">
        <v>1984</v>
      </c>
      <c r="F1837" s="2" t="str">
        <f t="shared" si="113"/>
        <v>1984Q3</v>
      </c>
      <c r="G1837" s="2">
        <v>1</v>
      </c>
      <c r="H1837" s="2">
        <v>0</v>
      </c>
      <c r="I1837" s="2">
        <v>2</v>
      </c>
      <c r="J1837" s="12">
        <v>17610</v>
      </c>
      <c r="K1837" s="12">
        <f>J1837*[1]OtherData!$C$3</f>
        <v>13330.809992429979</v>
      </c>
      <c r="L1837" s="12" t="str">
        <f>VLOOKUP($C1837,[1]OtherData!$H:$I,2,0)</f>
        <v>Water</v>
      </c>
      <c r="M1837" s="15">
        <f t="shared" si="114"/>
        <v>-4.1287596350072092E-2</v>
      </c>
      <c r="N1837" s="12">
        <v>30473.679013302477</v>
      </c>
      <c r="O1837" s="14">
        <f t="shared" si="115"/>
        <v>-3.8344424198524678E-2</v>
      </c>
      <c r="P1837">
        <v>3</v>
      </c>
      <c r="Q1837">
        <v>1</v>
      </c>
    </row>
    <row r="1838" spans="1:17">
      <c r="A1838" s="2" t="str">
        <f t="shared" si="112"/>
        <v>4_19841</v>
      </c>
      <c r="B1838" s="2">
        <v>4</v>
      </c>
      <c r="C1838" s="11" t="s">
        <v>55</v>
      </c>
      <c r="D1838" s="2">
        <v>1</v>
      </c>
      <c r="E1838" s="2">
        <v>1984</v>
      </c>
      <c r="F1838" s="2" t="str">
        <f t="shared" si="113"/>
        <v>1984Q1</v>
      </c>
      <c r="G1838" s="2">
        <v>1</v>
      </c>
      <c r="H1838" s="2">
        <v>0</v>
      </c>
      <c r="I1838" s="2">
        <v>0</v>
      </c>
      <c r="J1838" s="12">
        <v>17574</v>
      </c>
      <c r="K1838" s="12">
        <f>J1838*[1]OtherData!$C$3</f>
        <v>13303.557910673733</v>
      </c>
      <c r="L1838" s="12" t="str">
        <f>VLOOKUP($C1838,[1]OtherData!$H:$I,2,0)</f>
        <v>Water</v>
      </c>
      <c r="M1838" s="13">
        <f t="shared" si="114"/>
        <v>-4.1287824030681992E-2</v>
      </c>
      <c r="N1838" s="12">
        <v>30411.381884144106</v>
      </c>
      <c r="O1838" s="14">
        <f t="shared" si="115"/>
        <v>-3.8344722944566721E-2</v>
      </c>
      <c r="P1838">
        <v>3</v>
      </c>
      <c r="Q1838">
        <v>1</v>
      </c>
    </row>
    <row r="1839" spans="1:17">
      <c r="A1839" s="2" t="str">
        <f t="shared" si="112"/>
        <v>2_19781</v>
      </c>
      <c r="B1839" s="2">
        <v>2</v>
      </c>
      <c r="C1839" s="11" t="s">
        <v>19</v>
      </c>
      <c r="D1839" s="2">
        <v>1</v>
      </c>
      <c r="E1839" s="2">
        <v>1978</v>
      </c>
      <c r="F1839" s="2" t="str">
        <f t="shared" si="113"/>
        <v>1978Q1</v>
      </c>
      <c r="G1839" s="2">
        <v>6</v>
      </c>
      <c r="H1839" s="2">
        <v>0</v>
      </c>
      <c r="I1839" s="2">
        <v>0</v>
      </c>
      <c r="J1839" s="12">
        <v>17543</v>
      </c>
      <c r="K1839" s="12">
        <f>J1839*[1]OtherData!$C$3</f>
        <v>13280.090840272522</v>
      </c>
      <c r="L1839" s="12" t="str">
        <f>VLOOKUP($C1839,[1]OtherData!$H:$I,2,0)</f>
        <v>Water</v>
      </c>
      <c r="M1839" s="15">
        <f t="shared" si="114"/>
        <v>-4.1288020088984953E-2</v>
      </c>
      <c r="N1839" s="12">
        <v>38664.179481885243</v>
      </c>
      <c r="O1839" s="14">
        <f t="shared" si="115"/>
        <v>-3.8305146632601018E-2</v>
      </c>
      <c r="P1839">
        <v>3</v>
      </c>
      <c r="Q1839">
        <v>1</v>
      </c>
    </row>
    <row r="1840" spans="1:17">
      <c r="A1840" s="2" t="str">
        <f t="shared" si="112"/>
        <v>3_19842</v>
      </c>
      <c r="B1840" s="2">
        <v>3</v>
      </c>
      <c r="C1840" s="11" t="s">
        <v>36</v>
      </c>
      <c r="D1840" s="2">
        <v>2</v>
      </c>
      <c r="E1840" s="2">
        <v>1984</v>
      </c>
      <c r="F1840" s="2" t="str">
        <f t="shared" si="113"/>
        <v>1984Q2</v>
      </c>
      <c r="G1840" s="2">
        <v>1</v>
      </c>
      <c r="H1840" s="2">
        <v>0</v>
      </c>
      <c r="I1840" s="2">
        <v>0</v>
      </c>
      <c r="J1840" s="12">
        <v>17533</v>
      </c>
      <c r="K1840" s="12">
        <f>J1840*[1]OtherData!$C$3</f>
        <v>13272.520817562454</v>
      </c>
      <c r="L1840" s="12" t="str">
        <f>VLOOKUP($C1840,[1]OtherData!$H:$I,2,0)</f>
        <v>Storm</v>
      </c>
      <c r="M1840" s="13">
        <f t="shared" si="114"/>
        <v>-4.1288083333598811E-2</v>
      </c>
      <c r="N1840" s="12">
        <v>30340.432375935965</v>
      </c>
      <c r="O1840" s="14">
        <f t="shared" si="115"/>
        <v>-3.8345063183114612E-2</v>
      </c>
      <c r="P1840">
        <v>3</v>
      </c>
      <c r="Q1840">
        <v>1</v>
      </c>
    </row>
    <row r="1841" spans="1:17">
      <c r="A1841" s="2" t="str">
        <f t="shared" si="112"/>
        <v>1_19751</v>
      </c>
      <c r="B1841" s="2">
        <v>1</v>
      </c>
      <c r="C1841" s="11" t="s">
        <v>37</v>
      </c>
      <c r="D1841" s="2">
        <v>1</v>
      </c>
      <c r="E1841" s="2">
        <v>1975</v>
      </c>
      <c r="F1841" s="2" t="str">
        <f t="shared" si="113"/>
        <v>1975Q1</v>
      </c>
      <c r="G1841" s="2">
        <v>7</v>
      </c>
      <c r="H1841" s="2">
        <v>0</v>
      </c>
      <c r="I1841" s="2">
        <v>0</v>
      </c>
      <c r="J1841" s="12">
        <v>17517</v>
      </c>
      <c r="K1841" s="12">
        <f>J1841*[1]OtherData!$C$3</f>
        <v>13260.408781226344</v>
      </c>
      <c r="L1841" s="12" t="str">
        <f>VLOOKUP($C1841,[1]OtherData!$H:$I,2,0)</f>
        <v>Water</v>
      </c>
      <c r="M1841" s="15">
        <f t="shared" si="114"/>
        <v>-4.1288184524980988E-2</v>
      </c>
      <c r="N1841" s="12">
        <v>38224.765428509781</v>
      </c>
      <c r="O1841" s="14">
        <f t="shared" si="115"/>
        <v>-3.8307253843816676E-2</v>
      </c>
      <c r="P1841">
        <v>3</v>
      </c>
      <c r="Q1841">
        <v>1</v>
      </c>
    </row>
    <row r="1842" spans="1:17">
      <c r="A1842" s="2" t="str">
        <f t="shared" si="112"/>
        <v>1_19611</v>
      </c>
      <c r="B1842" s="2">
        <v>1</v>
      </c>
      <c r="C1842" s="11" t="s">
        <v>20</v>
      </c>
      <c r="D1842" s="2">
        <v>1</v>
      </c>
      <c r="E1842" s="2">
        <v>1961</v>
      </c>
      <c r="F1842" s="2" t="str">
        <f t="shared" si="113"/>
        <v>1961Q1</v>
      </c>
      <c r="G1842" s="2">
        <v>2</v>
      </c>
      <c r="H1842" s="2">
        <v>0</v>
      </c>
      <c r="I1842" s="2">
        <v>0</v>
      </c>
      <c r="J1842" s="12">
        <v>17459</v>
      </c>
      <c r="K1842" s="12">
        <f>J1842*[1]OtherData!$C$3</f>
        <v>13216.502649507949</v>
      </c>
      <c r="L1842" s="12" t="str">
        <f>VLOOKUP($C1842,[1]OtherData!$H:$I,2,0)</f>
        <v>Winter</v>
      </c>
      <c r="M1842" s="13">
        <f t="shared" si="114"/>
        <v>-4.1288551343741375E-2</v>
      </c>
      <c r="N1842" s="12">
        <v>48772.388393861853</v>
      </c>
      <c r="O1842" s="14">
        <f t="shared" si="115"/>
        <v>-3.8256672690937361E-2</v>
      </c>
      <c r="P1842">
        <v>3</v>
      </c>
      <c r="Q1842">
        <v>1</v>
      </c>
    </row>
    <row r="1843" spans="1:17">
      <c r="A1843" s="2" t="str">
        <f t="shared" si="112"/>
        <v>2_20113</v>
      </c>
      <c r="B1843" s="2">
        <v>2</v>
      </c>
      <c r="C1843" s="11" t="s">
        <v>24</v>
      </c>
      <c r="D1843" s="2">
        <v>3</v>
      </c>
      <c r="E1843" s="2">
        <v>2011</v>
      </c>
      <c r="F1843" s="2" t="str">
        <f t="shared" si="113"/>
        <v>2011Q3</v>
      </c>
      <c r="G1843" s="2">
        <v>1</v>
      </c>
      <c r="H1843" s="2">
        <v>0</v>
      </c>
      <c r="I1843" s="2">
        <v>0</v>
      </c>
      <c r="J1843" s="12">
        <v>17435</v>
      </c>
      <c r="K1843" s="12">
        <f>J1843*[1]OtherData!$C$3</f>
        <v>13198.334595003786</v>
      </c>
      <c r="L1843" s="12" t="str">
        <f>VLOOKUP($C1843,[1]OtherData!$H:$I,2,0)</f>
        <v>Storm</v>
      </c>
      <c r="M1843" s="15">
        <f t="shared" si="114"/>
        <v>-4.128870313081464E-2</v>
      </c>
      <c r="N1843" s="12">
        <v>15652.168021038957</v>
      </c>
      <c r="O1843" s="14">
        <f t="shared" si="115"/>
        <v>-3.8415500792356741E-2</v>
      </c>
      <c r="P1843">
        <v>3</v>
      </c>
      <c r="Q1843">
        <v>1</v>
      </c>
    </row>
    <row r="1844" spans="1:17">
      <c r="A1844" s="2" t="str">
        <f t="shared" si="112"/>
        <v>5_19882</v>
      </c>
      <c r="B1844" s="2">
        <v>5</v>
      </c>
      <c r="C1844" s="11" t="s">
        <v>38</v>
      </c>
      <c r="D1844" s="2">
        <v>2</v>
      </c>
      <c r="E1844" s="2">
        <v>1988</v>
      </c>
      <c r="F1844" s="2" t="str">
        <f t="shared" si="113"/>
        <v>1988Q2</v>
      </c>
      <c r="G1844" s="2">
        <v>30</v>
      </c>
      <c r="H1844" s="2">
        <v>0</v>
      </c>
      <c r="I1844" s="2">
        <v>0</v>
      </c>
      <c r="J1844" s="12">
        <v>17428</v>
      </c>
      <c r="K1844" s="12">
        <f>J1844*[1]OtherData!$C$3</f>
        <v>13193.035579106738</v>
      </c>
      <c r="L1844" s="12" t="str">
        <f>VLOOKUP($C1844,[1]OtherData!$H:$I,2,0)</f>
        <v>Heat</v>
      </c>
      <c r="M1844" s="13">
        <f t="shared" si="114"/>
        <v>-4.1288747402044343E-2</v>
      </c>
      <c r="N1844" s="12">
        <v>24330.279652731511</v>
      </c>
      <c r="O1844" s="14">
        <f t="shared" si="115"/>
        <v>-3.837388488585456E-2</v>
      </c>
      <c r="P1844">
        <v>2</v>
      </c>
      <c r="Q1844">
        <v>3</v>
      </c>
    </row>
    <row r="1845" spans="1:17">
      <c r="A1845" s="2" t="str">
        <f t="shared" si="112"/>
        <v>2_20132</v>
      </c>
      <c r="B1845" s="2">
        <v>2</v>
      </c>
      <c r="C1845" s="11" t="s">
        <v>24</v>
      </c>
      <c r="D1845" s="2">
        <v>2</v>
      </c>
      <c r="E1845" s="2">
        <v>2013</v>
      </c>
      <c r="F1845" s="2" t="str">
        <f t="shared" si="113"/>
        <v>2013Q2</v>
      </c>
      <c r="G1845" s="2">
        <v>1</v>
      </c>
      <c r="H1845" s="2">
        <v>0</v>
      </c>
      <c r="I1845" s="2">
        <v>0</v>
      </c>
      <c r="J1845" s="12">
        <v>17407</v>
      </c>
      <c r="K1845" s="12">
        <f>J1845*[1]OtherData!$C$3</f>
        <v>13177.138531415594</v>
      </c>
      <c r="L1845" s="12" t="str">
        <f>VLOOKUP($C1845,[1]OtherData!$H:$I,2,0)</f>
        <v>Storm</v>
      </c>
      <c r="M1845" s="15">
        <f t="shared" si="114"/>
        <v>-4.1288880215733452E-2</v>
      </c>
      <c r="N1845" s="12">
        <v>16374.478006120849</v>
      </c>
      <c r="O1845" s="14">
        <f t="shared" si="115"/>
        <v>-3.8412036952977797E-2</v>
      </c>
      <c r="P1845">
        <v>3</v>
      </c>
      <c r="Q1845">
        <v>1</v>
      </c>
    </row>
    <row r="1846" spans="1:17">
      <c r="A1846" s="2" t="str">
        <f t="shared" si="112"/>
        <v>1_19752</v>
      </c>
      <c r="B1846" s="2">
        <v>1</v>
      </c>
      <c r="C1846" s="11" t="s">
        <v>50</v>
      </c>
      <c r="D1846" s="2">
        <v>2</v>
      </c>
      <c r="E1846" s="2">
        <v>1975</v>
      </c>
      <c r="F1846" s="2" t="str">
        <f t="shared" si="113"/>
        <v>1975Q2</v>
      </c>
      <c r="G1846" s="2">
        <v>1</v>
      </c>
      <c r="H1846" s="2">
        <v>0</v>
      </c>
      <c r="I1846" s="2">
        <v>0</v>
      </c>
      <c r="J1846" s="12">
        <v>17405</v>
      </c>
      <c r="K1846" s="12">
        <f>J1846*[1]OtherData!$C$3</f>
        <v>13175.624526873582</v>
      </c>
      <c r="L1846" s="12" t="str">
        <f>VLOOKUP($C1846,[1]OtherData!$H:$I,2,0)</f>
        <v>Wind</v>
      </c>
      <c r="M1846" s="13">
        <f t="shared" si="114"/>
        <v>-4.1288892864656222E-2</v>
      </c>
      <c r="N1846" s="12">
        <v>37980.364347959854</v>
      </c>
      <c r="O1846" s="14">
        <f t="shared" si="115"/>
        <v>-3.8308425869822894E-2</v>
      </c>
      <c r="P1846">
        <v>3</v>
      </c>
      <c r="Q1846">
        <v>1</v>
      </c>
    </row>
    <row r="1847" spans="1:17">
      <c r="A1847" s="2" t="str">
        <f t="shared" si="112"/>
        <v>3_20101</v>
      </c>
      <c r="B1847" s="2">
        <v>3</v>
      </c>
      <c r="C1847" s="11" t="s">
        <v>24</v>
      </c>
      <c r="D1847" s="2">
        <v>1</v>
      </c>
      <c r="E1847" s="2">
        <v>2010</v>
      </c>
      <c r="F1847" s="2" t="str">
        <f t="shared" si="113"/>
        <v>2010Q1</v>
      </c>
      <c r="G1847" s="2">
        <v>1</v>
      </c>
      <c r="H1847" s="2">
        <v>0</v>
      </c>
      <c r="I1847" s="2">
        <v>0</v>
      </c>
      <c r="J1847" s="12">
        <v>17403</v>
      </c>
      <c r="K1847" s="12">
        <f>J1847*[1]OtherData!$C$3</f>
        <v>13174.110522331568</v>
      </c>
      <c r="L1847" s="12" t="str">
        <f>VLOOKUP($C1847,[1]OtherData!$H:$I,2,0)</f>
        <v>Storm</v>
      </c>
      <c r="M1847" s="15">
        <f t="shared" si="114"/>
        <v>-4.1288905513578993E-2</v>
      </c>
      <c r="N1847" s="12">
        <v>15452.599715640068</v>
      </c>
      <c r="O1847" s="14">
        <f t="shared" si="115"/>
        <v>-3.8416457822675179E-2</v>
      </c>
      <c r="P1847">
        <v>3</v>
      </c>
      <c r="Q1847">
        <v>1</v>
      </c>
    </row>
    <row r="1848" spans="1:17">
      <c r="A1848" s="2" t="str">
        <f t="shared" si="112"/>
        <v>5_19741</v>
      </c>
      <c r="B1848" s="2">
        <v>5</v>
      </c>
      <c r="C1848" s="11" t="s">
        <v>50</v>
      </c>
      <c r="D1848" s="2">
        <v>1</v>
      </c>
      <c r="E1848" s="2">
        <v>1974</v>
      </c>
      <c r="F1848" s="2" t="str">
        <f t="shared" si="113"/>
        <v>1974Q1</v>
      </c>
      <c r="G1848" s="2">
        <v>1</v>
      </c>
      <c r="H1848" s="2">
        <v>0</v>
      </c>
      <c r="I1848" s="2">
        <v>2</v>
      </c>
      <c r="J1848" s="12">
        <v>17402</v>
      </c>
      <c r="K1848" s="12">
        <f>J1848*[1]OtherData!$C$3</f>
        <v>13173.35352006056</v>
      </c>
      <c r="L1848" s="12" t="str">
        <f>VLOOKUP($C1848,[1]OtherData!$H:$I,2,0)</f>
        <v>Wind</v>
      </c>
      <c r="M1848" s="13">
        <f t="shared" si="114"/>
        <v>-4.1288911838040378E-2</v>
      </c>
      <c r="N1848" s="12">
        <v>37415.480138673287</v>
      </c>
      <c r="O1848" s="14">
        <f t="shared" si="115"/>
        <v>-3.8311134773491795E-2</v>
      </c>
      <c r="P1848">
        <v>3</v>
      </c>
      <c r="Q1848">
        <v>1</v>
      </c>
    </row>
    <row r="1849" spans="1:17">
      <c r="A1849" s="2" t="str">
        <f t="shared" si="112"/>
        <v>4_19643</v>
      </c>
      <c r="B1849" s="2">
        <v>4</v>
      </c>
      <c r="C1849" s="11" t="s">
        <v>17</v>
      </c>
      <c r="D1849" s="2">
        <v>3</v>
      </c>
      <c r="E1849" s="2">
        <v>1964</v>
      </c>
      <c r="F1849" s="2" t="str">
        <f t="shared" si="113"/>
        <v>1964Q3</v>
      </c>
      <c r="G1849" s="2">
        <v>3</v>
      </c>
      <c r="H1849" s="2">
        <v>0</v>
      </c>
      <c r="I1849" s="2">
        <v>0</v>
      </c>
      <c r="J1849" s="12">
        <v>17397</v>
      </c>
      <c r="K1849" s="12">
        <f>J1849*[1]OtherData!$C$3</f>
        <v>13169.568508705526</v>
      </c>
      <c r="L1849" s="12" t="str">
        <f>VLOOKUP($C1849,[1]OtherData!$H:$I,2,0)</f>
        <v>Wind</v>
      </c>
      <c r="M1849" s="15">
        <f t="shared" si="114"/>
        <v>-4.128894346034731E-2</v>
      </c>
      <c r="N1849" s="12">
        <v>46496.093161774028</v>
      </c>
      <c r="O1849" s="14">
        <f t="shared" si="115"/>
        <v>-3.8267588670538727E-2</v>
      </c>
      <c r="P1849">
        <v>3</v>
      </c>
      <c r="Q1849">
        <v>1</v>
      </c>
    </row>
    <row r="1850" spans="1:17">
      <c r="A1850" s="2" t="str">
        <f t="shared" si="112"/>
        <v>2_20112</v>
      </c>
      <c r="B1850" s="2">
        <v>2</v>
      </c>
      <c r="C1850" s="11" t="s">
        <v>39</v>
      </c>
      <c r="D1850" s="2">
        <v>2</v>
      </c>
      <c r="E1850" s="2">
        <v>2011</v>
      </c>
      <c r="F1850" s="2" t="str">
        <f t="shared" si="113"/>
        <v>2011Q2</v>
      </c>
      <c r="G1850" s="2">
        <v>1</v>
      </c>
      <c r="H1850" s="2">
        <v>0</v>
      </c>
      <c r="I1850" s="2">
        <v>0</v>
      </c>
      <c r="J1850" s="12">
        <v>17395</v>
      </c>
      <c r="K1850" s="12">
        <f>J1850*[1]OtherData!$C$3</f>
        <v>13168.054504163512</v>
      </c>
      <c r="L1850" s="12" t="str">
        <f>VLOOKUP($C1850,[1]OtherData!$H:$I,2,0)</f>
        <v>Storm</v>
      </c>
      <c r="M1850" s="13">
        <f t="shared" si="114"/>
        <v>-4.1288956109270081E-2</v>
      </c>
      <c r="N1850" s="12">
        <v>15616.258257870528</v>
      </c>
      <c r="O1850" s="14">
        <f t="shared" si="115"/>
        <v>-3.8415672997717767E-2</v>
      </c>
      <c r="P1850">
        <v>3</v>
      </c>
      <c r="Q1850">
        <v>1</v>
      </c>
    </row>
    <row r="1851" spans="1:17">
      <c r="A1851" s="2" t="str">
        <f t="shared" si="112"/>
        <v>2_20183</v>
      </c>
      <c r="B1851" s="2">
        <v>2</v>
      </c>
      <c r="C1851" s="11" t="s">
        <v>24</v>
      </c>
      <c r="D1851" s="2">
        <v>3</v>
      </c>
      <c r="E1851" s="2">
        <v>2018</v>
      </c>
      <c r="F1851" s="2" t="str">
        <f t="shared" si="113"/>
        <v>2018Q3</v>
      </c>
      <c r="G1851" s="2">
        <v>1</v>
      </c>
      <c r="H1851" s="2">
        <v>0</v>
      </c>
      <c r="I1851" s="2">
        <v>0</v>
      </c>
      <c r="J1851" s="12">
        <v>17391</v>
      </c>
      <c r="K1851" s="12">
        <f>J1851*[1]OtherData!$C$3</f>
        <v>13165.026495079486</v>
      </c>
      <c r="L1851" s="12" t="str">
        <f>VLOOKUP($C1851,[1]OtherData!$H:$I,2,0)</f>
        <v>Storm</v>
      </c>
      <c r="M1851" s="15">
        <f t="shared" si="114"/>
        <v>-4.1288981407115628E-2</v>
      </c>
      <c r="N1851" s="12">
        <v>16761.349158675839</v>
      </c>
      <c r="O1851" s="14">
        <f t="shared" si="115"/>
        <v>-3.8410181711377271E-2</v>
      </c>
      <c r="P1851">
        <v>3</v>
      </c>
      <c r="Q1851">
        <v>1</v>
      </c>
    </row>
    <row r="1852" spans="1:17">
      <c r="A1852" s="2" t="str">
        <f t="shared" si="112"/>
        <v>1_19831</v>
      </c>
      <c r="B1852" s="2">
        <v>1</v>
      </c>
      <c r="C1852" s="11" t="s">
        <v>20</v>
      </c>
      <c r="D1852" s="2">
        <v>1</v>
      </c>
      <c r="E1852" s="2">
        <v>1983</v>
      </c>
      <c r="F1852" s="2" t="str">
        <f t="shared" si="113"/>
        <v>1983Q1</v>
      </c>
      <c r="G1852" s="2">
        <v>1</v>
      </c>
      <c r="H1852" s="2">
        <v>0</v>
      </c>
      <c r="I1852" s="2">
        <v>0</v>
      </c>
      <c r="J1852" s="12">
        <v>17366</v>
      </c>
      <c r="K1852" s="12">
        <f>J1852*[1]OtherData!$C$3</f>
        <v>13146.101438304315</v>
      </c>
      <c r="L1852" s="12" t="str">
        <f>VLOOKUP($C1852,[1]OtherData!$H:$I,2,0)</f>
        <v>Winter</v>
      </c>
      <c r="M1852" s="13">
        <f t="shared" si="114"/>
        <v>-4.1289139518650271E-2</v>
      </c>
      <c r="N1852" s="12">
        <v>31796.717277382333</v>
      </c>
      <c r="O1852" s="14">
        <f t="shared" si="115"/>
        <v>-3.8338079565148946E-2</v>
      </c>
      <c r="P1852">
        <v>3</v>
      </c>
      <c r="Q1852">
        <v>1</v>
      </c>
    </row>
    <row r="1853" spans="1:17">
      <c r="A1853" s="2" t="str">
        <f t="shared" si="112"/>
        <v>2_20162</v>
      </c>
      <c r="B1853" s="2">
        <v>2</v>
      </c>
      <c r="C1853" s="11" t="s">
        <v>24</v>
      </c>
      <c r="D1853" s="2">
        <v>2</v>
      </c>
      <c r="E1853" s="2">
        <v>2016</v>
      </c>
      <c r="F1853" s="2" t="str">
        <f t="shared" si="113"/>
        <v>2016Q2</v>
      </c>
      <c r="G1853" s="2">
        <v>1</v>
      </c>
      <c r="H1853" s="2">
        <v>0</v>
      </c>
      <c r="I1853" s="2">
        <v>0</v>
      </c>
      <c r="J1853" s="12">
        <v>17364</v>
      </c>
      <c r="K1853" s="12">
        <f>J1853*[1]OtherData!$C$3</f>
        <v>13144.587433762303</v>
      </c>
      <c r="L1853" s="12" t="str">
        <f>VLOOKUP($C1853,[1]OtherData!$H:$I,2,0)</f>
        <v>Storm</v>
      </c>
      <c r="M1853" s="15">
        <f t="shared" si="114"/>
        <v>-4.1289152167573048E-2</v>
      </c>
      <c r="N1853" s="12">
        <v>16641.552819106862</v>
      </c>
      <c r="O1853" s="14">
        <f t="shared" si="115"/>
        <v>-3.8410756195029754E-2</v>
      </c>
      <c r="P1853">
        <v>3</v>
      </c>
      <c r="Q1853">
        <v>1</v>
      </c>
    </row>
    <row r="1854" spans="1:17">
      <c r="A1854" s="2" t="str">
        <f t="shared" si="112"/>
        <v>1_20144</v>
      </c>
      <c r="B1854" s="2">
        <v>1</v>
      </c>
      <c r="C1854" s="11" t="s">
        <v>21</v>
      </c>
      <c r="D1854" s="2">
        <v>4</v>
      </c>
      <c r="E1854" s="2">
        <v>2014</v>
      </c>
      <c r="F1854" s="2" t="str">
        <f t="shared" si="113"/>
        <v>2014Q4</v>
      </c>
      <c r="G1854" s="2">
        <v>1</v>
      </c>
      <c r="H1854" s="2">
        <v>0</v>
      </c>
      <c r="I1854" s="2">
        <v>0</v>
      </c>
      <c r="J1854" s="12">
        <v>17348</v>
      </c>
      <c r="K1854" s="12">
        <f>J1854*[1]OtherData!$C$3</f>
        <v>13132.475397426193</v>
      </c>
      <c r="L1854" s="12" t="str">
        <f>VLOOKUP($C1854,[1]OtherData!$H:$I,2,0)</f>
        <v>Wind</v>
      </c>
      <c r="M1854" s="13">
        <f t="shared" si="114"/>
        <v>-4.1289253358955225E-2</v>
      </c>
      <c r="N1854" s="12">
        <v>16516.062846621582</v>
      </c>
      <c r="O1854" s="14">
        <f t="shared" si="115"/>
        <v>-3.8411357982513425E-2</v>
      </c>
      <c r="P1854">
        <v>3</v>
      </c>
      <c r="Q1854">
        <v>1</v>
      </c>
    </row>
    <row r="1855" spans="1:17">
      <c r="A1855" s="2" t="str">
        <f t="shared" si="112"/>
        <v>6_20114</v>
      </c>
      <c r="B1855" s="2">
        <v>6</v>
      </c>
      <c r="C1855" s="11" t="s">
        <v>24</v>
      </c>
      <c r="D1855" s="2">
        <v>4</v>
      </c>
      <c r="E1855" s="2">
        <v>2011</v>
      </c>
      <c r="F1855" s="2" t="str">
        <f t="shared" si="113"/>
        <v>2011Q4</v>
      </c>
      <c r="G1855" s="2">
        <v>1</v>
      </c>
      <c r="H1855" s="2">
        <v>0</v>
      </c>
      <c r="I1855" s="2">
        <v>0</v>
      </c>
      <c r="J1855" s="12">
        <v>17343</v>
      </c>
      <c r="K1855" s="12">
        <f>J1855*[1]OtherData!$C$3</f>
        <v>13128.690386071159</v>
      </c>
      <c r="L1855" s="12" t="str">
        <f>VLOOKUP($C1855,[1]OtherData!$H:$I,2,0)</f>
        <v>Storm</v>
      </c>
      <c r="M1855" s="15">
        <f t="shared" si="114"/>
        <v>-4.128928498126215E-2</v>
      </c>
      <c r="N1855" s="12">
        <v>15569.575565751571</v>
      </c>
      <c r="O1855" s="14">
        <f t="shared" si="115"/>
        <v>-3.8415896864687098E-2</v>
      </c>
      <c r="P1855">
        <v>3</v>
      </c>
      <c r="Q1855">
        <v>1</v>
      </c>
    </row>
    <row r="1856" spans="1:17">
      <c r="A1856" s="2" t="str">
        <f t="shared" si="112"/>
        <v>5_19913</v>
      </c>
      <c r="B1856" s="2">
        <v>5</v>
      </c>
      <c r="C1856" s="11" t="s">
        <v>25</v>
      </c>
      <c r="D1856" s="2">
        <v>3</v>
      </c>
      <c r="E1856" s="2">
        <v>1991</v>
      </c>
      <c r="F1856" s="2" t="str">
        <f t="shared" si="113"/>
        <v>1991Q3</v>
      </c>
      <c r="G1856" s="2">
        <v>1</v>
      </c>
      <c r="H1856" s="2">
        <v>0</v>
      </c>
      <c r="I1856" s="2">
        <v>0</v>
      </c>
      <c r="J1856" s="12">
        <v>17326</v>
      </c>
      <c r="K1856" s="12">
        <f>J1856*[1]OtherData!$C$3</f>
        <v>13115.821347464043</v>
      </c>
      <c r="L1856" s="12" t="str">
        <f>VLOOKUP($C1856,[1]OtherData!$H:$I,2,0)</f>
        <v>Storm</v>
      </c>
      <c r="M1856" s="13">
        <f t="shared" si="114"/>
        <v>-4.1289392497105712E-2</v>
      </c>
      <c r="N1856" s="12">
        <v>21320.263070156954</v>
      </c>
      <c r="O1856" s="14">
        <f t="shared" si="115"/>
        <v>-3.8388319428066829E-2</v>
      </c>
      <c r="P1856">
        <v>3</v>
      </c>
      <c r="Q1856">
        <v>1</v>
      </c>
    </row>
    <row r="1857" spans="1:17">
      <c r="A1857" s="2" t="str">
        <f t="shared" si="112"/>
        <v>5_19821</v>
      </c>
      <c r="B1857" s="2">
        <v>5</v>
      </c>
      <c r="C1857" s="11" t="s">
        <v>20</v>
      </c>
      <c r="D1857" s="2">
        <v>1</v>
      </c>
      <c r="E1857" s="2">
        <v>1982</v>
      </c>
      <c r="F1857" s="2" t="str">
        <f t="shared" si="113"/>
        <v>1982Q1</v>
      </c>
      <c r="G1857" s="2">
        <v>2</v>
      </c>
      <c r="H1857" s="2">
        <v>0</v>
      </c>
      <c r="I1857" s="2">
        <v>0</v>
      </c>
      <c r="J1857" s="12">
        <v>17321</v>
      </c>
      <c r="K1857" s="12">
        <f>J1857*[1]OtherData!$C$3</f>
        <v>13112.036336109009</v>
      </c>
      <c r="L1857" s="12" t="str">
        <f>VLOOKUP($C1857,[1]OtherData!$H:$I,2,0)</f>
        <v>Winter</v>
      </c>
      <c r="M1857" s="15">
        <f t="shared" si="114"/>
        <v>-4.1289424119412645E-2</v>
      </c>
      <c r="N1857" s="12">
        <v>33761.557286525996</v>
      </c>
      <c r="O1857" s="14">
        <f t="shared" si="115"/>
        <v>-3.8328657169864964E-2</v>
      </c>
      <c r="P1857">
        <v>3</v>
      </c>
      <c r="Q1857">
        <v>1</v>
      </c>
    </row>
    <row r="1858" spans="1:17">
      <c r="A1858" s="2" t="str">
        <f t="shared" ref="A1858:A1921" si="116">B1858&amp;"_"&amp;E1858&amp;D1858</f>
        <v>4_19851</v>
      </c>
      <c r="B1858" s="2">
        <v>4</v>
      </c>
      <c r="C1858" s="11" t="s">
        <v>61</v>
      </c>
      <c r="D1858" s="2">
        <v>1</v>
      </c>
      <c r="E1858" s="2">
        <v>1985</v>
      </c>
      <c r="F1858" s="2" t="str">
        <f t="shared" ref="F1858:F1921" si="117">E1858&amp;"Q"&amp;D1858</f>
        <v>1985Q1</v>
      </c>
      <c r="G1858" s="2">
        <v>2</v>
      </c>
      <c r="H1858" s="2">
        <v>0</v>
      </c>
      <c r="I1858" s="2">
        <v>0</v>
      </c>
      <c r="J1858" s="12">
        <v>17316</v>
      </c>
      <c r="K1858" s="12">
        <f>J1858*[1]OtherData!$C$3</f>
        <v>13108.251324753975</v>
      </c>
      <c r="L1858" s="12" t="str">
        <f>VLOOKUP($C1858,[1]OtherData!$H:$I,2,0)</f>
        <v>Storm</v>
      </c>
      <c r="M1858" s="13">
        <f t="shared" ref="M1858:M1921" si="118">STANDARDIZE(J1858,AVERAGE($J$2:$J$3367),_xlfn.STDEV.S($J$2:$J$3367))</f>
        <v>-4.128945574171957E-2</v>
      </c>
      <c r="N1858" s="12">
        <v>27987.010246523088</v>
      </c>
      <c r="O1858" s="14">
        <f t="shared" ref="O1858:O1921" si="119">STANDARDIZE(N1858,AVERAGE($N$2:$N$3367),_xlfn.STDEV.S($N$2:$N$3367))</f>
        <v>-3.8356349024949159E-2</v>
      </c>
      <c r="P1858">
        <v>3</v>
      </c>
      <c r="Q1858">
        <v>1</v>
      </c>
    </row>
    <row r="1859" spans="1:17">
      <c r="A1859" s="2" t="str">
        <f t="shared" si="116"/>
        <v>2_20122</v>
      </c>
      <c r="B1859" s="2">
        <v>2</v>
      </c>
      <c r="C1859" s="11" t="s">
        <v>39</v>
      </c>
      <c r="D1859" s="2">
        <v>2</v>
      </c>
      <c r="E1859" s="2">
        <v>2012</v>
      </c>
      <c r="F1859" s="2" t="str">
        <f t="shared" si="117"/>
        <v>2012Q2</v>
      </c>
      <c r="G1859" s="2">
        <v>1</v>
      </c>
      <c r="H1859" s="2">
        <v>0</v>
      </c>
      <c r="I1859" s="2">
        <v>0</v>
      </c>
      <c r="J1859" s="12">
        <v>17310</v>
      </c>
      <c r="K1859" s="12">
        <f>J1859*[1]OtherData!$C$3</f>
        <v>13103.709311127934</v>
      </c>
      <c r="L1859" s="12" t="str">
        <f>VLOOKUP($C1859,[1]OtherData!$H:$I,2,0)</f>
        <v>Storm</v>
      </c>
      <c r="M1859" s="15">
        <f t="shared" si="118"/>
        <v>-4.1289493688487888E-2</v>
      </c>
      <c r="N1859" s="12">
        <v>15967.825729720422</v>
      </c>
      <c r="O1859" s="14">
        <f t="shared" si="119"/>
        <v>-3.8413987055008265E-2</v>
      </c>
      <c r="P1859">
        <v>3</v>
      </c>
      <c r="Q1859">
        <v>1</v>
      </c>
    </row>
    <row r="1860" spans="1:17">
      <c r="A1860" s="2" t="str">
        <f t="shared" si="116"/>
        <v>3_19834</v>
      </c>
      <c r="B1860" s="2">
        <v>3</v>
      </c>
      <c r="C1860" s="11" t="s">
        <v>20</v>
      </c>
      <c r="D1860" s="2">
        <v>4</v>
      </c>
      <c r="E1860" s="2">
        <v>1983</v>
      </c>
      <c r="F1860" s="2" t="str">
        <f t="shared" si="117"/>
        <v>1983Q4</v>
      </c>
      <c r="G1860" s="2">
        <v>2</v>
      </c>
      <c r="H1860" s="2">
        <v>2</v>
      </c>
      <c r="I1860" s="2">
        <v>0</v>
      </c>
      <c r="J1860" s="12">
        <v>17307</v>
      </c>
      <c r="K1860" s="12">
        <f>J1860*[1]OtherData!$C$3</f>
        <v>13101.438304314914</v>
      </c>
      <c r="L1860" s="12" t="str">
        <f>VLOOKUP($C1860,[1]OtherData!$H:$I,2,0)</f>
        <v>Winter</v>
      </c>
      <c r="M1860" s="13">
        <f t="shared" si="118"/>
        <v>-4.1289512661872051E-2</v>
      </c>
      <c r="N1860" s="12">
        <v>31688.689733943109</v>
      </c>
      <c r="O1860" s="14">
        <f t="shared" si="119"/>
        <v>-3.8338597611509512E-2</v>
      </c>
      <c r="P1860">
        <v>3</v>
      </c>
      <c r="Q1860">
        <v>1</v>
      </c>
    </row>
    <row r="1861" spans="1:17">
      <c r="A1861" s="2" t="str">
        <f t="shared" si="116"/>
        <v>5_19773</v>
      </c>
      <c r="B1861" s="2">
        <v>5</v>
      </c>
      <c r="C1861" s="11" t="s">
        <v>23</v>
      </c>
      <c r="D1861" s="2">
        <v>3</v>
      </c>
      <c r="E1861" s="2">
        <v>1977</v>
      </c>
      <c r="F1861" s="2" t="str">
        <f t="shared" si="117"/>
        <v>1977Q3</v>
      </c>
      <c r="G1861" s="2">
        <v>31</v>
      </c>
      <c r="H1861" s="2">
        <v>0</v>
      </c>
      <c r="I1861" s="2">
        <v>0</v>
      </c>
      <c r="J1861" s="12">
        <v>17306</v>
      </c>
      <c r="K1861" s="12">
        <f>J1861*[1]OtherData!$C$3</f>
        <v>13100.681302043906</v>
      </c>
      <c r="L1861" s="12" t="str">
        <f>VLOOKUP($C1861,[1]OtherData!$H:$I,2,0)</f>
        <v>Heat</v>
      </c>
      <c r="M1861" s="15">
        <f t="shared" si="118"/>
        <v>-4.1289518986333436E-2</v>
      </c>
      <c r="N1861" s="12">
        <v>38138.270158559892</v>
      </c>
      <c r="O1861" s="14">
        <f t="shared" si="119"/>
        <v>-3.8307668632104712E-2</v>
      </c>
      <c r="P1861">
        <v>2</v>
      </c>
      <c r="Q1861">
        <v>3</v>
      </c>
    </row>
    <row r="1862" spans="1:17">
      <c r="A1862" s="2" t="str">
        <f t="shared" si="116"/>
        <v>2_20123</v>
      </c>
      <c r="B1862" s="2">
        <v>2</v>
      </c>
      <c r="C1862" s="11" t="s">
        <v>24</v>
      </c>
      <c r="D1862" s="2">
        <v>3</v>
      </c>
      <c r="E1862" s="2">
        <v>2012</v>
      </c>
      <c r="F1862" s="2" t="str">
        <f t="shared" si="117"/>
        <v>2012Q3</v>
      </c>
      <c r="G1862" s="2">
        <v>1</v>
      </c>
      <c r="H1862" s="2">
        <v>0</v>
      </c>
      <c r="I1862" s="2">
        <v>0</v>
      </c>
      <c r="J1862" s="12">
        <v>17302</v>
      </c>
      <c r="K1862" s="12">
        <f>J1862*[1]OtherData!$C$3</f>
        <v>13097.65329295988</v>
      </c>
      <c r="L1862" s="12" t="str">
        <f>VLOOKUP($C1862,[1]OtherData!$H:$I,2,0)</f>
        <v>Storm</v>
      </c>
      <c r="M1862" s="13">
        <f t="shared" si="118"/>
        <v>-4.1289544284178976E-2</v>
      </c>
      <c r="N1862" s="12">
        <v>15960.446029787565</v>
      </c>
      <c r="O1862" s="14">
        <f t="shared" si="119"/>
        <v>-3.8414022444378144E-2</v>
      </c>
      <c r="P1862">
        <v>3</v>
      </c>
      <c r="Q1862">
        <v>1</v>
      </c>
    </row>
    <row r="1863" spans="1:17">
      <c r="A1863" s="2" t="str">
        <f t="shared" si="116"/>
        <v>2_20143</v>
      </c>
      <c r="B1863" s="2">
        <v>2</v>
      </c>
      <c r="C1863" s="11" t="s">
        <v>39</v>
      </c>
      <c r="D1863" s="2">
        <v>3</v>
      </c>
      <c r="E1863" s="2">
        <v>2014</v>
      </c>
      <c r="F1863" s="2" t="str">
        <f t="shared" si="117"/>
        <v>2014Q3</v>
      </c>
      <c r="G1863" s="2">
        <v>1</v>
      </c>
      <c r="H1863" s="2">
        <v>0</v>
      </c>
      <c r="I1863" s="2">
        <v>0</v>
      </c>
      <c r="J1863" s="12">
        <v>17286</v>
      </c>
      <c r="K1863" s="12">
        <f>J1863*[1]OtherData!$C$3</f>
        <v>13085.54125662377</v>
      </c>
      <c r="L1863" s="12" t="str">
        <f>VLOOKUP($C1863,[1]OtherData!$H:$I,2,0)</f>
        <v>Storm</v>
      </c>
      <c r="M1863" s="15">
        <f t="shared" si="118"/>
        <v>-4.1289645475561153E-2</v>
      </c>
      <c r="N1863" s="12">
        <v>16457.036105989202</v>
      </c>
      <c r="O1863" s="14">
        <f t="shared" si="119"/>
        <v>-3.8411641045398938E-2</v>
      </c>
      <c r="P1863">
        <v>3</v>
      </c>
      <c r="Q1863">
        <v>1</v>
      </c>
    </row>
    <row r="1864" spans="1:17">
      <c r="A1864" s="2" t="str">
        <f t="shared" si="116"/>
        <v>2_20102</v>
      </c>
      <c r="B1864" s="2">
        <v>2</v>
      </c>
      <c r="C1864" s="11" t="s">
        <v>39</v>
      </c>
      <c r="D1864" s="2">
        <v>2</v>
      </c>
      <c r="E1864" s="2">
        <v>2010</v>
      </c>
      <c r="F1864" s="2" t="str">
        <f t="shared" si="117"/>
        <v>2010Q2</v>
      </c>
      <c r="G1864" s="2">
        <v>1</v>
      </c>
      <c r="H1864" s="2">
        <v>0</v>
      </c>
      <c r="I1864" s="2">
        <v>0</v>
      </c>
      <c r="J1864" s="12">
        <v>17270</v>
      </c>
      <c r="K1864" s="12">
        <f>J1864*[1]OtherData!$C$3</f>
        <v>13073.429220287662</v>
      </c>
      <c r="L1864" s="12" t="str">
        <f>VLOOKUP($C1864,[1]OtherData!$H:$I,2,0)</f>
        <v>Storm</v>
      </c>
      <c r="M1864" s="13">
        <f t="shared" si="118"/>
        <v>-4.1289746666943329E-2</v>
      </c>
      <c r="N1864" s="12">
        <v>15334.505377756937</v>
      </c>
      <c r="O1864" s="14">
        <f t="shared" si="119"/>
        <v>-3.8417024144374222E-2</v>
      </c>
      <c r="P1864">
        <v>3</v>
      </c>
      <c r="Q1864">
        <v>1</v>
      </c>
    </row>
    <row r="1865" spans="1:17">
      <c r="A1865" s="2" t="str">
        <f t="shared" si="116"/>
        <v>5_19803</v>
      </c>
      <c r="B1865" s="2">
        <v>5</v>
      </c>
      <c r="C1865" s="11" t="s">
        <v>51</v>
      </c>
      <c r="D1865" s="2">
        <v>3</v>
      </c>
      <c r="E1865" s="2">
        <v>1980</v>
      </c>
      <c r="F1865" s="2" t="str">
        <f t="shared" si="117"/>
        <v>1980Q3</v>
      </c>
      <c r="G1865" s="2">
        <v>1</v>
      </c>
      <c r="H1865" s="2">
        <v>0</v>
      </c>
      <c r="I1865" s="2">
        <v>0</v>
      </c>
      <c r="J1865" s="12">
        <v>17259</v>
      </c>
      <c r="K1865" s="12">
        <f>J1865*[1]OtherData!$C$3</f>
        <v>13065.102195306587</v>
      </c>
      <c r="L1865" s="12" t="str">
        <f>VLOOKUP($C1865,[1]OtherData!$H:$I,2,0)</f>
        <v>Water</v>
      </c>
      <c r="M1865" s="15">
        <f t="shared" si="118"/>
        <v>-4.1289816236018573E-2</v>
      </c>
      <c r="N1865" s="12">
        <v>36178.794114383476</v>
      </c>
      <c r="O1865" s="14">
        <f t="shared" si="119"/>
        <v>-3.8317065304480979E-2</v>
      </c>
      <c r="P1865">
        <v>3</v>
      </c>
      <c r="Q1865">
        <v>1</v>
      </c>
    </row>
    <row r="1866" spans="1:17">
      <c r="A1866" s="2" t="str">
        <f t="shared" si="116"/>
        <v>6_20114</v>
      </c>
      <c r="B1866" s="2">
        <v>6</v>
      </c>
      <c r="C1866" s="11" t="s">
        <v>24</v>
      </c>
      <c r="D1866" s="2">
        <v>4</v>
      </c>
      <c r="E1866" s="2">
        <v>2011</v>
      </c>
      <c r="F1866" s="2" t="str">
        <f t="shared" si="117"/>
        <v>2011Q4</v>
      </c>
      <c r="G1866" s="2">
        <v>1</v>
      </c>
      <c r="H1866" s="2">
        <v>0</v>
      </c>
      <c r="I1866" s="2">
        <v>0</v>
      </c>
      <c r="J1866" s="12">
        <v>17251</v>
      </c>
      <c r="K1866" s="12">
        <f>J1866*[1]OtherData!$C$3</f>
        <v>13059.046177138533</v>
      </c>
      <c r="L1866" s="12" t="str">
        <f>VLOOKUP($C1866,[1]OtherData!$H:$I,2,0)</f>
        <v>Storm</v>
      </c>
      <c r="M1866" s="13">
        <f t="shared" si="118"/>
        <v>-4.1289866831709661E-2</v>
      </c>
      <c r="N1866" s="12">
        <v>15486.983110464183</v>
      </c>
      <c r="O1866" s="14">
        <f t="shared" si="119"/>
        <v>-3.8416292937017447E-2</v>
      </c>
      <c r="P1866">
        <v>3</v>
      </c>
      <c r="Q1866">
        <v>1</v>
      </c>
    </row>
    <row r="1867" spans="1:17">
      <c r="A1867" s="2" t="str">
        <f t="shared" si="116"/>
        <v>1_19834</v>
      </c>
      <c r="B1867" s="2">
        <v>1</v>
      </c>
      <c r="C1867" s="11" t="s">
        <v>20</v>
      </c>
      <c r="D1867" s="2">
        <v>4</v>
      </c>
      <c r="E1867" s="2">
        <v>1983</v>
      </c>
      <c r="F1867" s="2" t="str">
        <f t="shared" si="117"/>
        <v>1983Q4</v>
      </c>
      <c r="G1867" s="2">
        <v>2</v>
      </c>
      <c r="H1867" s="2">
        <v>2</v>
      </c>
      <c r="I1867" s="2">
        <v>0</v>
      </c>
      <c r="J1867" s="12">
        <v>17235</v>
      </c>
      <c r="K1867" s="12">
        <f>J1867*[1]OtherData!$C$3</f>
        <v>13046.934140802423</v>
      </c>
      <c r="L1867" s="12" t="str">
        <f>VLOOKUP($C1867,[1]OtherData!$H:$I,2,0)</f>
        <v>Winter</v>
      </c>
      <c r="M1867" s="15">
        <f t="shared" si="118"/>
        <v>-4.1289968023091837E-2</v>
      </c>
      <c r="N1867" s="12">
        <v>31556.859511441005</v>
      </c>
      <c r="O1867" s="14">
        <f t="shared" si="119"/>
        <v>-3.8339229803678349E-2</v>
      </c>
      <c r="P1867">
        <v>3</v>
      </c>
      <c r="Q1867">
        <v>1</v>
      </c>
    </row>
    <row r="1868" spans="1:17">
      <c r="A1868" s="2" t="str">
        <f t="shared" si="116"/>
        <v>2_20112</v>
      </c>
      <c r="B1868" s="2">
        <v>2</v>
      </c>
      <c r="C1868" s="11" t="s">
        <v>24</v>
      </c>
      <c r="D1868" s="2">
        <v>2</v>
      </c>
      <c r="E1868" s="2">
        <v>2011</v>
      </c>
      <c r="F1868" s="2" t="str">
        <f t="shared" si="117"/>
        <v>2011Q2</v>
      </c>
      <c r="G1868" s="2">
        <v>1</v>
      </c>
      <c r="H1868" s="2">
        <v>0</v>
      </c>
      <c r="I1868" s="2">
        <v>0</v>
      </c>
      <c r="J1868" s="12">
        <v>17232</v>
      </c>
      <c r="K1868" s="12">
        <f>J1868*[1]OtherData!$C$3</f>
        <v>13044.663133989403</v>
      </c>
      <c r="L1868" s="12" t="str">
        <f>VLOOKUP($C1868,[1]OtherData!$H:$I,2,0)</f>
        <v>Storm</v>
      </c>
      <c r="M1868" s="13">
        <f t="shared" si="118"/>
        <v>-4.1289986996476E-2</v>
      </c>
      <c r="N1868" s="12">
        <v>15469.925972959179</v>
      </c>
      <c r="O1868" s="14">
        <f t="shared" si="119"/>
        <v>-3.8416374734563934E-2</v>
      </c>
      <c r="P1868">
        <v>3</v>
      </c>
      <c r="Q1868">
        <v>1</v>
      </c>
    </row>
    <row r="1869" spans="1:17">
      <c r="A1869" s="2" t="str">
        <f t="shared" si="116"/>
        <v>6_19882</v>
      </c>
      <c r="B1869" s="2">
        <v>6</v>
      </c>
      <c r="C1869" s="11" t="s">
        <v>38</v>
      </c>
      <c r="D1869" s="2">
        <v>2</v>
      </c>
      <c r="E1869" s="2">
        <v>1988</v>
      </c>
      <c r="F1869" s="2" t="str">
        <f t="shared" si="117"/>
        <v>1988Q2</v>
      </c>
      <c r="G1869" s="2">
        <v>30</v>
      </c>
      <c r="H1869" s="2">
        <v>0</v>
      </c>
      <c r="I1869" s="2">
        <v>0</v>
      </c>
      <c r="J1869" s="12">
        <v>17230</v>
      </c>
      <c r="K1869" s="12">
        <f>J1869*[1]OtherData!$C$3</f>
        <v>13043.149129447389</v>
      </c>
      <c r="L1869" s="12" t="str">
        <f>VLOOKUP($C1869,[1]OtherData!$H:$I,2,0)</f>
        <v>Heat</v>
      </c>
      <c r="M1869" s="15">
        <f t="shared" si="118"/>
        <v>-4.128999964539877E-2</v>
      </c>
      <c r="N1869" s="12">
        <v>24053.862658742481</v>
      </c>
      <c r="O1869" s="14">
        <f t="shared" si="119"/>
        <v>-3.8375210444255473E-2</v>
      </c>
      <c r="P1869">
        <v>2</v>
      </c>
      <c r="Q1869">
        <v>3</v>
      </c>
    </row>
    <row r="1870" spans="1:17">
      <c r="A1870" s="2" t="str">
        <f t="shared" si="116"/>
        <v>3_19862</v>
      </c>
      <c r="B1870" s="2">
        <v>3</v>
      </c>
      <c r="C1870" s="11" t="s">
        <v>38</v>
      </c>
      <c r="D1870" s="2">
        <v>2</v>
      </c>
      <c r="E1870" s="2">
        <v>1986</v>
      </c>
      <c r="F1870" s="2" t="str">
        <f t="shared" si="117"/>
        <v>1986Q2</v>
      </c>
      <c r="G1870" s="2">
        <v>30</v>
      </c>
      <c r="H1870" s="2">
        <v>0</v>
      </c>
      <c r="I1870" s="2">
        <v>0</v>
      </c>
      <c r="J1870" s="12">
        <v>17226</v>
      </c>
      <c r="K1870" s="12">
        <f>J1870*[1]OtherData!$C$3</f>
        <v>13040.121120363361</v>
      </c>
      <c r="L1870" s="12" t="str">
        <f>VLOOKUP($C1870,[1]OtherData!$H:$I,2,0)</f>
        <v>Heat</v>
      </c>
      <c r="M1870" s="13">
        <f t="shared" si="118"/>
        <v>-4.1290024943244311E-2</v>
      </c>
      <c r="N1870" s="12">
        <v>26391.864401572242</v>
      </c>
      <c r="O1870" s="14">
        <f t="shared" si="119"/>
        <v>-3.8363998550924185E-2</v>
      </c>
      <c r="P1870">
        <v>2</v>
      </c>
      <c r="Q1870">
        <v>3</v>
      </c>
    </row>
    <row r="1871" spans="1:17">
      <c r="A1871" s="2" t="str">
        <f t="shared" si="116"/>
        <v>1_20184</v>
      </c>
      <c r="B1871" s="2">
        <v>1</v>
      </c>
      <c r="C1871" s="11" t="s">
        <v>19</v>
      </c>
      <c r="D1871" s="2">
        <v>4</v>
      </c>
      <c r="E1871" s="2">
        <v>2018</v>
      </c>
      <c r="F1871" s="2" t="str">
        <f t="shared" si="117"/>
        <v>2018Q4</v>
      </c>
      <c r="G1871" s="2">
        <v>2</v>
      </c>
      <c r="H1871" s="2">
        <v>0</v>
      </c>
      <c r="I1871" s="2">
        <v>0</v>
      </c>
      <c r="J1871" s="12">
        <v>17220</v>
      </c>
      <c r="K1871" s="12">
        <f>J1871*[1]OtherData!$C$3</f>
        <v>13035.579106737321</v>
      </c>
      <c r="L1871" s="12" t="str">
        <f>VLOOKUP($C1871,[1]OtherData!$H:$I,2,0)</f>
        <v>Water</v>
      </c>
      <c r="M1871" s="15">
        <f t="shared" si="118"/>
        <v>-4.1290062890012628E-2</v>
      </c>
      <c r="N1871" s="12">
        <v>16596.540308918287</v>
      </c>
      <c r="O1871" s="14">
        <f t="shared" si="119"/>
        <v>-3.8410972052637368E-2</v>
      </c>
      <c r="P1871">
        <v>3</v>
      </c>
      <c r="Q1871">
        <v>1</v>
      </c>
    </row>
    <row r="1872" spans="1:17">
      <c r="A1872" s="2" t="str">
        <f t="shared" si="116"/>
        <v>2_19891</v>
      </c>
      <c r="B1872" s="2">
        <v>2</v>
      </c>
      <c r="C1872" s="11" t="s">
        <v>20</v>
      </c>
      <c r="D1872" s="2">
        <v>1</v>
      </c>
      <c r="E1872" s="2">
        <v>1989</v>
      </c>
      <c r="F1872" s="2" t="str">
        <f t="shared" si="117"/>
        <v>1989Q1</v>
      </c>
      <c r="G1872" s="2">
        <v>1</v>
      </c>
      <c r="H1872" s="2">
        <v>0</v>
      </c>
      <c r="I1872" s="2">
        <v>0</v>
      </c>
      <c r="J1872" s="12">
        <v>17213</v>
      </c>
      <c r="K1872" s="12">
        <f>J1872*[1]OtherData!$C$3</f>
        <v>13030.280090840273</v>
      </c>
      <c r="L1872" s="12" t="str">
        <f>VLOOKUP($C1872,[1]OtherData!$H:$I,2,0)</f>
        <v>Winter</v>
      </c>
      <c r="M1872" s="13">
        <f t="shared" si="118"/>
        <v>-4.1290107161242331E-2</v>
      </c>
      <c r="N1872" s="12">
        <v>22939.359788560585</v>
      </c>
      <c r="O1872" s="14">
        <f t="shared" si="119"/>
        <v>-3.8380555045616965E-2</v>
      </c>
      <c r="P1872">
        <v>3</v>
      </c>
      <c r="Q1872">
        <v>1</v>
      </c>
    </row>
    <row r="1873" spans="1:17">
      <c r="A1873" s="2" t="str">
        <f t="shared" si="116"/>
        <v>4_19751</v>
      </c>
      <c r="B1873" s="2">
        <v>4</v>
      </c>
      <c r="C1873" s="11" t="s">
        <v>37</v>
      </c>
      <c r="D1873" s="2">
        <v>1</v>
      </c>
      <c r="E1873" s="2">
        <v>1975</v>
      </c>
      <c r="F1873" s="2" t="str">
        <f t="shared" si="117"/>
        <v>1975Q1</v>
      </c>
      <c r="G1873" s="2">
        <v>7</v>
      </c>
      <c r="H1873" s="2">
        <v>0</v>
      </c>
      <c r="I1873" s="2">
        <v>0</v>
      </c>
      <c r="J1873" s="12">
        <v>17195</v>
      </c>
      <c r="K1873" s="12">
        <f>J1873*[1]OtherData!$C$3</f>
        <v>13016.65404996215</v>
      </c>
      <c r="L1873" s="12" t="str">
        <f>VLOOKUP($C1873,[1]OtherData!$H:$I,2,0)</f>
        <v>Water</v>
      </c>
      <c r="M1873" s="15">
        <f t="shared" si="118"/>
        <v>-4.1290221001547278E-2</v>
      </c>
      <c r="N1873" s="12">
        <v>37522.11232192874</v>
      </c>
      <c r="O1873" s="14">
        <f t="shared" si="119"/>
        <v>-3.8310623418584551E-2</v>
      </c>
      <c r="P1873">
        <v>3</v>
      </c>
      <c r="Q1873">
        <v>1</v>
      </c>
    </row>
    <row r="1874" spans="1:17">
      <c r="A1874" s="2" t="str">
        <f t="shared" si="116"/>
        <v>2_20192</v>
      </c>
      <c r="B1874" s="2">
        <v>2</v>
      </c>
      <c r="C1874" s="11" t="s">
        <v>24</v>
      </c>
      <c r="D1874" s="2">
        <v>2</v>
      </c>
      <c r="E1874" s="2">
        <v>2019</v>
      </c>
      <c r="F1874" s="2" t="str">
        <f t="shared" si="117"/>
        <v>2019Q2</v>
      </c>
      <c r="G1874" s="2">
        <v>1</v>
      </c>
      <c r="H1874" s="2">
        <v>0</v>
      </c>
      <c r="I1874" s="2">
        <v>0</v>
      </c>
      <c r="J1874" s="12">
        <v>17189</v>
      </c>
      <c r="K1874" s="12">
        <f>J1874*[1]OtherData!$C$3</f>
        <v>13012.11203633611</v>
      </c>
      <c r="L1874" s="12" t="str">
        <f>VLOOKUP($C1874,[1]OtherData!$H:$I,2,0)</f>
        <v>Storm</v>
      </c>
      <c r="M1874" s="13">
        <f t="shared" si="118"/>
        <v>-4.1290258948315596E-2</v>
      </c>
      <c r="N1874" s="12">
        <v>16609.764793113322</v>
      </c>
      <c r="O1874" s="14">
        <f t="shared" si="119"/>
        <v>-3.8410908634589624E-2</v>
      </c>
      <c r="P1874">
        <v>3</v>
      </c>
      <c r="Q1874">
        <v>1</v>
      </c>
    </row>
    <row r="1875" spans="1:17">
      <c r="A1875" s="2" t="str">
        <f t="shared" si="116"/>
        <v>3_19891</v>
      </c>
      <c r="B1875" s="2">
        <v>3</v>
      </c>
      <c r="C1875" s="11" t="s">
        <v>20</v>
      </c>
      <c r="D1875" s="2">
        <v>1</v>
      </c>
      <c r="E1875" s="2">
        <v>1989</v>
      </c>
      <c r="F1875" s="2" t="str">
        <f t="shared" si="117"/>
        <v>1989Q1</v>
      </c>
      <c r="G1875" s="2">
        <v>1</v>
      </c>
      <c r="H1875" s="2">
        <v>0</v>
      </c>
      <c r="I1875" s="2">
        <v>0</v>
      </c>
      <c r="J1875" s="12">
        <v>17182</v>
      </c>
      <c r="K1875" s="12">
        <f>J1875*[1]OtherData!$C$3</f>
        <v>13006.813020439062</v>
      </c>
      <c r="L1875" s="12" t="str">
        <f>VLOOKUP($C1875,[1]OtherData!$H:$I,2,0)</f>
        <v>Winter</v>
      </c>
      <c r="M1875" s="15">
        <f t="shared" si="118"/>
        <v>-4.1290303219545299E-2</v>
      </c>
      <c r="N1875" s="12">
        <v>22898.046818512052</v>
      </c>
      <c r="O1875" s="14">
        <f t="shared" si="119"/>
        <v>-3.8380753162070382E-2</v>
      </c>
      <c r="P1875">
        <v>3</v>
      </c>
      <c r="Q1875">
        <v>1</v>
      </c>
    </row>
    <row r="1876" spans="1:17">
      <c r="A1876" s="2" t="str">
        <f t="shared" si="116"/>
        <v>2_20142</v>
      </c>
      <c r="B1876" s="2">
        <v>2</v>
      </c>
      <c r="C1876" s="11" t="s">
        <v>24</v>
      </c>
      <c r="D1876" s="2">
        <v>2</v>
      </c>
      <c r="E1876" s="2">
        <v>2014</v>
      </c>
      <c r="F1876" s="2" t="str">
        <f t="shared" si="117"/>
        <v>2014Q2</v>
      </c>
      <c r="G1876" s="2">
        <v>1</v>
      </c>
      <c r="H1876" s="2">
        <v>0</v>
      </c>
      <c r="I1876" s="2">
        <v>0</v>
      </c>
      <c r="J1876" s="12">
        <v>17177</v>
      </c>
      <c r="K1876" s="12">
        <f>J1876*[1]OtherData!$C$3</f>
        <v>13003.028009084028</v>
      </c>
      <c r="L1876" s="12" t="str">
        <f>VLOOKUP($C1876,[1]OtherData!$H:$I,2,0)</f>
        <v>Storm</v>
      </c>
      <c r="M1876" s="13">
        <f t="shared" si="118"/>
        <v>-4.1290334841852225E-2</v>
      </c>
      <c r="N1876" s="12">
        <v>16353.263287780661</v>
      </c>
      <c r="O1876" s="14">
        <f t="shared" si="119"/>
        <v>-3.8412138688213797E-2</v>
      </c>
      <c r="P1876">
        <v>3</v>
      </c>
      <c r="Q1876">
        <v>1</v>
      </c>
    </row>
    <row r="1877" spans="1:17">
      <c r="A1877" s="2" t="str">
        <f t="shared" si="116"/>
        <v>2_19741</v>
      </c>
      <c r="B1877" s="2">
        <v>2</v>
      </c>
      <c r="C1877" s="11" t="s">
        <v>59</v>
      </c>
      <c r="D1877" s="2">
        <v>1</v>
      </c>
      <c r="E1877" s="2">
        <v>1974</v>
      </c>
      <c r="F1877" s="2" t="str">
        <f t="shared" si="117"/>
        <v>1974Q1</v>
      </c>
      <c r="G1877" s="2">
        <v>1</v>
      </c>
      <c r="H1877" s="2">
        <v>0</v>
      </c>
      <c r="I1877" s="2">
        <v>0</v>
      </c>
      <c r="J1877" s="12">
        <v>17166</v>
      </c>
      <c r="K1877" s="12">
        <f>J1877*[1]OtherData!$C$3</f>
        <v>12994.700984102952</v>
      </c>
      <c r="L1877" s="12" t="str">
        <f>VLOOKUP($C1877,[1]OtherData!$H:$I,2,0)</f>
        <v>Storm</v>
      </c>
      <c r="M1877" s="15">
        <f t="shared" si="118"/>
        <v>-4.1290404410927468E-2</v>
      </c>
      <c r="N1877" s="12">
        <v>36908.06413403435</v>
      </c>
      <c r="O1877" s="14">
        <f t="shared" si="119"/>
        <v>-3.8313568088238478E-2</v>
      </c>
      <c r="P1877">
        <v>3</v>
      </c>
      <c r="Q1877">
        <v>1</v>
      </c>
    </row>
    <row r="1878" spans="1:17">
      <c r="A1878" s="2" t="str">
        <f t="shared" si="116"/>
        <v>3_19773</v>
      </c>
      <c r="B1878" s="2">
        <v>3</v>
      </c>
      <c r="C1878" s="11" t="s">
        <v>23</v>
      </c>
      <c r="D1878" s="2">
        <v>3</v>
      </c>
      <c r="E1878" s="2">
        <v>1977</v>
      </c>
      <c r="F1878" s="2" t="str">
        <f t="shared" si="117"/>
        <v>1977Q3</v>
      </c>
      <c r="G1878" s="2">
        <v>31</v>
      </c>
      <c r="H1878" s="2">
        <v>0</v>
      </c>
      <c r="I1878" s="2">
        <v>0</v>
      </c>
      <c r="J1878" s="12">
        <v>17161</v>
      </c>
      <c r="K1878" s="12">
        <f>J1878*[1]OtherData!$C$3</f>
        <v>12990.915972747918</v>
      </c>
      <c r="L1878" s="12" t="str">
        <f>VLOOKUP($C1878,[1]OtherData!$H:$I,2,0)</f>
        <v>Heat</v>
      </c>
      <c r="M1878" s="13">
        <f t="shared" si="118"/>
        <v>-4.1290436033234401E-2</v>
      </c>
      <c r="N1878" s="12">
        <v>37818.724961923392</v>
      </c>
      <c r="O1878" s="14">
        <f t="shared" si="119"/>
        <v>-3.8309201011911619E-2</v>
      </c>
      <c r="P1878">
        <v>2</v>
      </c>
      <c r="Q1878">
        <v>3</v>
      </c>
    </row>
    <row r="1879" spans="1:17">
      <c r="A1879" s="2" t="str">
        <f t="shared" si="116"/>
        <v>5_19801</v>
      </c>
      <c r="B1879" s="2">
        <v>5</v>
      </c>
      <c r="C1879" s="11" t="s">
        <v>20</v>
      </c>
      <c r="D1879" s="2">
        <v>1</v>
      </c>
      <c r="E1879" s="2">
        <v>1980</v>
      </c>
      <c r="F1879" s="2" t="str">
        <f t="shared" si="117"/>
        <v>1980Q1</v>
      </c>
      <c r="G1879" s="2">
        <v>2</v>
      </c>
      <c r="H1879" s="2">
        <v>0</v>
      </c>
      <c r="I1879" s="2">
        <v>0</v>
      </c>
      <c r="J1879" s="12">
        <v>17161</v>
      </c>
      <c r="K1879" s="12">
        <f>J1879*[1]OtherData!$C$3</f>
        <v>12990.915972747918</v>
      </c>
      <c r="L1879" s="12" t="str">
        <f>VLOOKUP($C1879,[1]OtherData!$H:$I,2,0)</f>
        <v>Winter</v>
      </c>
      <c r="M1879" s="15">
        <f t="shared" si="118"/>
        <v>-4.1290436033234401E-2</v>
      </c>
      <c r="N1879" s="12">
        <v>35973.363798420236</v>
      </c>
      <c r="O1879" s="14">
        <f t="shared" si="119"/>
        <v>-3.8318050446086056E-2</v>
      </c>
      <c r="P1879">
        <v>3</v>
      </c>
      <c r="Q1879">
        <v>1</v>
      </c>
    </row>
    <row r="1880" spans="1:17">
      <c r="A1880" s="2" t="str">
        <f t="shared" si="116"/>
        <v>2_20173</v>
      </c>
      <c r="B1880" s="2">
        <v>2</v>
      </c>
      <c r="C1880" s="11" t="s">
        <v>24</v>
      </c>
      <c r="D1880" s="2">
        <v>3</v>
      </c>
      <c r="E1880" s="2">
        <v>2017</v>
      </c>
      <c r="F1880" s="2" t="str">
        <f t="shared" si="117"/>
        <v>2017Q3</v>
      </c>
      <c r="G1880" s="2">
        <v>1</v>
      </c>
      <c r="H1880" s="2">
        <v>0</v>
      </c>
      <c r="I1880" s="2">
        <v>0</v>
      </c>
      <c r="J1880" s="12">
        <v>17159</v>
      </c>
      <c r="K1880" s="12">
        <f>J1880*[1]OtherData!$C$3</f>
        <v>12989.401968205906</v>
      </c>
      <c r="L1880" s="12" t="str">
        <f>VLOOKUP($C1880,[1]OtherData!$H:$I,2,0)</f>
        <v>Storm</v>
      </c>
      <c r="M1880" s="13">
        <f t="shared" si="118"/>
        <v>-4.1290448682157171E-2</v>
      </c>
      <c r="N1880" s="12">
        <v>16463.042332426405</v>
      </c>
      <c r="O1880" s="14">
        <f t="shared" si="119"/>
        <v>-3.8411612242524713E-2</v>
      </c>
      <c r="P1880">
        <v>3</v>
      </c>
      <c r="Q1880">
        <v>1</v>
      </c>
    </row>
    <row r="1881" spans="1:17">
      <c r="A1881" s="2" t="str">
        <f t="shared" si="116"/>
        <v>3_20123</v>
      </c>
      <c r="B1881" s="2">
        <v>3</v>
      </c>
      <c r="C1881" s="11" t="s">
        <v>19</v>
      </c>
      <c r="D1881" s="2">
        <v>3</v>
      </c>
      <c r="E1881" s="2">
        <v>2012</v>
      </c>
      <c r="F1881" s="2" t="str">
        <f t="shared" si="117"/>
        <v>2012Q3</v>
      </c>
      <c r="G1881" s="2">
        <v>1</v>
      </c>
      <c r="H1881" s="2">
        <v>0</v>
      </c>
      <c r="I1881" s="2">
        <v>0</v>
      </c>
      <c r="J1881" s="12">
        <v>17155</v>
      </c>
      <c r="K1881" s="12">
        <f>J1881*[1]OtherData!$C$3</f>
        <v>12986.373959121878</v>
      </c>
      <c r="L1881" s="12" t="str">
        <f>VLOOKUP($C1881,[1]OtherData!$H:$I,2,0)</f>
        <v>Water</v>
      </c>
      <c r="M1881" s="15">
        <f t="shared" si="118"/>
        <v>-4.1290473980002719E-2</v>
      </c>
      <c r="N1881" s="12">
        <v>15824.844043521307</v>
      </c>
      <c r="O1881" s="14">
        <f t="shared" si="119"/>
        <v>-3.8414672724049748E-2</v>
      </c>
      <c r="P1881">
        <v>3</v>
      </c>
      <c r="Q1881">
        <v>1</v>
      </c>
    </row>
    <row r="1882" spans="1:17">
      <c r="A1882" s="2" t="str">
        <f t="shared" si="116"/>
        <v>1_19843</v>
      </c>
      <c r="B1882" s="2">
        <v>1</v>
      </c>
      <c r="C1882" s="11" t="s">
        <v>55</v>
      </c>
      <c r="D1882" s="2">
        <v>3</v>
      </c>
      <c r="E1882" s="2">
        <v>1984</v>
      </c>
      <c r="F1882" s="2" t="str">
        <f t="shared" si="117"/>
        <v>1984Q3</v>
      </c>
      <c r="G1882" s="2">
        <v>1</v>
      </c>
      <c r="H1882" s="2">
        <v>0</v>
      </c>
      <c r="I1882" s="2">
        <v>2</v>
      </c>
      <c r="J1882" s="12">
        <v>17145</v>
      </c>
      <c r="K1882" s="12">
        <f>J1882*[1]OtherData!$C$3</f>
        <v>12978.80393641181</v>
      </c>
      <c r="L1882" s="12" t="str">
        <f>VLOOKUP($C1882,[1]OtherData!$H:$I,2,0)</f>
        <v>Water</v>
      </c>
      <c r="M1882" s="13">
        <f t="shared" si="118"/>
        <v>-4.1290537224616577E-2</v>
      </c>
      <c r="N1882" s="12">
        <v>29669.007761673536</v>
      </c>
      <c r="O1882" s="14">
        <f t="shared" si="119"/>
        <v>-3.8348283001567784E-2</v>
      </c>
      <c r="P1882">
        <v>3</v>
      </c>
      <c r="Q1882">
        <v>1</v>
      </c>
    </row>
    <row r="1883" spans="1:17">
      <c r="A1883" s="2" t="str">
        <f t="shared" si="116"/>
        <v>2_20122</v>
      </c>
      <c r="B1883" s="2">
        <v>2</v>
      </c>
      <c r="C1883" s="11" t="s">
        <v>39</v>
      </c>
      <c r="D1883" s="2">
        <v>2</v>
      </c>
      <c r="E1883" s="2">
        <v>2012</v>
      </c>
      <c r="F1883" s="2" t="str">
        <f t="shared" si="117"/>
        <v>2012Q2</v>
      </c>
      <c r="G1883" s="2">
        <v>1</v>
      </c>
      <c r="H1883" s="2">
        <v>0</v>
      </c>
      <c r="I1883" s="2">
        <v>0</v>
      </c>
      <c r="J1883" s="12">
        <v>17140</v>
      </c>
      <c r="K1883" s="12">
        <f>J1883*[1]OtherData!$C$3</f>
        <v>12975.018925056776</v>
      </c>
      <c r="L1883" s="12" t="str">
        <f>VLOOKUP($C1883,[1]OtherData!$H:$I,2,0)</f>
        <v>Storm</v>
      </c>
      <c r="M1883" s="15">
        <f t="shared" si="118"/>
        <v>-4.129056884692351E-2</v>
      </c>
      <c r="N1883" s="12">
        <v>15811.007106147199</v>
      </c>
      <c r="O1883" s="14">
        <f t="shared" si="119"/>
        <v>-3.8414739079118278E-2</v>
      </c>
      <c r="P1883">
        <v>3</v>
      </c>
      <c r="Q1883">
        <v>1</v>
      </c>
    </row>
    <row r="1884" spans="1:17">
      <c r="A1884" s="2" t="str">
        <f t="shared" si="116"/>
        <v>2_20112</v>
      </c>
      <c r="B1884" s="2">
        <v>2</v>
      </c>
      <c r="C1884" s="11" t="s">
        <v>39</v>
      </c>
      <c r="D1884" s="2">
        <v>2</v>
      </c>
      <c r="E1884" s="2">
        <v>2011</v>
      </c>
      <c r="F1884" s="2" t="str">
        <f t="shared" si="117"/>
        <v>2011Q2</v>
      </c>
      <c r="G1884" s="2">
        <v>1</v>
      </c>
      <c r="H1884" s="2">
        <v>0</v>
      </c>
      <c r="I1884" s="2">
        <v>0</v>
      </c>
      <c r="J1884" s="12">
        <v>17132</v>
      </c>
      <c r="K1884" s="12">
        <f>J1884*[1]OtherData!$C$3</f>
        <v>12968.962906888721</v>
      </c>
      <c r="L1884" s="12" t="str">
        <f>VLOOKUP($C1884,[1]OtherData!$H:$I,2,0)</f>
        <v>Storm</v>
      </c>
      <c r="M1884" s="13">
        <f t="shared" si="118"/>
        <v>-4.1290619442614598E-2</v>
      </c>
      <c r="N1884" s="12">
        <v>15380.151565038108</v>
      </c>
      <c r="O1884" s="14">
        <f t="shared" si="119"/>
        <v>-3.8416805247966493E-2</v>
      </c>
      <c r="P1884">
        <v>3</v>
      </c>
      <c r="Q1884">
        <v>1</v>
      </c>
    </row>
    <row r="1885" spans="1:17">
      <c r="A1885" s="2" t="str">
        <f t="shared" si="116"/>
        <v>2_20104</v>
      </c>
      <c r="B1885" s="2">
        <v>2</v>
      </c>
      <c r="C1885" s="11" t="s">
        <v>39</v>
      </c>
      <c r="D1885" s="2">
        <v>4</v>
      </c>
      <c r="E1885" s="2">
        <v>2010</v>
      </c>
      <c r="F1885" s="2" t="str">
        <f t="shared" si="117"/>
        <v>2010Q4</v>
      </c>
      <c r="G1885" s="2">
        <v>1</v>
      </c>
      <c r="H1885" s="2">
        <v>0</v>
      </c>
      <c r="I1885" s="2">
        <v>0</v>
      </c>
      <c r="J1885" s="12">
        <v>17131</v>
      </c>
      <c r="K1885" s="12">
        <f>J1885*[1]OtherData!$C$3</f>
        <v>12968.205904617715</v>
      </c>
      <c r="L1885" s="12" t="str">
        <f>VLOOKUP($C1885,[1]OtherData!$H:$I,2,0)</f>
        <v>Storm</v>
      </c>
      <c r="M1885" s="15">
        <f t="shared" si="118"/>
        <v>-4.1290625767075984E-2</v>
      </c>
      <c r="N1885" s="12">
        <v>15211.083475758778</v>
      </c>
      <c r="O1885" s="14">
        <f t="shared" si="119"/>
        <v>-3.8417616014420598E-2</v>
      </c>
      <c r="P1885">
        <v>3</v>
      </c>
      <c r="Q1885">
        <v>1</v>
      </c>
    </row>
    <row r="1886" spans="1:17">
      <c r="A1886" s="2" t="str">
        <f t="shared" si="116"/>
        <v>3_20153</v>
      </c>
      <c r="B1886" s="2">
        <v>3</v>
      </c>
      <c r="C1886" s="11" t="s">
        <v>24</v>
      </c>
      <c r="D1886" s="2">
        <v>3</v>
      </c>
      <c r="E1886" s="2">
        <v>2015</v>
      </c>
      <c r="F1886" s="2" t="str">
        <f t="shared" si="117"/>
        <v>2015Q3</v>
      </c>
      <c r="G1886" s="2">
        <v>1</v>
      </c>
      <c r="H1886" s="2">
        <v>0</v>
      </c>
      <c r="I1886" s="2">
        <v>0</v>
      </c>
      <c r="J1886" s="12">
        <v>17112</v>
      </c>
      <c r="K1886" s="12">
        <f>J1886*[1]OtherData!$C$3</f>
        <v>12953.822861468585</v>
      </c>
      <c r="L1886" s="12" t="str">
        <f>VLOOKUP($C1886,[1]OtherData!$H:$I,2,0)</f>
        <v>Storm</v>
      </c>
      <c r="M1886" s="13">
        <f t="shared" si="118"/>
        <v>-4.1290745931842315E-2</v>
      </c>
      <c r="N1886" s="12">
        <v>16442.618024693951</v>
      </c>
      <c r="O1886" s="14">
        <f t="shared" si="119"/>
        <v>-3.8411710187344635E-2</v>
      </c>
      <c r="P1886">
        <v>3</v>
      </c>
      <c r="Q1886">
        <v>1</v>
      </c>
    </row>
    <row r="1887" spans="1:17">
      <c r="A1887" s="2" t="str">
        <f t="shared" si="116"/>
        <v>2_20103</v>
      </c>
      <c r="B1887" s="2">
        <v>2</v>
      </c>
      <c r="C1887" s="11" t="s">
        <v>24</v>
      </c>
      <c r="D1887" s="2">
        <v>3</v>
      </c>
      <c r="E1887" s="2">
        <v>2010</v>
      </c>
      <c r="F1887" s="2" t="str">
        <f t="shared" si="117"/>
        <v>2010Q3</v>
      </c>
      <c r="G1887" s="2">
        <v>1</v>
      </c>
      <c r="H1887" s="2">
        <v>0</v>
      </c>
      <c r="I1887" s="2">
        <v>0</v>
      </c>
      <c r="J1887" s="12">
        <v>17093</v>
      </c>
      <c r="K1887" s="12">
        <f>J1887*[1]OtherData!$C$3</f>
        <v>12939.439818319455</v>
      </c>
      <c r="L1887" s="12" t="str">
        <f>VLOOKUP($C1887,[1]OtherData!$H:$I,2,0)</f>
        <v>Storm</v>
      </c>
      <c r="M1887" s="15">
        <f t="shared" si="118"/>
        <v>-4.1290866096608647E-2</v>
      </c>
      <c r="N1887" s="12">
        <v>15177.342236363598</v>
      </c>
      <c r="O1887" s="14">
        <f t="shared" si="119"/>
        <v>-3.8417777820620329E-2</v>
      </c>
      <c r="P1887">
        <v>3</v>
      </c>
      <c r="Q1887">
        <v>1</v>
      </c>
    </row>
    <row r="1888" spans="1:17">
      <c r="A1888" s="2" t="str">
        <f t="shared" si="116"/>
        <v>3_19803</v>
      </c>
      <c r="B1888" s="2">
        <v>3</v>
      </c>
      <c r="C1888" s="11" t="s">
        <v>51</v>
      </c>
      <c r="D1888" s="2">
        <v>3</v>
      </c>
      <c r="E1888" s="2">
        <v>1980</v>
      </c>
      <c r="F1888" s="2" t="str">
        <f t="shared" si="117"/>
        <v>1980Q3</v>
      </c>
      <c r="G1888" s="2">
        <v>1</v>
      </c>
      <c r="H1888" s="2">
        <v>0</v>
      </c>
      <c r="I1888" s="2">
        <v>0</v>
      </c>
      <c r="J1888" s="12">
        <v>17087</v>
      </c>
      <c r="K1888" s="12">
        <f>J1888*[1]OtherData!$C$3</f>
        <v>12934.897804693415</v>
      </c>
      <c r="L1888" s="12" t="str">
        <f>VLOOKUP($C1888,[1]OtherData!$H:$I,2,0)</f>
        <v>Water</v>
      </c>
      <c r="M1888" s="13">
        <f t="shared" si="118"/>
        <v>-4.1290904043376965E-2</v>
      </c>
      <c r="N1888" s="12">
        <v>35818.24294759085</v>
      </c>
      <c r="O1888" s="14">
        <f t="shared" si="119"/>
        <v>-3.8318794328522539E-2</v>
      </c>
      <c r="P1888">
        <v>3</v>
      </c>
      <c r="Q1888">
        <v>1</v>
      </c>
    </row>
    <row r="1889" spans="1:17">
      <c r="A1889" s="2" t="str">
        <f t="shared" si="116"/>
        <v>2_20152</v>
      </c>
      <c r="B1889" s="2">
        <v>2</v>
      </c>
      <c r="C1889" s="11" t="s">
        <v>24</v>
      </c>
      <c r="D1889" s="2">
        <v>2</v>
      </c>
      <c r="E1889" s="2">
        <v>2015</v>
      </c>
      <c r="F1889" s="2" t="str">
        <f t="shared" si="117"/>
        <v>2015Q2</v>
      </c>
      <c r="G1889" s="2">
        <v>1</v>
      </c>
      <c r="H1889" s="2">
        <v>0</v>
      </c>
      <c r="I1889" s="2">
        <v>0</v>
      </c>
      <c r="J1889" s="12">
        <v>17086</v>
      </c>
      <c r="K1889" s="12">
        <f>J1889*[1]OtherData!$C$3</f>
        <v>12934.140802422407</v>
      </c>
      <c r="L1889" s="12" t="str">
        <f>VLOOKUP($C1889,[1]OtherData!$H:$I,2,0)</f>
        <v>Storm</v>
      </c>
      <c r="M1889" s="15">
        <f t="shared" si="118"/>
        <v>-4.129091036783835E-2</v>
      </c>
      <c r="N1889" s="12">
        <v>16417.635084731231</v>
      </c>
      <c r="O1889" s="14">
        <f t="shared" si="119"/>
        <v>-3.8411829993097051E-2</v>
      </c>
      <c r="P1889">
        <v>3</v>
      </c>
      <c r="Q1889">
        <v>1</v>
      </c>
    </row>
    <row r="1890" spans="1:17">
      <c r="A1890" s="2" t="str">
        <f t="shared" si="116"/>
        <v>2_20152</v>
      </c>
      <c r="B1890" s="2">
        <v>2</v>
      </c>
      <c r="C1890" s="11" t="s">
        <v>39</v>
      </c>
      <c r="D1890" s="2">
        <v>2</v>
      </c>
      <c r="E1890" s="2">
        <v>2015</v>
      </c>
      <c r="F1890" s="2" t="str">
        <f t="shared" si="117"/>
        <v>2015Q2</v>
      </c>
      <c r="G1890" s="2">
        <v>1</v>
      </c>
      <c r="H1890" s="2">
        <v>0</v>
      </c>
      <c r="I1890" s="2">
        <v>0</v>
      </c>
      <c r="J1890" s="12">
        <v>17086</v>
      </c>
      <c r="K1890" s="12">
        <f>J1890*[1]OtherData!$C$3</f>
        <v>12934.140802422407</v>
      </c>
      <c r="L1890" s="12" t="str">
        <f>VLOOKUP($C1890,[1]OtherData!$H:$I,2,0)</f>
        <v>Storm</v>
      </c>
      <c r="M1890" s="13">
        <f t="shared" si="118"/>
        <v>-4.129091036783835E-2</v>
      </c>
      <c r="N1890" s="12">
        <v>16417.635084731231</v>
      </c>
      <c r="O1890" s="14">
        <f t="shared" si="119"/>
        <v>-3.8411829993097051E-2</v>
      </c>
      <c r="P1890">
        <v>3</v>
      </c>
      <c r="Q1890">
        <v>1</v>
      </c>
    </row>
    <row r="1891" spans="1:17">
      <c r="A1891" s="2" t="str">
        <f t="shared" si="116"/>
        <v>2_20122</v>
      </c>
      <c r="B1891" s="2">
        <v>2</v>
      </c>
      <c r="C1891" s="11" t="s">
        <v>24</v>
      </c>
      <c r="D1891" s="2">
        <v>2</v>
      </c>
      <c r="E1891" s="2">
        <v>2012</v>
      </c>
      <c r="F1891" s="2" t="str">
        <f t="shared" si="117"/>
        <v>2012Q2</v>
      </c>
      <c r="G1891" s="2">
        <v>1</v>
      </c>
      <c r="H1891" s="2">
        <v>0</v>
      </c>
      <c r="I1891" s="2">
        <v>0</v>
      </c>
      <c r="J1891" s="12">
        <v>17082</v>
      </c>
      <c r="K1891" s="12">
        <f>J1891*[1]OtherData!$C$3</f>
        <v>12931.112793338381</v>
      </c>
      <c r="L1891" s="12" t="str">
        <f>VLOOKUP($C1891,[1]OtherData!$H:$I,2,0)</f>
        <v>Storm</v>
      </c>
      <c r="M1891" s="15">
        <f t="shared" si="118"/>
        <v>-4.1290935665683898E-2</v>
      </c>
      <c r="N1891" s="12">
        <v>15757.504281633983</v>
      </c>
      <c r="O1891" s="14">
        <f t="shared" si="119"/>
        <v>-3.8414995652049928E-2</v>
      </c>
      <c r="P1891">
        <v>3</v>
      </c>
      <c r="Q1891">
        <v>1</v>
      </c>
    </row>
    <row r="1892" spans="1:17">
      <c r="A1892" s="2" t="str">
        <f t="shared" si="116"/>
        <v>4_20152</v>
      </c>
      <c r="B1892" s="2">
        <v>4</v>
      </c>
      <c r="C1892" s="11" t="s">
        <v>24</v>
      </c>
      <c r="D1892" s="2">
        <v>2</v>
      </c>
      <c r="E1892" s="2">
        <v>2015</v>
      </c>
      <c r="F1892" s="2" t="str">
        <f t="shared" si="117"/>
        <v>2015Q2</v>
      </c>
      <c r="G1892" s="2">
        <v>1</v>
      </c>
      <c r="H1892" s="2">
        <v>0</v>
      </c>
      <c r="I1892" s="2">
        <v>0</v>
      </c>
      <c r="J1892" s="12">
        <v>17053</v>
      </c>
      <c r="K1892" s="12">
        <f>J1892*[1]OtherData!$C$3</f>
        <v>12909.159727479184</v>
      </c>
      <c r="L1892" s="12" t="str">
        <f>VLOOKUP($C1892,[1]OtherData!$H:$I,2,0)</f>
        <v>Storm</v>
      </c>
      <c r="M1892" s="13">
        <f t="shared" si="118"/>
        <v>-4.1291119075064088E-2</v>
      </c>
      <c r="N1892" s="12">
        <v>16385.925968624702</v>
      </c>
      <c r="O1892" s="14">
        <f t="shared" si="119"/>
        <v>-3.8411982054244356E-2</v>
      </c>
      <c r="P1892">
        <v>3</v>
      </c>
      <c r="Q1892">
        <v>1</v>
      </c>
    </row>
    <row r="1893" spans="1:17">
      <c r="A1893" s="2" t="str">
        <f t="shared" si="116"/>
        <v>1_19801</v>
      </c>
      <c r="B1893" s="2">
        <v>1</v>
      </c>
      <c r="C1893" s="11" t="s">
        <v>20</v>
      </c>
      <c r="D1893" s="2">
        <v>1</v>
      </c>
      <c r="E1893" s="2">
        <v>1980</v>
      </c>
      <c r="F1893" s="2" t="str">
        <f t="shared" si="117"/>
        <v>1980Q1</v>
      </c>
      <c r="G1893" s="2">
        <v>2</v>
      </c>
      <c r="H1893" s="2">
        <v>0</v>
      </c>
      <c r="I1893" s="2">
        <v>0</v>
      </c>
      <c r="J1893" s="12">
        <v>17027</v>
      </c>
      <c r="K1893" s="12">
        <f>J1893*[1]OtherData!$C$3</f>
        <v>12889.477668433006</v>
      </c>
      <c r="L1893" s="12" t="str">
        <f>VLOOKUP($C1893,[1]OtherData!$H:$I,2,0)</f>
        <v>Winter</v>
      </c>
      <c r="M1893" s="15">
        <f t="shared" si="118"/>
        <v>-4.1291283511060123E-2</v>
      </c>
      <c r="N1893" s="12">
        <v>35692.469284756211</v>
      </c>
      <c r="O1893" s="14">
        <f t="shared" si="119"/>
        <v>-3.8319397476444014E-2</v>
      </c>
      <c r="P1893">
        <v>3</v>
      </c>
      <c r="Q1893">
        <v>1</v>
      </c>
    </row>
    <row r="1894" spans="1:17">
      <c r="A1894" s="2" t="str">
        <f t="shared" si="116"/>
        <v>2_20112</v>
      </c>
      <c r="B1894" s="2">
        <v>2</v>
      </c>
      <c r="C1894" s="11" t="s">
        <v>39</v>
      </c>
      <c r="D1894" s="2">
        <v>2</v>
      </c>
      <c r="E1894" s="2">
        <v>2011</v>
      </c>
      <c r="F1894" s="2" t="str">
        <f t="shared" si="117"/>
        <v>2011Q2</v>
      </c>
      <c r="G1894" s="2">
        <v>1</v>
      </c>
      <c r="H1894" s="2">
        <v>0</v>
      </c>
      <c r="I1894" s="2">
        <v>0</v>
      </c>
      <c r="J1894" s="12">
        <v>17012</v>
      </c>
      <c r="K1894" s="12">
        <f>J1894*[1]OtherData!$C$3</f>
        <v>12878.122634367905</v>
      </c>
      <c r="L1894" s="12" t="str">
        <f>VLOOKUP($C1894,[1]OtherData!$H:$I,2,0)</f>
        <v>Storm</v>
      </c>
      <c r="M1894" s="13">
        <f t="shared" si="118"/>
        <v>-4.1291378377980914E-2</v>
      </c>
      <c r="N1894" s="12">
        <v>15272.422275532821</v>
      </c>
      <c r="O1894" s="14">
        <f t="shared" si="119"/>
        <v>-3.8417321864049558E-2</v>
      </c>
      <c r="P1894">
        <v>3</v>
      </c>
      <c r="Q1894">
        <v>1</v>
      </c>
    </row>
    <row r="1895" spans="1:17">
      <c r="A1895" s="2" t="str">
        <f t="shared" si="116"/>
        <v>2_20153</v>
      </c>
      <c r="B1895" s="2">
        <v>2</v>
      </c>
      <c r="C1895" s="11" t="s">
        <v>24</v>
      </c>
      <c r="D1895" s="2">
        <v>3</v>
      </c>
      <c r="E1895" s="2">
        <v>2015</v>
      </c>
      <c r="F1895" s="2" t="str">
        <f t="shared" si="117"/>
        <v>2015Q3</v>
      </c>
      <c r="G1895" s="2">
        <v>1</v>
      </c>
      <c r="H1895" s="2">
        <v>0</v>
      </c>
      <c r="I1895" s="2">
        <v>0</v>
      </c>
      <c r="J1895" s="12">
        <v>16996</v>
      </c>
      <c r="K1895" s="12">
        <f>J1895*[1]OtherData!$C$3</f>
        <v>12866.010598031795</v>
      </c>
      <c r="L1895" s="12" t="str">
        <f>VLOOKUP($C1895,[1]OtherData!$H:$I,2,0)</f>
        <v>Storm</v>
      </c>
      <c r="M1895" s="15">
        <f t="shared" si="118"/>
        <v>-4.129147956936309E-2</v>
      </c>
      <c r="N1895" s="12">
        <v>16331.155677167973</v>
      </c>
      <c r="O1895" s="14">
        <f t="shared" si="119"/>
        <v>-3.8412244705316977E-2</v>
      </c>
      <c r="P1895">
        <v>3</v>
      </c>
      <c r="Q1895">
        <v>1</v>
      </c>
    </row>
    <row r="1896" spans="1:17">
      <c r="A1896" s="2" t="str">
        <f t="shared" si="116"/>
        <v>5_19661</v>
      </c>
      <c r="B1896" s="2">
        <v>5</v>
      </c>
      <c r="C1896" s="11" t="s">
        <v>19</v>
      </c>
      <c r="D1896" s="2">
        <v>1</v>
      </c>
      <c r="E1896" s="2">
        <v>1966</v>
      </c>
      <c r="F1896" s="2" t="str">
        <f t="shared" si="117"/>
        <v>1966Q1</v>
      </c>
      <c r="G1896" s="2">
        <v>5</v>
      </c>
      <c r="H1896" s="2">
        <v>0</v>
      </c>
      <c r="I1896" s="2">
        <v>0</v>
      </c>
      <c r="J1896" s="12">
        <v>16992</v>
      </c>
      <c r="K1896" s="12">
        <f>J1896*[1]OtherData!$C$3</f>
        <v>12862.982588947767</v>
      </c>
      <c r="L1896" s="12" t="str">
        <f>VLOOKUP($C1896,[1]OtherData!$H:$I,2,0)</f>
        <v>Water</v>
      </c>
      <c r="M1896" s="13">
        <f t="shared" si="118"/>
        <v>-4.1291504867208631E-2</v>
      </c>
      <c r="N1896" s="12">
        <v>43504.757631823551</v>
      </c>
      <c r="O1896" s="14">
        <f t="shared" si="119"/>
        <v>-3.8281933627715412E-2</v>
      </c>
      <c r="P1896">
        <v>3</v>
      </c>
      <c r="Q1896">
        <v>1</v>
      </c>
    </row>
    <row r="1897" spans="1:17">
      <c r="A1897" s="2" t="str">
        <f t="shared" si="116"/>
        <v>5_19751</v>
      </c>
      <c r="B1897" s="2">
        <v>5</v>
      </c>
      <c r="C1897" s="11" t="s">
        <v>59</v>
      </c>
      <c r="D1897" s="2">
        <v>1</v>
      </c>
      <c r="E1897" s="2">
        <v>1975</v>
      </c>
      <c r="F1897" s="2" t="str">
        <f t="shared" si="117"/>
        <v>1975Q1</v>
      </c>
      <c r="G1897" s="2">
        <v>1</v>
      </c>
      <c r="H1897" s="2">
        <v>0</v>
      </c>
      <c r="I1897" s="2">
        <v>3</v>
      </c>
      <c r="J1897" s="12">
        <v>16980</v>
      </c>
      <c r="K1897" s="12">
        <f>J1897*[1]OtherData!$C$3</f>
        <v>12853.898561695685</v>
      </c>
      <c r="L1897" s="12" t="str">
        <f>VLOOKUP($C1897,[1]OtherData!$H:$I,2,0)</f>
        <v>Storm</v>
      </c>
      <c r="M1897" s="15">
        <f t="shared" si="118"/>
        <v>-4.1291580760745267E-2</v>
      </c>
      <c r="N1897" s="12">
        <v>37052.949533373074</v>
      </c>
      <c r="O1897" s="14">
        <f t="shared" si="119"/>
        <v>-3.8312873289935767E-2</v>
      </c>
      <c r="P1897">
        <v>3</v>
      </c>
      <c r="Q1897">
        <v>1</v>
      </c>
    </row>
    <row r="1898" spans="1:17">
      <c r="A1898" s="2" t="str">
        <f t="shared" si="116"/>
        <v>5_19952</v>
      </c>
      <c r="B1898" s="2">
        <v>5</v>
      </c>
      <c r="C1898" s="11" t="s">
        <v>24</v>
      </c>
      <c r="D1898" s="2">
        <v>2</v>
      </c>
      <c r="E1898" s="2">
        <v>1995</v>
      </c>
      <c r="F1898" s="2" t="str">
        <f t="shared" si="117"/>
        <v>1995Q2</v>
      </c>
      <c r="G1898" s="2">
        <v>1</v>
      </c>
      <c r="H1898" s="2">
        <v>0</v>
      </c>
      <c r="I1898" s="2">
        <v>0</v>
      </c>
      <c r="J1898" s="12">
        <v>16975</v>
      </c>
      <c r="K1898" s="12">
        <f>J1898*[1]OtherData!$C$3</f>
        <v>12850.113550340651</v>
      </c>
      <c r="L1898" s="12" t="str">
        <f>VLOOKUP($C1898,[1]OtherData!$H:$I,2,0)</f>
        <v>Storm</v>
      </c>
      <c r="M1898" s="13">
        <f t="shared" si="118"/>
        <v>-4.1291612383052193E-2</v>
      </c>
      <c r="N1898" s="12">
        <v>19884.251348315473</v>
      </c>
      <c r="O1898" s="14">
        <f t="shared" si="119"/>
        <v>-3.8395205825947895E-2</v>
      </c>
      <c r="P1898">
        <v>3</v>
      </c>
      <c r="Q1898">
        <v>1</v>
      </c>
    </row>
    <row r="1899" spans="1:17">
      <c r="A1899" s="2" t="str">
        <f t="shared" si="116"/>
        <v>2_20112</v>
      </c>
      <c r="B1899" s="2">
        <v>2</v>
      </c>
      <c r="C1899" s="11" t="s">
        <v>24</v>
      </c>
      <c r="D1899" s="2">
        <v>2</v>
      </c>
      <c r="E1899" s="2">
        <v>2011</v>
      </c>
      <c r="F1899" s="2" t="str">
        <f t="shared" si="117"/>
        <v>2011Q2</v>
      </c>
      <c r="G1899" s="2">
        <v>1</v>
      </c>
      <c r="H1899" s="2">
        <v>0</v>
      </c>
      <c r="I1899" s="2">
        <v>0</v>
      </c>
      <c r="J1899" s="12">
        <v>16971</v>
      </c>
      <c r="K1899" s="12">
        <f>J1899*[1]OtherData!$C$3</f>
        <v>12847.085541256625</v>
      </c>
      <c r="L1899" s="12" t="str">
        <f>VLOOKUP($C1899,[1]OtherData!$H:$I,2,0)</f>
        <v>Storm</v>
      </c>
      <c r="M1899" s="15">
        <f t="shared" si="118"/>
        <v>-4.129163768089774E-2</v>
      </c>
      <c r="N1899" s="12">
        <v>15235.614768285181</v>
      </c>
      <c r="O1899" s="14">
        <f t="shared" si="119"/>
        <v>-3.8417498374544612E-2</v>
      </c>
      <c r="P1899">
        <v>3</v>
      </c>
      <c r="Q1899">
        <v>1</v>
      </c>
    </row>
    <row r="1900" spans="1:17">
      <c r="A1900" s="2" t="str">
        <f t="shared" si="116"/>
        <v>6_19841</v>
      </c>
      <c r="B1900" s="2">
        <v>6</v>
      </c>
      <c r="C1900" s="11" t="s">
        <v>55</v>
      </c>
      <c r="D1900" s="2">
        <v>1</v>
      </c>
      <c r="E1900" s="2">
        <v>1984</v>
      </c>
      <c r="F1900" s="2" t="str">
        <f t="shared" si="117"/>
        <v>1984Q1</v>
      </c>
      <c r="G1900" s="2">
        <v>1</v>
      </c>
      <c r="H1900" s="2">
        <v>0</v>
      </c>
      <c r="I1900" s="2">
        <v>0</v>
      </c>
      <c r="J1900" s="12">
        <v>16953</v>
      </c>
      <c r="K1900" s="12">
        <f>J1900*[1]OtherData!$C$3</f>
        <v>12833.459500378502</v>
      </c>
      <c r="L1900" s="12" t="str">
        <f>VLOOKUP($C1900,[1]OtherData!$H:$I,2,0)</f>
        <v>Water</v>
      </c>
      <c r="M1900" s="13">
        <f t="shared" si="118"/>
        <v>-4.1291751521202687E-2</v>
      </c>
      <c r="N1900" s="12">
        <v>29336.756406162232</v>
      </c>
      <c r="O1900" s="14">
        <f t="shared" si="119"/>
        <v>-3.8349876313792032E-2</v>
      </c>
      <c r="P1900">
        <v>3</v>
      </c>
      <c r="Q1900">
        <v>1</v>
      </c>
    </row>
    <row r="1901" spans="1:17">
      <c r="A1901" s="2" t="str">
        <f t="shared" si="116"/>
        <v>6_19751</v>
      </c>
      <c r="B1901" s="2">
        <v>6</v>
      </c>
      <c r="C1901" s="11" t="s">
        <v>37</v>
      </c>
      <c r="D1901" s="2">
        <v>1</v>
      </c>
      <c r="E1901" s="2">
        <v>1975</v>
      </c>
      <c r="F1901" s="2" t="str">
        <f t="shared" si="117"/>
        <v>1975Q1</v>
      </c>
      <c r="G1901" s="2">
        <v>7</v>
      </c>
      <c r="H1901" s="2">
        <v>0</v>
      </c>
      <c r="I1901" s="2">
        <v>0</v>
      </c>
      <c r="J1901" s="12">
        <v>16953</v>
      </c>
      <c r="K1901" s="12">
        <f>J1901*[1]OtherData!$C$3</f>
        <v>12833.459500378502</v>
      </c>
      <c r="L1901" s="12" t="str">
        <f>VLOOKUP($C1901,[1]OtherData!$H:$I,2,0)</f>
        <v>Water</v>
      </c>
      <c r="M1901" s="15">
        <f t="shared" si="118"/>
        <v>-4.1291751521202687E-2</v>
      </c>
      <c r="N1901" s="12">
        <v>36994.031415740501</v>
      </c>
      <c r="O1901" s="14">
        <f t="shared" si="119"/>
        <v>-3.831315583191941E-2</v>
      </c>
      <c r="P1901">
        <v>3</v>
      </c>
      <c r="Q1901">
        <v>1</v>
      </c>
    </row>
    <row r="1902" spans="1:17">
      <c r="A1902" s="2" t="str">
        <f t="shared" si="116"/>
        <v>1_20032</v>
      </c>
      <c r="B1902" s="2">
        <v>1</v>
      </c>
      <c r="C1902" s="11" t="s">
        <v>24</v>
      </c>
      <c r="D1902" s="2">
        <v>2</v>
      </c>
      <c r="E1902" s="2">
        <v>2003</v>
      </c>
      <c r="F1902" s="2" t="str">
        <f t="shared" si="117"/>
        <v>2003Q2</v>
      </c>
      <c r="G1902" s="2">
        <v>1</v>
      </c>
      <c r="H1902" s="2">
        <v>0</v>
      </c>
      <c r="I1902" s="2">
        <v>0</v>
      </c>
      <c r="J1902" s="12">
        <v>16944</v>
      </c>
      <c r="K1902" s="12">
        <f>J1902*[1]OtherData!$C$3</f>
        <v>12826.64647993944</v>
      </c>
      <c r="L1902" s="12" t="str">
        <f>VLOOKUP($C1902,[1]OtherData!$H:$I,2,0)</f>
        <v>Storm</v>
      </c>
      <c r="M1902" s="13">
        <f t="shared" si="118"/>
        <v>-4.129180844135516E-2</v>
      </c>
      <c r="N1902" s="12">
        <v>15710.657224932733</v>
      </c>
      <c r="O1902" s="14">
        <f t="shared" si="119"/>
        <v>-3.8415220307230033E-2</v>
      </c>
      <c r="P1902">
        <v>3</v>
      </c>
      <c r="Q1902">
        <v>1</v>
      </c>
    </row>
    <row r="1903" spans="1:17">
      <c r="A1903" s="2" t="str">
        <f t="shared" si="116"/>
        <v>5_19643</v>
      </c>
      <c r="B1903" s="2">
        <v>5</v>
      </c>
      <c r="C1903" s="11" t="s">
        <v>17</v>
      </c>
      <c r="D1903" s="2">
        <v>3</v>
      </c>
      <c r="E1903" s="2">
        <v>1964</v>
      </c>
      <c r="F1903" s="2" t="str">
        <f t="shared" si="117"/>
        <v>1964Q3</v>
      </c>
      <c r="G1903" s="2">
        <v>3</v>
      </c>
      <c r="H1903" s="2">
        <v>0</v>
      </c>
      <c r="I1903" s="2">
        <v>0</v>
      </c>
      <c r="J1903" s="12">
        <v>16937</v>
      </c>
      <c r="K1903" s="12">
        <f>J1903*[1]OtherData!$C$3</f>
        <v>12821.347464042392</v>
      </c>
      <c r="L1903" s="12" t="str">
        <f>VLOOKUP($C1903,[1]OtherData!$H:$I,2,0)</f>
        <v>Wind</v>
      </c>
      <c r="M1903" s="15">
        <f t="shared" si="118"/>
        <v>-4.1291852712584863E-2</v>
      </c>
      <c r="N1903" s="12">
        <v>45266.674132377229</v>
      </c>
      <c r="O1903" s="14">
        <f t="shared" si="119"/>
        <v>-3.8273484352635341E-2</v>
      </c>
      <c r="P1903">
        <v>3</v>
      </c>
      <c r="Q1903">
        <v>1</v>
      </c>
    </row>
    <row r="1904" spans="1:17">
      <c r="A1904" s="2" t="str">
        <f t="shared" si="116"/>
        <v>6_19862</v>
      </c>
      <c r="B1904" s="2">
        <v>6</v>
      </c>
      <c r="C1904" s="11" t="s">
        <v>38</v>
      </c>
      <c r="D1904" s="2">
        <v>2</v>
      </c>
      <c r="E1904" s="2">
        <v>1986</v>
      </c>
      <c r="F1904" s="2" t="str">
        <f t="shared" si="117"/>
        <v>1986Q2</v>
      </c>
      <c r="G1904" s="2">
        <v>30</v>
      </c>
      <c r="H1904" s="2">
        <v>0</v>
      </c>
      <c r="I1904" s="2">
        <v>0</v>
      </c>
      <c r="J1904" s="12">
        <v>16932</v>
      </c>
      <c r="K1904" s="12">
        <f>J1904*[1]OtherData!$C$3</f>
        <v>12817.562452687358</v>
      </c>
      <c r="L1904" s="12" t="str">
        <f>VLOOKUP($C1904,[1]OtherData!$H:$I,2,0)</f>
        <v>Heat</v>
      </c>
      <c r="M1904" s="13">
        <f t="shared" si="118"/>
        <v>-4.1291884334891796E-2</v>
      </c>
      <c r="N1904" s="12">
        <v>25941.428541009012</v>
      </c>
      <c r="O1904" s="14">
        <f t="shared" si="119"/>
        <v>-3.8366158617244364E-2</v>
      </c>
      <c r="P1904">
        <v>2</v>
      </c>
      <c r="Q1904">
        <v>3</v>
      </c>
    </row>
    <row r="1905" spans="1:17">
      <c r="A1905" s="2" t="str">
        <f t="shared" si="116"/>
        <v>4_19891</v>
      </c>
      <c r="B1905" s="2">
        <v>4</v>
      </c>
      <c r="C1905" s="11" t="s">
        <v>26</v>
      </c>
      <c r="D1905" s="2">
        <v>1</v>
      </c>
      <c r="E1905" s="2">
        <v>1989</v>
      </c>
      <c r="F1905" s="2" t="str">
        <f t="shared" si="117"/>
        <v>1989Q1</v>
      </c>
      <c r="G1905" s="2">
        <v>1</v>
      </c>
      <c r="H1905" s="2">
        <v>0</v>
      </c>
      <c r="I1905" s="2">
        <v>0</v>
      </c>
      <c r="J1905" s="12">
        <v>16930</v>
      </c>
      <c r="K1905" s="12">
        <f>J1905*[1]OtherData!$C$3</f>
        <v>12816.048448145346</v>
      </c>
      <c r="L1905" s="12" t="str">
        <f>VLOOKUP($C1905,[1]OtherData!$H:$I,2,0)</f>
        <v>Wind</v>
      </c>
      <c r="M1905" s="15">
        <f t="shared" si="118"/>
        <v>-4.1291896983814566E-2</v>
      </c>
      <c r="N1905" s="12">
        <v>22562.212352311086</v>
      </c>
      <c r="O1905" s="14">
        <f t="shared" si="119"/>
        <v>-3.8382363657111097E-2</v>
      </c>
      <c r="P1905">
        <v>3</v>
      </c>
      <c r="Q1905">
        <v>1</v>
      </c>
    </row>
    <row r="1906" spans="1:17">
      <c r="A1906" s="2" t="str">
        <f t="shared" si="116"/>
        <v>2_20131</v>
      </c>
      <c r="B1906" s="2">
        <v>2</v>
      </c>
      <c r="C1906" s="11" t="s">
        <v>26</v>
      </c>
      <c r="D1906" s="2">
        <v>1</v>
      </c>
      <c r="E1906" s="2">
        <v>2013</v>
      </c>
      <c r="F1906" s="2" t="str">
        <f t="shared" si="117"/>
        <v>2013Q1</v>
      </c>
      <c r="G1906" s="2">
        <v>1</v>
      </c>
      <c r="H1906" s="2">
        <v>0</v>
      </c>
      <c r="I1906" s="2">
        <v>0</v>
      </c>
      <c r="J1906" s="12">
        <v>16923</v>
      </c>
      <c r="K1906" s="12">
        <f>J1906*[1]OtherData!$C$3</f>
        <v>12810.749432248298</v>
      </c>
      <c r="L1906" s="12" t="str">
        <f>VLOOKUP($C1906,[1]OtherData!$H:$I,2,0)</f>
        <v>Wind</v>
      </c>
      <c r="M1906" s="13">
        <f t="shared" si="118"/>
        <v>-4.1291941255044269E-2</v>
      </c>
      <c r="N1906" s="12">
        <v>15919.187183178212</v>
      </c>
      <c r="O1906" s="14">
        <f t="shared" si="119"/>
        <v>-3.8414220301282477E-2</v>
      </c>
      <c r="P1906">
        <v>3</v>
      </c>
      <c r="Q1906">
        <v>1</v>
      </c>
    </row>
    <row r="1907" spans="1:17">
      <c r="A1907" s="2" t="str">
        <f t="shared" si="116"/>
        <v>1_20094</v>
      </c>
      <c r="B1907" s="2">
        <v>1</v>
      </c>
      <c r="C1907" s="11" t="s">
        <v>19</v>
      </c>
      <c r="D1907" s="2">
        <v>4</v>
      </c>
      <c r="E1907" s="2">
        <v>2009</v>
      </c>
      <c r="F1907" s="2" t="str">
        <f t="shared" si="117"/>
        <v>2009Q4</v>
      </c>
      <c r="G1907" s="2">
        <v>1</v>
      </c>
      <c r="H1907" s="2">
        <v>0</v>
      </c>
      <c r="I1907" s="2">
        <v>0</v>
      </c>
      <c r="J1907" s="12">
        <v>16917</v>
      </c>
      <c r="K1907" s="12">
        <f>J1907*[1]OtherData!$C$3</f>
        <v>12806.207418622256</v>
      </c>
      <c r="L1907" s="12" t="str">
        <f>VLOOKUP($C1907,[1]OtherData!$H:$I,2,0)</f>
        <v>Water</v>
      </c>
      <c r="M1907" s="15">
        <f t="shared" si="118"/>
        <v>-4.129197920181258E-2</v>
      </c>
      <c r="N1907" s="12">
        <v>15094.611415217834</v>
      </c>
      <c r="O1907" s="14">
        <f t="shared" si="119"/>
        <v>-3.8418174556484504E-2</v>
      </c>
      <c r="P1907">
        <v>3</v>
      </c>
      <c r="Q1907">
        <v>1</v>
      </c>
    </row>
    <row r="1908" spans="1:17">
      <c r="A1908" s="2" t="str">
        <f t="shared" si="116"/>
        <v>3_20163</v>
      </c>
      <c r="B1908" s="2">
        <v>3</v>
      </c>
      <c r="C1908" s="11" t="s">
        <v>19</v>
      </c>
      <c r="D1908" s="2">
        <v>3</v>
      </c>
      <c r="E1908" s="2">
        <v>2016</v>
      </c>
      <c r="F1908" s="2" t="str">
        <f t="shared" si="117"/>
        <v>2016Q3</v>
      </c>
      <c r="G1908" s="2">
        <v>1</v>
      </c>
      <c r="H1908" s="2">
        <v>0</v>
      </c>
      <c r="I1908" s="2">
        <v>0</v>
      </c>
      <c r="J1908" s="12">
        <v>16906</v>
      </c>
      <c r="K1908" s="12">
        <f>J1908*[1]OtherData!$C$3</f>
        <v>12797.880393641182</v>
      </c>
      <c r="L1908" s="12" t="str">
        <f>VLOOKUP($C1908,[1]OtherData!$H:$I,2,0)</f>
        <v>Water</v>
      </c>
      <c r="M1908" s="13">
        <f t="shared" si="118"/>
        <v>-4.1292048770887831E-2</v>
      </c>
      <c r="N1908" s="12">
        <v>16202.60838285076</v>
      </c>
      <c r="O1908" s="14">
        <f t="shared" si="119"/>
        <v>-3.8412861154195309E-2</v>
      </c>
      <c r="P1908">
        <v>3</v>
      </c>
      <c r="Q1908">
        <v>1</v>
      </c>
    </row>
    <row r="1909" spans="1:17">
      <c r="A1909" s="2" t="str">
        <f t="shared" si="116"/>
        <v>2_20102</v>
      </c>
      <c r="B1909" s="2">
        <v>2</v>
      </c>
      <c r="C1909" s="11" t="s">
        <v>24</v>
      </c>
      <c r="D1909" s="2">
        <v>2</v>
      </c>
      <c r="E1909" s="2">
        <v>2010</v>
      </c>
      <c r="F1909" s="2" t="str">
        <f t="shared" si="117"/>
        <v>2010Q2</v>
      </c>
      <c r="G1909" s="2">
        <v>1</v>
      </c>
      <c r="H1909" s="2">
        <v>0</v>
      </c>
      <c r="I1909" s="2">
        <v>0</v>
      </c>
      <c r="J1909" s="12">
        <v>16888</v>
      </c>
      <c r="K1909" s="12">
        <f>J1909*[1]OtherData!$C$3</f>
        <v>12784.254352763059</v>
      </c>
      <c r="L1909" s="12" t="str">
        <f>VLOOKUP($C1909,[1]OtherData!$H:$I,2,0)</f>
        <v>Storm</v>
      </c>
      <c r="M1909" s="15">
        <f t="shared" si="118"/>
        <v>-4.1292162611192777E-2</v>
      </c>
      <c r="N1909" s="12">
        <v>14995.317129100125</v>
      </c>
      <c r="O1909" s="14">
        <f t="shared" si="119"/>
        <v>-3.8418650722487277E-2</v>
      </c>
      <c r="P1909">
        <v>3</v>
      </c>
      <c r="Q1909">
        <v>1</v>
      </c>
    </row>
    <row r="1910" spans="1:17">
      <c r="A1910" s="2" t="str">
        <f t="shared" si="116"/>
        <v>3_19643</v>
      </c>
      <c r="B1910" s="2">
        <v>3</v>
      </c>
      <c r="C1910" s="11" t="s">
        <v>17</v>
      </c>
      <c r="D1910" s="2">
        <v>3</v>
      </c>
      <c r="E1910" s="2">
        <v>1964</v>
      </c>
      <c r="F1910" s="2" t="str">
        <f t="shared" si="117"/>
        <v>1964Q3</v>
      </c>
      <c r="G1910" s="2">
        <v>3</v>
      </c>
      <c r="H1910" s="2">
        <v>0</v>
      </c>
      <c r="I1910" s="2">
        <v>0</v>
      </c>
      <c r="J1910" s="12">
        <v>16882</v>
      </c>
      <c r="K1910" s="12">
        <f>J1910*[1]OtherData!$C$3</f>
        <v>12779.712339137019</v>
      </c>
      <c r="L1910" s="12" t="str">
        <f>VLOOKUP($C1910,[1]OtherData!$H:$I,2,0)</f>
        <v>Wind</v>
      </c>
      <c r="M1910" s="13">
        <f t="shared" si="118"/>
        <v>-4.1292200557961095E-2</v>
      </c>
      <c r="N1910" s="12">
        <v>45119.678378862394</v>
      </c>
      <c r="O1910" s="14">
        <f t="shared" si="119"/>
        <v>-3.827418927114689E-2</v>
      </c>
      <c r="P1910">
        <v>3</v>
      </c>
      <c r="Q1910">
        <v>1</v>
      </c>
    </row>
    <row r="1911" spans="1:17">
      <c r="A1911" s="2" t="str">
        <f t="shared" si="116"/>
        <v>1_19833</v>
      </c>
      <c r="B1911" s="2">
        <v>1</v>
      </c>
      <c r="C1911" s="11" t="s">
        <v>50</v>
      </c>
      <c r="D1911" s="2">
        <v>3</v>
      </c>
      <c r="E1911" s="2">
        <v>1983</v>
      </c>
      <c r="F1911" s="2" t="str">
        <f t="shared" si="117"/>
        <v>1983Q3</v>
      </c>
      <c r="G1911" s="2">
        <v>1</v>
      </c>
      <c r="H1911" s="2">
        <v>0</v>
      </c>
      <c r="I1911" s="2">
        <v>0</v>
      </c>
      <c r="J1911" s="12">
        <v>16870</v>
      </c>
      <c r="K1911" s="12">
        <f>J1911*[1]OtherData!$C$3</f>
        <v>12770.628311884937</v>
      </c>
      <c r="L1911" s="12" t="str">
        <f>VLOOKUP($C1911,[1]OtherData!$H:$I,2,0)</f>
        <v>Wind</v>
      </c>
      <c r="M1911" s="15">
        <f t="shared" si="118"/>
        <v>-4.1292276451497724E-2</v>
      </c>
      <c r="N1911" s="12">
        <v>30888.553522367842</v>
      </c>
      <c r="O1911" s="14">
        <f t="shared" si="119"/>
        <v>-3.8342434666756457E-2</v>
      </c>
      <c r="P1911">
        <v>3</v>
      </c>
      <c r="Q1911">
        <v>1</v>
      </c>
    </row>
    <row r="1912" spans="1:17">
      <c r="A1912" s="2" t="str">
        <f t="shared" si="116"/>
        <v>4_19731</v>
      </c>
      <c r="B1912" s="2">
        <v>4</v>
      </c>
      <c r="C1912" s="11" t="s">
        <v>19</v>
      </c>
      <c r="D1912" s="2">
        <v>1</v>
      </c>
      <c r="E1912" s="2">
        <v>1973</v>
      </c>
      <c r="F1912" s="2" t="str">
        <f t="shared" si="117"/>
        <v>1973Q1</v>
      </c>
      <c r="G1912" s="2">
        <v>1</v>
      </c>
      <c r="H1912" s="2">
        <v>0</v>
      </c>
      <c r="I1912" s="2">
        <v>0</v>
      </c>
      <c r="J1912" s="12">
        <v>16841</v>
      </c>
      <c r="K1912" s="12">
        <f>J1912*[1]OtherData!$C$3</f>
        <v>12748.675246025739</v>
      </c>
      <c r="L1912" s="12" t="str">
        <f>VLOOKUP($C1912,[1]OtherData!$H:$I,2,0)</f>
        <v>Water</v>
      </c>
      <c r="M1912" s="13">
        <f t="shared" si="118"/>
        <v>-4.1292459860877914E-2</v>
      </c>
      <c r="N1912" s="12">
        <v>36711.256802428281</v>
      </c>
      <c r="O1912" s="14">
        <f t="shared" si="119"/>
        <v>-3.8314511878300032E-2</v>
      </c>
      <c r="P1912">
        <v>3</v>
      </c>
      <c r="Q1912">
        <v>1</v>
      </c>
    </row>
    <row r="1913" spans="1:17">
      <c r="A1913" s="2" t="str">
        <f t="shared" si="116"/>
        <v>3_19752</v>
      </c>
      <c r="B1913" s="2">
        <v>3</v>
      </c>
      <c r="C1913" s="11" t="s">
        <v>50</v>
      </c>
      <c r="D1913" s="2">
        <v>2</v>
      </c>
      <c r="E1913" s="2">
        <v>1975</v>
      </c>
      <c r="F1913" s="2" t="str">
        <f t="shared" si="117"/>
        <v>1975Q2</v>
      </c>
      <c r="G1913" s="2">
        <v>1</v>
      </c>
      <c r="H1913" s="2">
        <v>0</v>
      </c>
      <c r="I1913" s="2">
        <v>0</v>
      </c>
      <c r="J1913" s="12">
        <v>16841</v>
      </c>
      <c r="K1913" s="12">
        <f>J1913*[1]OtherData!$C$3</f>
        <v>12748.675246025739</v>
      </c>
      <c r="L1913" s="12" t="str">
        <f>VLOOKUP($C1913,[1]OtherData!$H:$I,2,0)</f>
        <v>Wind</v>
      </c>
      <c r="M1913" s="15">
        <f t="shared" si="118"/>
        <v>-4.1292459860877914E-2</v>
      </c>
      <c r="N1913" s="12">
        <v>36749.630335190574</v>
      </c>
      <c r="O1913" s="14">
        <f t="shared" si="119"/>
        <v>-3.8314327857925629E-2</v>
      </c>
      <c r="P1913">
        <v>3</v>
      </c>
      <c r="Q1913">
        <v>1</v>
      </c>
    </row>
    <row r="1914" spans="1:17">
      <c r="A1914" s="2" t="str">
        <f t="shared" si="116"/>
        <v>3_19831</v>
      </c>
      <c r="B1914" s="2">
        <v>3</v>
      </c>
      <c r="C1914" s="11" t="s">
        <v>20</v>
      </c>
      <c r="D1914" s="2">
        <v>1</v>
      </c>
      <c r="E1914" s="2">
        <v>1983</v>
      </c>
      <c r="F1914" s="2" t="str">
        <f t="shared" si="117"/>
        <v>1983Q1</v>
      </c>
      <c r="G1914" s="2">
        <v>1</v>
      </c>
      <c r="H1914" s="2">
        <v>0</v>
      </c>
      <c r="I1914" s="2">
        <v>0</v>
      </c>
      <c r="J1914" s="12">
        <v>16837</v>
      </c>
      <c r="K1914" s="12">
        <f>J1914*[1]OtherData!$C$3</f>
        <v>12745.647236941712</v>
      </c>
      <c r="L1914" s="12" t="str">
        <f>VLOOKUP($C1914,[1]OtherData!$H:$I,2,0)</f>
        <v>Winter</v>
      </c>
      <c r="M1914" s="13">
        <f t="shared" si="118"/>
        <v>-4.1292485158723462E-2</v>
      </c>
      <c r="N1914" s="12">
        <v>30828.131337054376</v>
      </c>
      <c r="O1914" s="14">
        <f t="shared" si="119"/>
        <v>-3.8342724421500503E-2</v>
      </c>
      <c r="P1914">
        <v>3</v>
      </c>
      <c r="Q1914">
        <v>1</v>
      </c>
    </row>
    <row r="1915" spans="1:17">
      <c r="A1915" s="2" t="str">
        <f t="shared" si="116"/>
        <v>1_19811</v>
      </c>
      <c r="B1915" s="2">
        <v>1</v>
      </c>
      <c r="C1915" s="11" t="s">
        <v>26</v>
      </c>
      <c r="D1915" s="2">
        <v>1</v>
      </c>
      <c r="E1915" s="2">
        <v>1981</v>
      </c>
      <c r="F1915" s="2" t="str">
        <f t="shared" si="117"/>
        <v>1981Q1</v>
      </c>
      <c r="G1915" s="2">
        <v>1</v>
      </c>
      <c r="H1915" s="2">
        <v>0</v>
      </c>
      <c r="I1915" s="2">
        <v>0</v>
      </c>
      <c r="J1915" s="12">
        <v>16829</v>
      </c>
      <c r="K1915" s="12">
        <f>J1915*[1]OtherData!$C$3</f>
        <v>12739.591218773658</v>
      </c>
      <c r="L1915" s="12" t="str">
        <f>VLOOKUP($C1915,[1]OtherData!$H:$I,2,0)</f>
        <v>Wind</v>
      </c>
      <c r="M1915" s="15">
        <f t="shared" si="118"/>
        <v>-4.129253575441455E-2</v>
      </c>
      <c r="N1915" s="12">
        <v>34780.025768111766</v>
      </c>
      <c r="O1915" s="14">
        <f t="shared" si="119"/>
        <v>-3.832377310165936E-2</v>
      </c>
      <c r="P1915">
        <v>3</v>
      </c>
      <c r="Q1915">
        <v>1</v>
      </c>
    </row>
    <row r="1916" spans="1:17">
      <c r="A1916" s="2" t="str">
        <f t="shared" si="116"/>
        <v>6_19811</v>
      </c>
      <c r="B1916" s="2">
        <v>6</v>
      </c>
      <c r="C1916" s="11" t="s">
        <v>26</v>
      </c>
      <c r="D1916" s="2">
        <v>1</v>
      </c>
      <c r="E1916" s="2">
        <v>1981</v>
      </c>
      <c r="F1916" s="2" t="str">
        <f t="shared" si="117"/>
        <v>1981Q1</v>
      </c>
      <c r="G1916" s="2">
        <v>1</v>
      </c>
      <c r="H1916" s="2">
        <v>0</v>
      </c>
      <c r="I1916" s="2">
        <v>0</v>
      </c>
      <c r="J1916" s="12">
        <v>16827</v>
      </c>
      <c r="K1916" s="12">
        <f>J1916*[1]OtherData!$C$3</f>
        <v>12738.077214231644</v>
      </c>
      <c r="L1916" s="12" t="str">
        <f>VLOOKUP($C1916,[1]OtherData!$H:$I,2,0)</f>
        <v>Wind</v>
      </c>
      <c r="M1916" s="13">
        <f t="shared" si="118"/>
        <v>-4.129254840333732E-2</v>
      </c>
      <c r="N1916" s="12">
        <v>34775.892423793252</v>
      </c>
      <c r="O1916" s="14">
        <f t="shared" si="119"/>
        <v>-3.8323792923122595E-2</v>
      </c>
      <c r="P1916">
        <v>3</v>
      </c>
      <c r="Q1916">
        <v>1</v>
      </c>
    </row>
    <row r="1917" spans="1:17">
      <c r="A1917" s="2" t="str">
        <f t="shared" si="116"/>
        <v>2_20182</v>
      </c>
      <c r="B1917" s="2">
        <v>2</v>
      </c>
      <c r="C1917" s="11" t="s">
        <v>24</v>
      </c>
      <c r="D1917" s="2">
        <v>2</v>
      </c>
      <c r="E1917" s="2">
        <v>2018</v>
      </c>
      <c r="F1917" s="2" t="str">
        <f t="shared" si="117"/>
        <v>2018Q2</v>
      </c>
      <c r="G1917" s="2">
        <v>1</v>
      </c>
      <c r="H1917" s="2">
        <v>0</v>
      </c>
      <c r="I1917" s="2">
        <v>0</v>
      </c>
      <c r="J1917" s="12">
        <v>16826</v>
      </c>
      <c r="K1917" s="12">
        <f>J1917*[1]OtherData!$C$3</f>
        <v>12737.320211960636</v>
      </c>
      <c r="L1917" s="12" t="str">
        <f>VLOOKUP($C1917,[1]OtherData!$H:$I,2,0)</f>
        <v>Storm</v>
      </c>
      <c r="M1917" s="15">
        <f t="shared" si="118"/>
        <v>-4.1292554727798705E-2</v>
      </c>
      <c r="N1917" s="12">
        <v>16216.805298365804</v>
      </c>
      <c r="O1917" s="14">
        <f t="shared" si="119"/>
        <v>-3.8412793072850684E-2</v>
      </c>
      <c r="P1917">
        <v>3</v>
      </c>
      <c r="Q1917">
        <v>1</v>
      </c>
    </row>
    <row r="1918" spans="1:17">
      <c r="A1918" s="2" t="str">
        <f t="shared" si="116"/>
        <v>2_20112</v>
      </c>
      <c r="B1918" s="2">
        <v>2</v>
      </c>
      <c r="C1918" s="11" t="s">
        <v>24</v>
      </c>
      <c r="D1918" s="2">
        <v>2</v>
      </c>
      <c r="E1918" s="2">
        <v>2011</v>
      </c>
      <c r="F1918" s="2" t="str">
        <f t="shared" si="117"/>
        <v>2011Q2</v>
      </c>
      <c r="G1918" s="2">
        <v>1</v>
      </c>
      <c r="H1918" s="2">
        <v>0</v>
      </c>
      <c r="I1918" s="2">
        <v>0</v>
      </c>
      <c r="J1918" s="12">
        <v>16825</v>
      </c>
      <c r="K1918" s="12">
        <f>J1918*[1]OtherData!$C$3</f>
        <v>12736.56320968963</v>
      </c>
      <c r="L1918" s="12" t="str">
        <f>VLOOKUP($C1918,[1]OtherData!$H:$I,2,0)</f>
        <v>Storm</v>
      </c>
      <c r="M1918" s="13">
        <f t="shared" si="118"/>
        <v>-4.1292561052260091E-2</v>
      </c>
      <c r="N1918" s="12">
        <v>15104.544132720415</v>
      </c>
      <c r="O1918" s="14">
        <f t="shared" si="119"/>
        <v>-3.8418126924112339E-2</v>
      </c>
      <c r="P1918">
        <v>3</v>
      </c>
      <c r="Q1918">
        <v>1</v>
      </c>
    </row>
    <row r="1919" spans="1:17">
      <c r="A1919" s="2" t="str">
        <f t="shared" si="116"/>
        <v>6_19803</v>
      </c>
      <c r="B1919" s="2">
        <v>6</v>
      </c>
      <c r="C1919" s="11" t="s">
        <v>51</v>
      </c>
      <c r="D1919" s="2">
        <v>3</v>
      </c>
      <c r="E1919" s="2">
        <v>1980</v>
      </c>
      <c r="F1919" s="2" t="str">
        <f t="shared" si="117"/>
        <v>1980Q3</v>
      </c>
      <c r="G1919" s="2">
        <v>1</v>
      </c>
      <c r="H1919" s="2">
        <v>0</v>
      </c>
      <c r="I1919" s="2">
        <v>0</v>
      </c>
      <c r="J1919" s="12">
        <v>16822</v>
      </c>
      <c r="K1919" s="12">
        <f>J1919*[1]OtherData!$C$3</f>
        <v>12734.29220287661</v>
      </c>
      <c r="L1919" s="12" t="str">
        <f>VLOOKUP($C1919,[1]OtherData!$H:$I,2,0)</f>
        <v>Water</v>
      </c>
      <c r="M1919" s="15">
        <f t="shared" si="118"/>
        <v>-4.1292580025644253E-2</v>
      </c>
      <c r="N1919" s="12">
        <v>35262.742603404535</v>
      </c>
      <c r="O1919" s="14">
        <f t="shared" si="119"/>
        <v>-3.8321458231842374E-2</v>
      </c>
      <c r="P1919">
        <v>3</v>
      </c>
      <c r="Q1919">
        <v>1</v>
      </c>
    </row>
    <row r="1920" spans="1:17">
      <c r="A1920" s="2" t="str">
        <f t="shared" si="116"/>
        <v>2_20204</v>
      </c>
      <c r="B1920" s="2">
        <v>2</v>
      </c>
      <c r="C1920" s="11" t="s">
        <v>19</v>
      </c>
      <c r="D1920" s="2">
        <v>4</v>
      </c>
      <c r="E1920" s="2">
        <v>2020</v>
      </c>
      <c r="F1920" s="2" t="str">
        <f t="shared" si="117"/>
        <v>2020Q4</v>
      </c>
      <c r="G1920" s="2">
        <v>1</v>
      </c>
      <c r="H1920" s="2">
        <v>0</v>
      </c>
      <c r="I1920" s="2">
        <v>0</v>
      </c>
      <c r="J1920" s="12">
        <v>16822</v>
      </c>
      <c r="K1920" s="12">
        <f>J1920*[1]OtherData!$C$3</f>
        <v>12734.29220287661</v>
      </c>
      <c r="L1920" s="12" t="str">
        <f>VLOOKUP($C1920,[1]OtherData!$H:$I,2,0)</f>
        <v>Water</v>
      </c>
      <c r="M1920" s="13">
        <f t="shared" si="118"/>
        <v>-4.1292580025644253E-2</v>
      </c>
      <c r="N1920" s="12">
        <v>16153.477827442084</v>
      </c>
      <c r="O1920" s="14">
        <f t="shared" si="119"/>
        <v>-3.8413096759899304E-2</v>
      </c>
      <c r="P1920">
        <v>3</v>
      </c>
      <c r="Q1920">
        <v>1</v>
      </c>
    </row>
    <row r="1921" spans="1:17">
      <c r="A1921" s="2" t="str">
        <f t="shared" si="116"/>
        <v>4_19842</v>
      </c>
      <c r="B1921" s="2">
        <v>4</v>
      </c>
      <c r="C1921" s="11" t="s">
        <v>36</v>
      </c>
      <c r="D1921" s="2">
        <v>2</v>
      </c>
      <c r="E1921" s="2">
        <v>1984</v>
      </c>
      <c r="F1921" s="2" t="str">
        <f t="shared" si="117"/>
        <v>1984Q2</v>
      </c>
      <c r="G1921" s="2">
        <v>1</v>
      </c>
      <c r="H1921" s="2">
        <v>0</v>
      </c>
      <c r="I1921" s="2">
        <v>0</v>
      </c>
      <c r="J1921" s="12">
        <v>16817</v>
      </c>
      <c r="K1921" s="12">
        <f>J1921*[1]OtherData!$C$3</f>
        <v>12730.507191521576</v>
      </c>
      <c r="L1921" s="12" t="str">
        <f>VLOOKUP($C1921,[1]OtherData!$H:$I,2,0)</f>
        <v>Storm</v>
      </c>
      <c r="M1921" s="15">
        <f t="shared" si="118"/>
        <v>-4.1292611647951179E-2</v>
      </c>
      <c r="N1921" s="12">
        <v>29101.411696008392</v>
      </c>
      <c r="O1921" s="14">
        <f t="shared" si="119"/>
        <v>-3.8351004909950873E-2</v>
      </c>
      <c r="P1921">
        <v>3</v>
      </c>
      <c r="Q1921">
        <v>1</v>
      </c>
    </row>
    <row r="1922" spans="1:17">
      <c r="A1922" s="2" t="str">
        <f t="shared" ref="A1922:A1985" si="120">B1922&amp;"_"&amp;E1922&amp;D1922</f>
        <v>1_20032</v>
      </c>
      <c r="B1922" s="2">
        <v>1</v>
      </c>
      <c r="C1922" s="11" t="s">
        <v>39</v>
      </c>
      <c r="D1922" s="2">
        <v>2</v>
      </c>
      <c r="E1922" s="2">
        <v>2003</v>
      </c>
      <c r="F1922" s="2" t="str">
        <f t="shared" ref="F1922:F1985" si="121">E1922&amp;"Q"&amp;D1922</f>
        <v>2003Q2</v>
      </c>
      <c r="G1922" s="2">
        <v>1</v>
      </c>
      <c r="H1922" s="2">
        <v>0</v>
      </c>
      <c r="I1922" s="2">
        <v>0</v>
      </c>
      <c r="J1922" s="12">
        <v>16799</v>
      </c>
      <c r="K1922" s="12">
        <f>J1922*[1]OtherData!$C$3</f>
        <v>12716.881150643452</v>
      </c>
      <c r="L1922" s="12" t="str">
        <f>VLOOKUP($C1922,[1]OtherData!$H:$I,2,0)</f>
        <v>Storm</v>
      </c>
      <c r="M1922" s="13">
        <f t="shared" ref="M1922:M1985" si="122">STANDARDIZE(J1922,AVERAGE($J$2:$J$3367),_xlfn.STDEV.S($J$2:$J$3367))</f>
        <v>-4.1292725488256132E-2</v>
      </c>
      <c r="N1922" s="12">
        <v>15576.211680928056</v>
      </c>
      <c r="O1922" s="14">
        <f t="shared" ref="O1922:O1985" si="123">STANDARDIZE(N1922,AVERAGE($N$2:$N$3367),_xlfn.STDEV.S($N$2:$N$3367))</f>
        <v>-3.841586504117981E-2</v>
      </c>
      <c r="P1922">
        <v>3</v>
      </c>
      <c r="Q1922">
        <v>1</v>
      </c>
    </row>
    <row r="1923" spans="1:17">
      <c r="A1923" s="2" t="str">
        <f t="shared" si="120"/>
        <v>5_19731</v>
      </c>
      <c r="B1923" s="2">
        <v>5</v>
      </c>
      <c r="C1923" s="11" t="s">
        <v>19</v>
      </c>
      <c r="D1923" s="2">
        <v>1</v>
      </c>
      <c r="E1923" s="2">
        <v>1973</v>
      </c>
      <c r="F1923" s="2" t="str">
        <f t="shared" si="121"/>
        <v>1973Q1</v>
      </c>
      <c r="G1923" s="2">
        <v>1</v>
      </c>
      <c r="H1923" s="2">
        <v>0</v>
      </c>
      <c r="I1923" s="2">
        <v>0</v>
      </c>
      <c r="J1923" s="12">
        <v>16792</v>
      </c>
      <c r="K1923" s="12">
        <f>J1923*[1]OtherData!$C$3</f>
        <v>12711.582134746404</v>
      </c>
      <c r="L1923" s="12" t="str">
        <f>VLOOKUP($C1923,[1]OtherData!$H:$I,2,0)</f>
        <v>Water</v>
      </c>
      <c r="M1923" s="15">
        <f t="shared" si="122"/>
        <v>-4.1292769759485828E-2</v>
      </c>
      <c r="N1923" s="12">
        <v>36604.44298001162</v>
      </c>
      <c r="O1923" s="14">
        <f t="shared" si="123"/>
        <v>-3.8315024104258341E-2</v>
      </c>
      <c r="P1923">
        <v>3</v>
      </c>
      <c r="Q1923">
        <v>1</v>
      </c>
    </row>
    <row r="1924" spans="1:17">
      <c r="A1924" s="2" t="str">
        <f t="shared" si="120"/>
        <v>5_19852</v>
      </c>
      <c r="B1924" s="2">
        <v>5</v>
      </c>
      <c r="C1924" s="11" t="s">
        <v>46</v>
      </c>
      <c r="D1924" s="2">
        <v>2</v>
      </c>
      <c r="E1924" s="2">
        <v>1985</v>
      </c>
      <c r="F1924" s="2" t="str">
        <f t="shared" si="121"/>
        <v>1985Q2</v>
      </c>
      <c r="G1924" s="2">
        <v>1</v>
      </c>
      <c r="H1924" s="2">
        <v>0</v>
      </c>
      <c r="I1924" s="2">
        <v>0</v>
      </c>
      <c r="J1924" s="12">
        <v>16775</v>
      </c>
      <c r="K1924" s="12">
        <f>J1924*[1]OtherData!$C$3</f>
        <v>12698.713096139289</v>
      </c>
      <c r="L1924" s="12" t="str">
        <f>VLOOKUP($C1924,[1]OtherData!$H:$I,2,0)</f>
        <v>Storm</v>
      </c>
      <c r="M1924" s="13">
        <f t="shared" si="122"/>
        <v>-4.129287727532939E-2</v>
      </c>
      <c r="N1924" s="12">
        <v>27112.61820775149</v>
      </c>
      <c r="O1924" s="14">
        <f t="shared" si="123"/>
        <v>-3.8360542174205141E-2</v>
      </c>
      <c r="P1924">
        <v>3</v>
      </c>
      <c r="Q1924">
        <v>1</v>
      </c>
    </row>
    <row r="1925" spans="1:17">
      <c r="A1925" s="2" t="str">
        <f t="shared" si="120"/>
        <v>1_20063</v>
      </c>
      <c r="B1925" s="2">
        <v>1</v>
      </c>
      <c r="C1925" s="11" t="s">
        <v>26</v>
      </c>
      <c r="D1925" s="2">
        <v>3</v>
      </c>
      <c r="E1925" s="2">
        <v>2006</v>
      </c>
      <c r="F1925" s="2" t="str">
        <f t="shared" si="121"/>
        <v>2006Q3</v>
      </c>
      <c r="G1925" s="2">
        <v>1</v>
      </c>
      <c r="H1925" s="2">
        <v>0</v>
      </c>
      <c r="I1925" s="2">
        <v>0</v>
      </c>
      <c r="J1925" s="12">
        <v>16753</v>
      </c>
      <c r="K1925" s="12">
        <f>J1925*[1]OtherData!$C$3</f>
        <v>12682.059046177139</v>
      </c>
      <c r="L1925" s="12" t="str">
        <f>VLOOKUP($C1925,[1]OtherData!$H:$I,2,0)</f>
        <v>Wind</v>
      </c>
      <c r="M1925" s="15">
        <f t="shared" si="122"/>
        <v>-4.1293016413479884E-2</v>
      </c>
      <c r="N1925" s="12">
        <v>15476.412915679874</v>
      </c>
      <c r="O1925" s="14">
        <f t="shared" si="123"/>
        <v>-3.8416343626413545E-2</v>
      </c>
      <c r="P1925">
        <v>3</v>
      </c>
      <c r="Q1925">
        <v>1</v>
      </c>
    </row>
    <row r="1926" spans="1:17">
      <c r="A1926" s="2" t="str">
        <f t="shared" si="120"/>
        <v>2_19751</v>
      </c>
      <c r="B1926" s="2">
        <v>2</v>
      </c>
      <c r="C1926" s="11" t="s">
        <v>59</v>
      </c>
      <c r="D1926" s="2">
        <v>1</v>
      </c>
      <c r="E1926" s="2">
        <v>1975</v>
      </c>
      <c r="F1926" s="2" t="str">
        <f t="shared" si="121"/>
        <v>1975Q1</v>
      </c>
      <c r="G1926" s="2">
        <v>1</v>
      </c>
      <c r="H1926" s="2">
        <v>0</v>
      </c>
      <c r="I1926" s="2">
        <v>3</v>
      </c>
      <c r="J1926" s="12">
        <v>16746</v>
      </c>
      <c r="K1926" s="12">
        <f>J1926*[1]OtherData!$C$3</f>
        <v>12676.760030280091</v>
      </c>
      <c r="L1926" s="12" t="str">
        <f>VLOOKUP($C1926,[1]OtherData!$H:$I,2,0)</f>
        <v>Storm</v>
      </c>
      <c r="M1926" s="13">
        <f t="shared" si="122"/>
        <v>-4.1293060684709587E-2</v>
      </c>
      <c r="N1926" s="12">
        <v>36542.325847224114</v>
      </c>
      <c r="O1926" s="14">
        <f t="shared" si="123"/>
        <v>-3.8315321987127331E-2</v>
      </c>
      <c r="P1926">
        <v>3</v>
      </c>
      <c r="Q1926">
        <v>1</v>
      </c>
    </row>
    <row r="1927" spans="1:17">
      <c r="A1927" s="2" t="str">
        <f t="shared" si="120"/>
        <v>6_20104</v>
      </c>
      <c r="B1927" s="2">
        <v>6</v>
      </c>
      <c r="C1927" s="11" t="s">
        <v>24</v>
      </c>
      <c r="D1927" s="2">
        <v>4</v>
      </c>
      <c r="E1927" s="2">
        <v>2010</v>
      </c>
      <c r="F1927" s="2" t="str">
        <f t="shared" si="121"/>
        <v>2010Q4</v>
      </c>
      <c r="G1927" s="2">
        <v>1</v>
      </c>
      <c r="H1927" s="2">
        <v>0</v>
      </c>
      <c r="I1927" s="2">
        <v>0</v>
      </c>
      <c r="J1927" s="12">
        <v>16738</v>
      </c>
      <c r="K1927" s="12">
        <f>J1927*[1]OtherData!$C$3</f>
        <v>12670.704012112037</v>
      </c>
      <c r="L1927" s="12" t="str">
        <f>VLOOKUP($C1927,[1]OtherData!$H:$I,2,0)</f>
        <v>Storm</v>
      </c>
      <c r="M1927" s="15">
        <f t="shared" si="122"/>
        <v>-4.1293111280400675E-2</v>
      </c>
      <c r="N1927" s="12">
        <v>14862.128026224414</v>
      </c>
      <c r="O1927" s="14">
        <f t="shared" si="123"/>
        <v>-3.8419289431170414E-2</v>
      </c>
      <c r="P1927">
        <v>3</v>
      </c>
      <c r="Q1927">
        <v>1</v>
      </c>
    </row>
    <row r="1928" spans="1:17">
      <c r="A1928" s="2" t="str">
        <f t="shared" si="120"/>
        <v>5_19752</v>
      </c>
      <c r="B1928" s="2">
        <v>5</v>
      </c>
      <c r="C1928" s="11" t="s">
        <v>50</v>
      </c>
      <c r="D1928" s="2">
        <v>2</v>
      </c>
      <c r="E1928" s="2">
        <v>1975</v>
      </c>
      <c r="F1928" s="2" t="str">
        <f t="shared" si="121"/>
        <v>1975Q2</v>
      </c>
      <c r="G1928" s="2">
        <v>1</v>
      </c>
      <c r="H1928" s="2">
        <v>0</v>
      </c>
      <c r="I1928" s="2">
        <v>0</v>
      </c>
      <c r="J1928" s="12">
        <v>16725</v>
      </c>
      <c r="K1928" s="12">
        <f>J1928*[1]OtherData!$C$3</f>
        <v>12660.862982588947</v>
      </c>
      <c r="L1928" s="12" t="str">
        <f>VLOOKUP($C1928,[1]OtherData!$H:$I,2,0)</f>
        <v>Wind</v>
      </c>
      <c r="M1928" s="13">
        <f t="shared" si="122"/>
        <v>-4.1293193498398689E-2</v>
      </c>
      <c r="N1928" s="12">
        <v>36496.500644621003</v>
      </c>
      <c r="O1928" s="14">
        <f t="shared" si="123"/>
        <v>-3.8315541742003495E-2</v>
      </c>
      <c r="P1928">
        <v>3</v>
      </c>
      <c r="Q1928">
        <v>1</v>
      </c>
    </row>
    <row r="1929" spans="1:17">
      <c r="A1929" s="2" t="str">
        <f t="shared" si="120"/>
        <v>3_19781</v>
      </c>
      <c r="B1929" s="2">
        <v>3</v>
      </c>
      <c r="C1929" s="11" t="s">
        <v>19</v>
      </c>
      <c r="D1929" s="2">
        <v>1</v>
      </c>
      <c r="E1929" s="2">
        <v>1978</v>
      </c>
      <c r="F1929" s="2" t="str">
        <f t="shared" si="121"/>
        <v>1978Q1</v>
      </c>
      <c r="G1929" s="2">
        <v>6</v>
      </c>
      <c r="H1929" s="2">
        <v>0</v>
      </c>
      <c r="I1929" s="2">
        <v>0</v>
      </c>
      <c r="J1929" s="12">
        <v>16706</v>
      </c>
      <c r="K1929" s="12">
        <f>J1929*[1]OtherData!$C$3</f>
        <v>12646.47993943982</v>
      </c>
      <c r="L1929" s="12" t="str">
        <f>VLOOKUP($C1929,[1]OtherData!$H:$I,2,0)</f>
        <v>Water</v>
      </c>
      <c r="M1929" s="15">
        <f t="shared" si="122"/>
        <v>-4.1293313663165028E-2</v>
      </c>
      <c r="N1929" s="12">
        <v>36819.459751717201</v>
      </c>
      <c r="O1929" s="14">
        <f t="shared" si="123"/>
        <v>-3.8313992990780261E-2</v>
      </c>
      <c r="P1929">
        <v>3</v>
      </c>
      <c r="Q1929">
        <v>1</v>
      </c>
    </row>
    <row r="1930" spans="1:17">
      <c r="A1930" s="2" t="str">
        <f t="shared" si="120"/>
        <v>1_20004</v>
      </c>
      <c r="B1930" s="2">
        <v>1</v>
      </c>
      <c r="C1930" s="11" t="s">
        <v>24</v>
      </c>
      <c r="D1930" s="2">
        <v>4</v>
      </c>
      <c r="E1930" s="2">
        <v>2000</v>
      </c>
      <c r="F1930" s="2" t="str">
        <f t="shared" si="121"/>
        <v>2000Q4</v>
      </c>
      <c r="G1930" s="2">
        <v>1</v>
      </c>
      <c r="H1930" s="2">
        <v>0</v>
      </c>
      <c r="I1930" s="2">
        <v>0</v>
      </c>
      <c r="J1930" s="12">
        <v>16704</v>
      </c>
      <c r="K1930" s="12">
        <f>J1930*[1]OtherData!$C$3</f>
        <v>12644.965934897806</v>
      </c>
      <c r="L1930" s="12" t="str">
        <f>VLOOKUP($C1930,[1]OtherData!$H:$I,2,0)</f>
        <v>Storm</v>
      </c>
      <c r="M1930" s="13">
        <f t="shared" si="122"/>
        <v>-4.1293326312087798E-2</v>
      </c>
      <c r="N1930" s="12">
        <v>16335.882537436884</v>
      </c>
      <c r="O1930" s="14">
        <f t="shared" si="123"/>
        <v>-3.8412222037646479E-2</v>
      </c>
      <c r="P1930">
        <v>3</v>
      </c>
      <c r="Q1930">
        <v>1</v>
      </c>
    </row>
    <row r="1931" spans="1:17">
      <c r="A1931" s="2" t="str">
        <f t="shared" si="120"/>
        <v>3_20132</v>
      </c>
      <c r="B1931" s="2">
        <v>3</v>
      </c>
      <c r="C1931" s="11" t="s">
        <v>19</v>
      </c>
      <c r="D1931" s="2">
        <v>2</v>
      </c>
      <c r="E1931" s="2">
        <v>2013</v>
      </c>
      <c r="F1931" s="2" t="str">
        <f t="shared" si="121"/>
        <v>2013Q2</v>
      </c>
      <c r="G1931" s="2">
        <v>7</v>
      </c>
      <c r="H1931" s="2">
        <v>0</v>
      </c>
      <c r="I1931" s="2">
        <v>0</v>
      </c>
      <c r="J1931" s="12">
        <v>16687</v>
      </c>
      <c r="K1931" s="12">
        <f>J1931*[1]OtherData!$C$3</f>
        <v>12632.09689629069</v>
      </c>
      <c r="L1931" s="12" t="str">
        <f>VLOOKUP($C1931,[1]OtherData!$H:$I,2,0)</f>
        <v>Water</v>
      </c>
      <c r="M1931" s="15">
        <f t="shared" si="122"/>
        <v>-4.129343382793136E-2</v>
      </c>
      <c r="N1931" s="12">
        <v>15697.185872817752</v>
      </c>
      <c r="O1931" s="14">
        <f t="shared" si="123"/>
        <v>-3.8415284909133519E-2</v>
      </c>
      <c r="P1931">
        <v>3</v>
      </c>
      <c r="Q1931">
        <v>1</v>
      </c>
    </row>
    <row r="1932" spans="1:17">
      <c r="A1932" s="2" t="str">
        <f t="shared" si="120"/>
        <v>4_19843</v>
      </c>
      <c r="B1932" s="2">
        <v>4</v>
      </c>
      <c r="C1932" s="11" t="s">
        <v>55</v>
      </c>
      <c r="D1932" s="2">
        <v>3</v>
      </c>
      <c r="E1932" s="2">
        <v>1984</v>
      </c>
      <c r="F1932" s="2" t="str">
        <f t="shared" si="121"/>
        <v>1984Q3</v>
      </c>
      <c r="G1932" s="2">
        <v>1</v>
      </c>
      <c r="H1932" s="2">
        <v>0</v>
      </c>
      <c r="I1932" s="2">
        <v>1</v>
      </c>
      <c r="J1932" s="12">
        <v>16667</v>
      </c>
      <c r="K1932" s="12">
        <f>J1932*[1]OtherData!$C$3</f>
        <v>12616.956850870552</v>
      </c>
      <c r="L1932" s="12" t="str">
        <f>VLOOKUP($C1932,[1]OtherData!$H:$I,2,0)</f>
        <v>Water</v>
      </c>
      <c r="M1932" s="13">
        <f t="shared" si="122"/>
        <v>-4.1293560317159077E-2</v>
      </c>
      <c r="N1932" s="12">
        <v>28841.840324515186</v>
      </c>
      <c r="O1932" s="14">
        <f t="shared" si="123"/>
        <v>-3.8352249685126072E-2</v>
      </c>
      <c r="P1932">
        <v>3</v>
      </c>
      <c r="Q1932">
        <v>1</v>
      </c>
    </row>
    <row r="1933" spans="1:17">
      <c r="A1933" s="2" t="str">
        <f t="shared" si="120"/>
        <v>2_19833</v>
      </c>
      <c r="B1933" s="2">
        <v>2</v>
      </c>
      <c r="C1933" s="11" t="s">
        <v>50</v>
      </c>
      <c r="D1933" s="2">
        <v>3</v>
      </c>
      <c r="E1933" s="2">
        <v>1983</v>
      </c>
      <c r="F1933" s="2" t="str">
        <f t="shared" si="121"/>
        <v>1983Q3</v>
      </c>
      <c r="G1933" s="2">
        <v>1</v>
      </c>
      <c r="H1933" s="2">
        <v>0</v>
      </c>
      <c r="I1933" s="2">
        <v>0</v>
      </c>
      <c r="J1933" s="12">
        <v>16648</v>
      </c>
      <c r="K1933" s="12">
        <f>J1933*[1]OtherData!$C$3</f>
        <v>12602.573807721425</v>
      </c>
      <c r="L1933" s="12" t="str">
        <f>VLOOKUP($C1933,[1]OtherData!$H:$I,2,0)</f>
        <v>Wind</v>
      </c>
      <c r="M1933" s="15">
        <f t="shared" si="122"/>
        <v>-4.1293680481925416E-2</v>
      </c>
      <c r="N1933" s="12">
        <v>30482.077002986356</v>
      </c>
      <c r="O1933" s="14">
        <f t="shared" si="123"/>
        <v>-3.8344383925943692E-2</v>
      </c>
      <c r="P1933">
        <v>3</v>
      </c>
      <c r="Q1933">
        <v>1</v>
      </c>
    </row>
    <row r="1934" spans="1:17">
      <c r="A1934" s="2" t="str">
        <f t="shared" si="120"/>
        <v>2_20143</v>
      </c>
      <c r="B1934" s="2">
        <v>2</v>
      </c>
      <c r="C1934" s="11" t="s">
        <v>24</v>
      </c>
      <c r="D1934" s="2">
        <v>3</v>
      </c>
      <c r="E1934" s="2">
        <v>2014</v>
      </c>
      <c r="F1934" s="2" t="str">
        <f t="shared" si="121"/>
        <v>2014Q3</v>
      </c>
      <c r="G1934" s="2">
        <v>1</v>
      </c>
      <c r="H1934" s="2">
        <v>0</v>
      </c>
      <c r="I1934" s="2">
        <v>0</v>
      </c>
      <c r="J1934" s="12">
        <v>16644</v>
      </c>
      <c r="K1934" s="12">
        <f>J1934*[1]OtherData!$C$3</f>
        <v>12599.545798637397</v>
      </c>
      <c r="L1934" s="12" t="str">
        <f>VLOOKUP($C1934,[1]OtherData!$H:$I,2,0)</f>
        <v>Storm</v>
      </c>
      <c r="M1934" s="13">
        <f t="shared" si="122"/>
        <v>-4.1293705779770956E-2</v>
      </c>
      <c r="N1934" s="12">
        <v>15845.823727182938</v>
      </c>
      <c r="O1934" s="14">
        <f t="shared" si="123"/>
        <v>-3.841457211592314E-2</v>
      </c>
      <c r="P1934">
        <v>3</v>
      </c>
      <c r="Q1934">
        <v>1</v>
      </c>
    </row>
    <row r="1935" spans="1:17">
      <c r="A1935" s="2" t="str">
        <f t="shared" si="120"/>
        <v>2_20123</v>
      </c>
      <c r="B1935" s="2">
        <v>2</v>
      </c>
      <c r="C1935" s="11" t="s">
        <v>24</v>
      </c>
      <c r="D1935" s="2">
        <v>3</v>
      </c>
      <c r="E1935" s="2">
        <v>2012</v>
      </c>
      <c r="F1935" s="2" t="str">
        <f t="shared" si="121"/>
        <v>2012Q3</v>
      </c>
      <c r="G1935" s="2">
        <v>1</v>
      </c>
      <c r="H1935" s="2">
        <v>0</v>
      </c>
      <c r="I1935" s="2">
        <v>0</v>
      </c>
      <c r="J1935" s="12">
        <v>16641</v>
      </c>
      <c r="K1935" s="12">
        <f>J1935*[1]OtherData!$C$3</f>
        <v>12597.274791824377</v>
      </c>
      <c r="L1935" s="12" t="str">
        <f>VLOOKUP($C1935,[1]OtherData!$H:$I,2,0)</f>
        <v>Storm</v>
      </c>
      <c r="M1935" s="15">
        <f t="shared" si="122"/>
        <v>-4.1293724753155112E-2</v>
      </c>
      <c r="N1935" s="12">
        <v>15350.698322835213</v>
      </c>
      <c r="O1935" s="14">
        <f t="shared" si="123"/>
        <v>-3.8416946491064731E-2</v>
      </c>
      <c r="P1935">
        <v>3</v>
      </c>
      <c r="Q1935">
        <v>1</v>
      </c>
    </row>
    <row r="1936" spans="1:17">
      <c r="A1936" s="2" t="str">
        <f t="shared" si="120"/>
        <v>3_19882</v>
      </c>
      <c r="B1936" s="2">
        <v>3</v>
      </c>
      <c r="C1936" s="11" t="s">
        <v>38</v>
      </c>
      <c r="D1936" s="2">
        <v>2</v>
      </c>
      <c r="E1936" s="2">
        <v>1988</v>
      </c>
      <c r="F1936" s="2" t="str">
        <f t="shared" si="121"/>
        <v>1988Q2</v>
      </c>
      <c r="G1936" s="2">
        <v>30</v>
      </c>
      <c r="H1936" s="2">
        <v>0</v>
      </c>
      <c r="I1936" s="2">
        <v>0</v>
      </c>
      <c r="J1936" s="12">
        <v>16637</v>
      </c>
      <c r="K1936" s="12">
        <f>J1936*[1]OtherData!$C$3</f>
        <v>12594.246782740349</v>
      </c>
      <c r="L1936" s="12" t="str">
        <f>VLOOKUP($C1936,[1]OtherData!$H:$I,2,0)</f>
        <v>Heat</v>
      </c>
      <c r="M1936" s="13">
        <f t="shared" si="122"/>
        <v>-4.1293750051000659E-2</v>
      </c>
      <c r="N1936" s="12">
        <v>23226.007722199574</v>
      </c>
      <c r="O1936" s="14">
        <f t="shared" si="123"/>
        <v>-3.8379180424718815E-2</v>
      </c>
      <c r="P1936">
        <v>2</v>
      </c>
      <c r="Q1936">
        <v>3</v>
      </c>
    </row>
    <row r="1937" spans="1:17">
      <c r="A1937" s="2" t="str">
        <f t="shared" si="120"/>
        <v>3_19944</v>
      </c>
      <c r="B1937" s="2">
        <v>3</v>
      </c>
      <c r="C1937" s="11" t="s">
        <v>19</v>
      </c>
      <c r="D1937" s="2">
        <v>4</v>
      </c>
      <c r="E1937" s="2">
        <v>1994</v>
      </c>
      <c r="F1937" s="2" t="str">
        <f t="shared" si="121"/>
        <v>1994Q4</v>
      </c>
      <c r="G1937" s="2">
        <v>1</v>
      </c>
      <c r="H1937" s="2">
        <v>0</v>
      </c>
      <c r="I1937" s="2">
        <v>0</v>
      </c>
      <c r="J1937" s="12">
        <v>16630</v>
      </c>
      <c r="K1937" s="12">
        <f>J1937*[1]OtherData!$C$3</f>
        <v>12588.947766843301</v>
      </c>
      <c r="L1937" s="12" t="str">
        <f>VLOOKUP($C1937,[1]OtherData!$H:$I,2,0)</f>
        <v>Water</v>
      </c>
      <c r="M1937" s="15">
        <f t="shared" si="122"/>
        <v>-4.1293794322230362E-2</v>
      </c>
      <c r="N1937" s="12">
        <v>20010.593205911711</v>
      </c>
      <c r="O1937" s="14">
        <f t="shared" si="123"/>
        <v>-3.8394599953246997E-2</v>
      </c>
      <c r="P1937">
        <v>3</v>
      </c>
      <c r="Q1937">
        <v>1</v>
      </c>
    </row>
    <row r="1938" spans="1:17">
      <c r="A1938" s="2" t="str">
        <f t="shared" si="120"/>
        <v>2_20134</v>
      </c>
      <c r="B1938" s="2">
        <v>2</v>
      </c>
      <c r="C1938" s="11" t="s">
        <v>28</v>
      </c>
      <c r="D1938" s="2">
        <v>4</v>
      </c>
      <c r="E1938" s="2">
        <v>2013</v>
      </c>
      <c r="F1938" s="2" t="str">
        <f t="shared" si="121"/>
        <v>2013Q4</v>
      </c>
      <c r="G1938" s="2">
        <v>1</v>
      </c>
      <c r="H1938" s="2">
        <v>0</v>
      </c>
      <c r="I1938" s="2">
        <v>0</v>
      </c>
      <c r="J1938" s="12">
        <v>16578</v>
      </c>
      <c r="K1938" s="12">
        <f>J1938*[1]OtherData!$C$3</f>
        <v>12549.583648750946</v>
      </c>
      <c r="L1938" s="12" t="str">
        <f>VLOOKUP($C1938,[1]OtherData!$H:$I,2,0)</f>
        <v>Storm</v>
      </c>
      <c r="M1938" s="13">
        <f t="shared" si="122"/>
        <v>-4.1294123194222432E-2</v>
      </c>
      <c r="N1938" s="12">
        <v>15594.65136930381</v>
      </c>
      <c r="O1938" s="14">
        <f t="shared" si="123"/>
        <v>-3.8415776613607094E-2</v>
      </c>
      <c r="P1938">
        <v>3</v>
      </c>
      <c r="Q1938">
        <v>1</v>
      </c>
    </row>
    <row r="1939" spans="1:17">
      <c r="A1939" s="2" t="str">
        <f t="shared" si="120"/>
        <v>2_20121</v>
      </c>
      <c r="B1939" s="2">
        <v>2</v>
      </c>
      <c r="C1939" s="11" t="s">
        <v>39</v>
      </c>
      <c r="D1939" s="2">
        <v>1</v>
      </c>
      <c r="E1939" s="2">
        <v>2012</v>
      </c>
      <c r="F1939" s="2" t="str">
        <f t="shared" si="121"/>
        <v>2012Q1</v>
      </c>
      <c r="G1939" s="2">
        <v>1</v>
      </c>
      <c r="H1939" s="2">
        <v>0</v>
      </c>
      <c r="I1939" s="2">
        <v>0</v>
      </c>
      <c r="J1939" s="12">
        <v>16560</v>
      </c>
      <c r="K1939" s="12">
        <f>J1939*[1]OtherData!$C$3</f>
        <v>12535.957607872824</v>
      </c>
      <c r="L1939" s="12" t="str">
        <f>VLOOKUP($C1939,[1]OtherData!$H:$I,2,0)</f>
        <v>Storm</v>
      </c>
      <c r="M1939" s="15">
        <f t="shared" si="122"/>
        <v>-4.1294237034527378E-2</v>
      </c>
      <c r="N1939" s="12">
        <v>15275.97886101503</v>
      </c>
      <c r="O1939" s="14">
        <f t="shared" si="123"/>
        <v>-3.8417304808434791E-2</v>
      </c>
      <c r="P1939">
        <v>3</v>
      </c>
      <c r="Q1939">
        <v>1</v>
      </c>
    </row>
    <row r="1940" spans="1:17">
      <c r="A1940" s="2" t="str">
        <f t="shared" si="120"/>
        <v>2_20103</v>
      </c>
      <c r="B1940" s="2">
        <v>2</v>
      </c>
      <c r="C1940" s="11" t="s">
        <v>24</v>
      </c>
      <c r="D1940" s="2">
        <v>3</v>
      </c>
      <c r="E1940" s="2">
        <v>2010</v>
      </c>
      <c r="F1940" s="2" t="str">
        <f t="shared" si="121"/>
        <v>2010Q3</v>
      </c>
      <c r="G1940" s="2">
        <v>1</v>
      </c>
      <c r="H1940" s="2">
        <v>0</v>
      </c>
      <c r="I1940" s="2">
        <v>0</v>
      </c>
      <c r="J1940" s="12">
        <v>16558</v>
      </c>
      <c r="K1940" s="12">
        <f>J1940*[1]OtherData!$C$3</f>
        <v>12534.44360333081</v>
      </c>
      <c r="L1940" s="12" t="str">
        <f>VLOOKUP($C1940,[1]OtherData!$H:$I,2,0)</f>
        <v>Storm</v>
      </c>
      <c r="M1940" s="13">
        <f t="shared" si="122"/>
        <v>-4.1294249683450149E-2</v>
      </c>
      <c r="N1940" s="12">
        <v>14702.301102773559</v>
      </c>
      <c r="O1940" s="14">
        <f t="shared" si="123"/>
        <v>-3.8420055881590177E-2</v>
      </c>
      <c r="P1940">
        <v>3</v>
      </c>
      <c r="Q1940">
        <v>1</v>
      </c>
    </row>
    <row r="1941" spans="1:17">
      <c r="A1941" s="2" t="str">
        <f t="shared" si="120"/>
        <v>2_20172</v>
      </c>
      <c r="B1941" s="2">
        <v>2</v>
      </c>
      <c r="C1941" s="11" t="s">
        <v>24</v>
      </c>
      <c r="D1941" s="2">
        <v>2</v>
      </c>
      <c r="E1941" s="2">
        <v>2017</v>
      </c>
      <c r="F1941" s="2" t="str">
        <f t="shared" si="121"/>
        <v>2017Q2</v>
      </c>
      <c r="G1941" s="2">
        <v>1</v>
      </c>
      <c r="H1941" s="2">
        <v>0</v>
      </c>
      <c r="I1941" s="2">
        <v>0</v>
      </c>
      <c r="J1941" s="12">
        <v>16520</v>
      </c>
      <c r="K1941" s="12">
        <f>J1941*[1]OtherData!$C$3</f>
        <v>12505.677517032551</v>
      </c>
      <c r="L1941" s="12" t="str">
        <f>VLOOKUP($C1941,[1]OtherData!$H:$I,2,0)</f>
        <v>Storm</v>
      </c>
      <c r="M1941" s="15">
        <f t="shared" si="122"/>
        <v>-4.1294490012982819E-2</v>
      </c>
      <c r="N1941" s="12">
        <v>15849.959748918016</v>
      </c>
      <c r="O1941" s="14">
        <f t="shared" si="123"/>
        <v>-3.8414552281620343E-2</v>
      </c>
      <c r="P1941">
        <v>3</v>
      </c>
      <c r="Q1941">
        <v>1</v>
      </c>
    </row>
    <row r="1942" spans="1:17">
      <c r="A1942" s="2" t="str">
        <f t="shared" si="120"/>
        <v>3_20204</v>
      </c>
      <c r="B1942" s="2">
        <v>3</v>
      </c>
      <c r="C1942" s="11" t="s">
        <v>19</v>
      </c>
      <c r="D1942" s="2">
        <v>4</v>
      </c>
      <c r="E1942" s="2">
        <v>2020</v>
      </c>
      <c r="F1942" s="2" t="str">
        <f t="shared" si="121"/>
        <v>2020Q4</v>
      </c>
      <c r="G1942" s="2">
        <v>1</v>
      </c>
      <c r="H1942" s="2">
        <v>0</v>
      </c>
      <c r="I1942" s="2">
        <v>0</v>
      </c>
      <c r="J1942" s="12">
        <v>16509</v>
      </c>
      <c r="K1942" s="12">
        <f>J1942*[1]OtherData!$C$3</f>
        <v>12497.350492051477</v>
      </c>
      <c r="L1942" s="12" t="str">
        <f>VLOOKUP($C1942,[1]OtherData!$H:$I,2,0)</f>
        <v>Water</v>
      </c>
      <c r="M1942" s="13">
        <f t="shared" si="122"/>
        <v>-4.1294559582058063E-2</v>
      </c>
      <c r="N1942" s="12">
        <v>15852.916743148338</v>
      </c>
      <c r="O1942" s="14">
        <f t="shared" si="123"/>
        <v>-3.8414538101346957E-2</v>
      </c>
      <c r="P1942">
        <v>3</v>
      </c>
      <c r="Q1942">
        <v>1</v>
      </c>
    </row>
    <row r="1943" spans="1:17">
      <c r="A1943" s="2" t="str">
        <f t="shared" si="120"/>
        <v>3_20114</v>
      </c>
      <c r="B1943" s="2">
        <v>3</v>
      </c>
      <c r="C1943" s="11" t="s">
        <v>24</v>
      </c>
      <c r="D1943" s="2">
        <v>4</v>
      </c>
      <c r="E1943" s="2">
        <v>2011</v>
      </c>
      <c r="F1943" s="2" t="str">
        <f t="shared" si="121"/>
        <v>2011Q4</v>
      </c>
      <c r="G1943" s="2">
        <v>1</v>
      </c>
      <c r="H1943" s="2">
        <v>0</v>
      </c>
      <c r="I1943" s="2">
        <v>0</v>
      </c>
      <c r="J1943" s="12">
        <v>16481</v>
      </c>
      <c r="K1943" s="12">
        <f>J1943*[1]OtherData!$C$3</f>
        <v>12476.154428463286</v>
      </c>
      <c r="L1943" s="12" t="str">
        <f>VLOOKUP($C1943,[1]OtherData!$H:$I,2,0)</f>
        <v>Storm</v>
      </c>
      <c r="M1943" s="15">
        <f t="shared" si="122"/>
        <v>-4.1294736666976875E-2</v>
      </c>
      <c r="N1943" s="12">
        <v>14795.720169471928</v>
      </c>
      <c r="O1943" s="14">
        <f t="shared" si="123"/>
        <v>-3.8419607890217145E-2</v>
      </c>
      <c r="P1943">
        <v>3</v>
      </c>
      <c r="Q1943">
        <v>1</v>
      </c>
    </row>
    <row r="1944" spans="1:17">
      <c r="A1944" s="2" t="str">
        <f t="shared" si="120"/>
        <v>6_19842</v>
      </c>
      <c r="B1944" s="2">
        <v>6</v>
      </c>
      <c r="C1944" s="11" t="s">
        <v>36</v>
      </c>
      <c r="D1944" s="2">
        <v>2</v>
      </c>
      <c r="E1944" s="2">
        <v>1984</v>
      </c>
      <c r="F1944" s="2" t="str">
        <f t="shared" si="121"/>
        <v>1984Q2</v>
      </c>
      <c r="G1944" s="2">
        <v>1</v>
      </c>
      <c r="H1944" s="2">
        <v>0</v>
      </c>
      <c r="I1944" s="2">
        <v>0</v>
      </c>
      <c r="J1944" s="12">
        <v>16446</v>
      </c>
      <c r="K1944" s="12">
        <f>J1944*[1]OtherData!$C$3</f>
        <v>12449.659348978048</v>
      </c>
      <c r="L1944" s="12" t="str">
        <f>VLOOKUP($C1944,[1]OtherData!$H:$I,2,0)</f>
        <v>Storm</v>
      </c>
      <c r="M1944" s="13">
        <f t="shared" si="122"/>
        <v>-4.1294958023125383E-2</v>
      </c>
      <c r="N1944" s="12">
        <v>28459.405170515194</v>
      </c>
      <c r="O1944" s="14">
        <f t="shared" si="123"/>
        <v>-3.8354083653884194E-2</v>
      </c>
      <c r="P1944">
        <v>3</v>
      </c>
      <c r="Q1944">
        <v>1</v>
      </c>
    </row>
    <row r="1945" spans="1:17">
      <c r="A1945" s="2" t="str">
        <f t="shared" si="120"/>
        <v>2_20112</v>
      </c>
      <c r="B1945" s="2">
        <v>2</v>
      </c>
      <c r="C1945" s="11" t="s">
        <v>39</v>
      </c>
      <c r="D1945" s="2">
        <v>2</v>
      </c>
      <c r="E1945" s="2">
        <v>2011</v>
      </c>
      <c r="F1945" s="2" t="str">
        <f t="shared" si="121"/>
        <v>2011Q2</v>
      </c>
      <c r="G1945" s="2">
        <v>1</v>
      </c>
      <c r="H1945" s="2">
        <v>0</v>
      </c>
      <c r="I1945" s="2">
        <v>0</v>
      </c>
      <c r="J1945" s="12">
        <v>16440</v>
      </c>
      <c r="K1945" s="12">
        <f>J1945*[1]OtherData!$C$3</f>
        <v>12445.117335352006</v>
      </c>
      <c r="L1945" s="12" t="str">
        <f>VLOOKUP($C1945,[1]OtherData!$H:$I,2,0)</f>
        <v>Storm</v>
      </c>
      <c r="M1945" s="15">
        <f t="shared" si="122"/>
        <v>-4.1294995969893701E-2</v>
      </c>
      <c r="N1945" s="12">
        <v>14758.912662224287</v>
      </c>
      <c r="O1945" s="14">
        <f t="shared" si="123"/>
        <v>-3.8419784400712191E-2</v>
      </c>
      <c r="P1945">
        <v>3</v>
      </c>
      <c r="Q1945">
        <v>1</v>
      </c>
    </row>
    <row r="1946" spans="1:17">
      <c r="A1946" s="2" t="str">
        <f t="shared" si="120"/>
        <v>6_19831</v>
      </c>
      <c r="B1946" s="2">
        <v>6</v>
      </c>
      <c r="C1946" s="11" t="s">
        <v>20</v>
      </c>
      <c r="D1946" s="2">
        <v>1</v>
      </c>
      <c r="E1946" s="2">
        <v>1983</v>
      </c>
      <c r="F1946" s="2" t="str">
        <f t="shared" si="121"/>
        <v>1983Q1</v>
      </c>
      <c r="G1946" s="2">
        <v>1</v>
      </c>
      <c r="H1946" s="2">
        <v>0</v>
      </c>
      <c r="I1946" s="2">
        <v>0</v>
      </c>
      <c r="J1946" s="12">
        <v>16427</v>
      </c>
      <c r="K1946" s="12">
        <f>J1946*[1]OtherData!$C$3</f>
        <v>12435.276305828918</v>
      </c>
      <c r="L1946" s="12" t="str">
        <f>VLOOKUP($C1946,[1]OtherData!$H:$I,2,0)</f>
        <v>Winter</v>
      </c>
      <c r="M1946" s="13">
        <f t="shared" si="122"/>
        <v>-4.1295078187891715E-2</v>
      </c>
      <c r="N1946" s="12">
        <v>30077.431458917399</v>
      </c>
      <c r="O1946" s="14">
        <f t="shared" si="123"/>
        <v>-3.8346324404684135E-2</v>
      </c>
      <c r="P1946">
        <v>3</v>
      </c>
      <c r="Q1946">
        <v>1</v>
      </c>
    </row>
    <row r="1947" spans="1:17">
      <c r="A1947" s="2" t="str">
        <f t="shared" si="120"/>
        <v>4_20103</v>
      </c>
      <c r="B1947" s="2">
        <v>4</v>
      </c>
      <c r="C1947" s="11" t="s">
        <v>24</v>
      </c>
      <c r="D1947" s="2">
        <v>3</v>
      </c>
      <c r="E1947" s="2">
        <v>2010</v>
      </c>
      <c r="F1947" s="2" t="str">
        <f t="shared" si="121"/>
        <v>2010Q3</v>
      </c>
      <c r="G1947" s="2">
        <v>1</v>
      </c>
      <c r="H1947" s="2">
        <v>0</v>
      </c>
      <c r="I1947" s="2">
        <v>0</v>
      </c>
      <c r="J1947" s="12">
        <v>16425</v>
      </c>
      <c r="K1947" s="12">
        <f>J1947*[1]OtherData!$C$3</f>
        <v>12433.762301286904</v>
      </c>
      <c r="L1947" s="12" t="str">
        <f>VLOOKUP($C1947,[1]OtherData!$H:$I,2,0)</f>
        <v>Storm</v>
      </c>
      <c r="M1947" s="15">
        <f t="shared" si="122"/>
        <v>-4.1295090836814485E-2</v>
      </c>
      <c r="N1947" s="12">
        <v>14584.206764890429</v>
      </c>
      <c r="O1947" s="14">
        <f t="shared" si="123"/>
        <v>-3.842062220328922E-2</v>
      </c>
      <c r="P1947">
        <v>3</v>
      </c>
      <c r="Q1947">
        <v>1</v>
      </c>
    </row>
    <row r="1948" spans="1:17">
      <c r="A1948" s="2" t="str">
        <f t="shared" si="120"/>
        <v>2_20132</v>
      </c>
      <c r="B1948" s="2">
        <v>2</v>
      </c>
      <c r="C1948" s="11" t="s">
        <v>24</v>
      </c>
      <c r="D1948" s="2">
        <v>2</v>
      </c>
      <c r="E1948" s="2">
        <v>2013</v>
      </c>
      <c r="F1948" s="2" t="str">
        <f t="shared" si="121"/>
        <v>2013Q2</v>
      </c>
      <c r="G1948" s="2">
        <v>1</v>
      </c>
      <c r="H1948" s="2">
        <v>0</v>
      </c>
      <c r="I1948" s="2">
        <v>0</v>
      </c>
      <c r="J1948" s="12">
        <v>16422</v>
      </c>
      <c r="K1948" s="12">
        <f>J1948*[1]OtherData!$C$3</f>
        <v>12431.491294473884</v>
      </c>
      <c r="L1948" s="12" t="str">
        <f>VLOOKUP($C1948,[1]OtherData!$H:$I,2,0)</f>
        <v>Storm</v>
      </c>
      <c r="M1948" s="13">
        <f t="shared" si="122"/>
        <v>-4.1295109810198648E-2</v>
      </c>
      <c r="N1948" s="12">
        <v>15447.904740421473</v>
      </c>
      <c r="O1948" s="14">
        <f t="shared" si="123"/>
        <v>-3.8416480337440835E-2</v>
      </c>
      <c r="P1948">
        <v>3</v>
      </c>
      <c r="Q1948">
        <v>1</v>
      </c>
    </row>
    <row r="1949" spans="1:17">
      <c r="A1949" s="2" t="str">
        <f t="shared" si="120"/>
        <v>4_20204</v>
      </c>
      <c r="B1949" s="2">
        <v>4</v>
      </c>
      <c r="C1949" s="11" t="s">
        <v>19</v>
      </c>
      <c r="D1949" s="2">
        <v>4</v>
      </c>
      <c r="E1949" s="2">
        <v>2020</v>
      </c>
      <c r="F1949" s="2" t="str">
        <f t="shared" si="121"/>
        <v>2020Q4</v>
      </c>
      <c r="G1949" s="2">
        <v>1</v>
      </c>
      <c r="H1949" s="2">
        <v>0</v>
      </c>
      <c r="I1949" s="2">
        <v>0</v>
      </c>
      <c r="J1949" s="12">
        <v>16397</v>
      </c>
      <c r="K1949" s="12">
        <f>J1949*[1]OtherData!$C$3</f>
        <v>12412.566237698713</v>
      </c>
      <c r="L1949" s="12" t="str">
        <f>VLOOKUP($C1949,[1]OtherData!$H:$I,2,0)</f>
        <v>Water</v>
      </c>
      <c r="M1949" s="15">
        <f t="shared" si="122"/>
        <v>-4.1295267921733297E-2</v>
      </c>
      <c r="N1949" s="12">
        <v>15745.367728960162</v>
      </c>
      <c r="O1949" s="14">
        <f t="shared" si="123"/>
        <v>-3.8415053852919288E-2</v>
      </c>
      <c r="P1949">
        <v>3</v>
      </c>
      <c r="Q1949">
        <v>1</v>
      </c>
    </row>
    <row r="1950" spans="1:17">
      <c r="A1950" s="2" t="str">
        <f t="shared" si="120"/>
        <v>4_19852</v>
      </c>
      <c r="B1950" s="2">
        <v>4</v>
      </c>
      <c r="C1950" s="11" t="s">
        <v>46</v>
      </c>
      <c r="D1950" s="2">
        <v>2</v>
      </c>
      <c r="E1950" s="2">
        <v>1985</v>
      </c>
      <c r="F1950" s="2" t="str">
        <f t="shared" si="121"/>
        <v>1985Q2</v>
      </c>
      <c r="G1950" s="2">
        <v>1</v>
      </c>
      <c r="H1950" s="2">
        <v>0</v>
      </c>
      <c r="I1950" s="2">
        <v>0</v>
      </c>
      <c r="J1950" s="12">
        <v>16389</v>
      </c>
      <c r="K1950" s="12">
        <f>J1950*[1]OtherData!$C$3</f>
        <v>12406.510219530659</v>
      </c>
      <c r="L1950" s="12" t="str">
        <f>VLOOKUP($C1950,[1]OtherData!$H:$I,2,0)</f>
        <v>Storm</v>
      </c>
      <c r="M1950" s="13">
        <f t="shared" si="122"/>
        <v>-4.1295318517424386E-2</v>
      </c>
      <c r="N1950" s="12">
        <v>26488.745144968059</v>
      </c>
      <c r="O1950" s="14">
        <f t="shared" si="123"/>
        <v>-3.8363533959071702E-2</v>
      </c>
      <c r="P1950">
        <v>3</v>
      </c>
      <c r="Q1950">
        <v>1</v>
      </c>
    </row>
    <row r="1951" spans="1:17">
      <c r="A1951" s="2" t="str">
        <f t="shared" si="120"/>
        <v>2_19801</v>
      </c>
      <c r="B1951" s="2">
        <v>2</v>
      </c>
      <c r="C1951" s="11" t="s">
        <v>20</v>
      </c>
      <c r="D1951" s="2">
        <v>1</v>
      </c>
      <c r="E1951" s="2">
        <v>1980</v>
      </c>
      <c r="F1951" s="2" t="str">
        <f t="shared" si="121"/>
        <v>1980Q1</v>
      </c>
      <c r="G1951" s="2">
        <v>2</v>
      </c>
      <c r="H1951" s="2">
        <v>0</v>
      </c>
      <c r="I1951" s="2">
        <v>0</v>
      </c>
      <c r="J1951" s="12">
        <v>16389</v>
      </c>
      <c r="K1951" s="12">
        <f>J1951*[1]OtherData!$C$3</f>
        <v>12406.510219530659</v>
      </c>
      <c r="L1951" s="12" t="str">
        <f>VLOOKUP($C1951,[1]OtherData!$H:$I,2,0)</f>
        <v>Winter</v>
      </c>
      <c r="M1951" s="15">
        <f t="shared" si="122"/>
        <v>-4.1295318517424386E-2</v>
      </c>
      <c r="N1951" s="12">
        <v>34355.076003281232</v>
      </c>
      <c r="O1951" s="14">
        <f t="shared" si="123"/>
        <v>-3.8325810949342336E-2</v>
      </c>
      <c r="P1951">
        <v>3</v>
      </c>
      <c r="Q1951">
        <v>1</v>
      </c>
    </row>
    <row r="1952" spans="1:17">
      <c r="A1952" s="2" t="str">
        <f t="shared" si="120"/>
        <v>1_19643</v>
      </c>
      <c r="B1952" s="2">
        <v>1</v>
      </c>
      <c r="C1952" s="11" t="s">
        <v>17</v>
      </c>
      <c r="D1952" s="2">
        <v>3</v>
      </c>
      <c r="E1952" s="2">
        <v>1964</v>
      </c>
      <c r="F1952" s="2" t="str">
        <f t="shared" si="121"/>
        <v>1964Q3</v>
      </c>
      <c r="G1952" s="2">
        <v>3</v>
      </c>
      <c r="H1952" s="2">
        <v>0</v>
      </c>
      <c r="I1952" s="2">
        <v>0</v>
      </c>
      <c r="J1952" s="12">
        <v>16362</v>
      </c>
      <c r="K1952" s="12">
        <f>J1952*[1]OtherData!$C$3</f>
        <v>12386.071158213475</v>
      </c>
      <c r="L1952" s="12" t="str">
        <f>VLOOKUP($C1952,[1]OtherData!$H:$I,2,0)</f>
        <v>Wind</v>
      </c>
      <c r="M1952" s="13">
        <f t="shared" si="122"/>
        <v>-4.1295489277881806E-2</v>
      </c>
      <c r="N1952" s="12">
        <v>43729.900345631235</v>
      </c>
      <c r="O1952" s="14">
        <f t="shared" si="123"/>
        <v>-3.8280853955256107E-2</v>
      </c>
      <c r="P1952">
        <v>3</v>
      </c>
      <c r="Q1952">
        <v>1</v>
      </c>
    </row>
    <row r="1953" spans="1:17">
      <c r="A1953" s="2" t="str">
        <f t="shared" si="120"/>
        <v>2_20184</v>
      </c>
      <c r="B1953" s="2">
        <v>2</v>
      </c>
      <c r="C1953" s="11" t="s">
        <v>26</v>
      </c>
      <c r="D1953" s="2">
        <v>4</v>
      </c>
      <c r="E1953" s="2">
        <v>2018</v>
      </c>
      <c r="F1953" s="2" t="str">
        <f t="shared" si="121"/>
        <v>2018Q4</v>
      </c>
      <c r="G1953" s="2">
        <v>1</v>
      </c>
      <c r="H1953" s="2">
        <v>0</v>
      </c>
      <c r="I1953" s="2">
        <v>0</v>
      </c>
      <c r="J1953" s="12">
        <v>16360</v>
      </c>
      <c r="K1953" s="12">
        <f>J1953*[1]OtherData!$C$3</f>
        <v>12384.557153671461</v>
      </c>
      <c r="L1953" s="12" t="str">
        <f>VLOOKUP($C1953,[1]OtherData!$H:$I,2,0)</f>
        <v>Wind</v>
      </c>
      <c r="M1953" s="15">
        <f t="shared" si="122"/>
        <v>-4.1295501926804576E-2</v>
      </c>
      <c r="N1953" s="12">
        <v>15767.677087915401</v>
      </c>
      <c r="O1953" s="14">
        <f t="shared" si="123"/>
        <v>-3.8414946868331412E-2</v>
      </c>
      <c r="P1953">
        <v>3</v>
      </c>
      <c r="Q1953">
        <v>1</v>
      </c>
    </row>
    <row r="1954" spans="1:17">
      <c r="A1954" s="2" t="str">
        <f t="shared" si="120"/>
        <v>2_20162</v>
      </c>
      <c r="B1954" s="2">
        <v>2</v>
      </c>
      <c r="C1954" s="11" t="s">
        <v>24</v>
      </c>
      <c r="D1954" s="2">
        <v>2</v>
      </c>
      <c r="E1954" s="2">
        <v>2016</v>
      </c>
      <c r="F1954" s="2" t="str">
        <f t="shared" si="121"/>
        <v>2016Q2</v>
      </c>
      <c r="G1954" s="2">
        <v>1</v>
      </c>
      <c r="H1954" s="2">
        <v>0</v>
      </c>
      <c r="I1954" s="2">
        <v>0</v>
      </c>
      <c r="J1954" s="12">
        <v>16354</v>
      </c>
      <c r="K1954" s="12">
        <f>J1954*[1]OtherData!$C$3</f>
        <v>12380.015140045422</v>
      </c>
      <c r="L1954" s="12" t="str">
        <f>VLOOKUP($C1954,[1]OtherData!$H:$I,2,0)</f>
        <v>Storm</v>
      </c>
      <c r="M1954" s="13">
        <f t="shared" si="122"/>
        <v>-4.1295539873572894E-2</v>
      </c>
      <c r="N1954" s="12">
        <v>15673.57491382594</v>
      </c>
      <c r="O1954" s="14">
        <f t="shared" si="123"/>
        <v>-3.8415398135547688E-2</v>
      </c>
      <c r="P1954">
        <v>3</v>
      </c>
      <c r="Q1954">
        <v>1</v>
      </c>
    </row>
    <row r="1955" spans="1:17">
      <c r="A1955" s="2" t="str">
        <f t="shared" si="120"/>
        <v>2_19773</v>
      </c>
      <c r="B1955" s="2">
        <v>2</v>
      </c>
      <c r="C1955" s="11" t="s">
        <v>23</v>
      </c>
      <c r="D1955" s="2">
        <v>3</v>
      </c>
      <c r="E1955" s="2">
        <v>1977</v>
      </c>
      <c r="F1955" s="2" t="str">
        <f t="shared" si="121"/>
        <v>1977Q3</v>
      </c>
      <c r="G1955" s="2">
        <v>31</v>
      </c>
      <c r="H1955" s="2">
        <v>0</v>
      </c>
      <c r="I1955" s="2">
        <v>0</v>
      </c>
      <c r="J1955" s="12">
        <v>16348</v>
      </c>
      <c r="K1955" s="12">
        <f>J1955*[1]OtherData!$C$3</f>
        <v>12375.47312641938</v>
      </c>
      <c r="L1955" s="12" t="str">
        <f>VLOOKUP($C1955,[1]OtherData!$H:$I,2,0)</f>
        <v>Heat</v>
      </c>
      <c r="M1955" s="15">
        <f t="shared" si="122"/>
        <v>-4.1295577820341212E-2</v>
      </c>
      <c r="N1955" s="12">
        <v>36027.06810078222</v>
      </c>
      <c r="O1955" s="14">
        <f t="shared" si="123"/>
        <v>-3.8317792906966866E-2</v>
      </c>
      <c r="P1955">
        <v>2</v>
      </c>
      <c r="Q1955">
        <v>3</v>
      </c>
    </row>
    <row r="1956" spans="1:17">
      <c r="A1956" s="2" t="str">
        <f t="shared" si="120"/>
        <v>1_19821</v>
      </c>
      <c r="B1956" s="2">
        <v>1</v>
      </c>
      <c r="C1956" s="11" t="s">
        <v>20</v>
      </c>
      <c r="D1956" s="2">
        <v>1</v>
      </c>
      <c r="E1956" s="2">
        <v>1982</v>
      </c>
      <c r="F1956" s="2" t="str">
        <f t="shared" si="121"/>
        <v>1982Q1</v>
      </c>
      <c r="G1956" s="2">
        <v>2</v>
      </c>
      <c r="H1956" s="2">
        <v>0</v>
      </c>
      <c r="I1956" s="2">
        <v>0</v>
      </c>
      <c r="J1956" s="12">
        <v>16328</v>
      </c>
      <c r="K1956" s="12">
        <f>J1956*[1]OtherData!$C$3</f>
        <v>12360.333080999244</v>
      </c>
      <c r="L1956" s="12" t="str">
        <f>VLOOKUP($C1956,[1]OtherData!$H:$I,2,0)</f>
        <v>Winter</v>
      </c>
      <c r="M1956" s="13">
        <f t="shared" si="122"/>
        <v>-4.1295704309568929E-2</v>
      </c>
      <c r="N1956" s="12">
        <v>31826.032410045405</v>
      </c>
      <c r="O1956" s="14">
        <f t="shared" si="123"/>
        <v>-3.8337938984355356E-2</v>
      </c>
      <c r="P1956">
        <v>3</v>
      </c>
      <c r="Q1956">
        <v>1</v>
      </c>
    </row>
    <row r="1957" spans="1:17">
      <c r="A1957" s="2" t="str">
        <f t="shared" si="120"/>
        <v>1_19751</v>
      </c>
      <c r="B1957" s="2">
        <v>1</v>
      </c>
      <c r="C1957" s="11" t="s">
        <v>59</v>
      </c>
      <c r="D1957" s="2">
        <v>1</v>
      </c>
      <c r="E1957" s="2">
        <v>1975</v>
      </c>
      <c r="F1957" s="2" t="str">
        <f t="shared" si="121"/>
        <v>1975Q1</v>
      </c>
      <c r="G1957" s="2">
        <v>1</v>
      </c>
      <c r="H1957" s="2">
        <v>0</v>
      </c>
      <c r="I1957" s="2">
        <v>3</v>
      </c>
      <c r="J1957" s="12">
        <v>16315</v>
      </c>
      <c r="K1957" s="12">
        <f>J1957*[1]OtherData!$C$3</f>
        <v>12350.492051476154</v>
      </c>
      <c r="L1957" s="12" t="str">
        <f>VLOOKUP($C1957,[1]OtherData!$H:$I,2,0)</f>
        <v>Storm</v>
      </c>
      <c r="M1957" s="15">
        <f t="shared" si="122"/>
        <v>-4.1295786527566949E-2</v>
      </c>
      <c r="N1957" s="12">
        <v>35601.818117607872</v>
      </c>
      <c r="O1957" s="14">
        <f t="shared" si="123"/>
        <v>-3.8319832194347682E-2</v>
      </c>
      <c r="P1957">
        <v>3</v>
      </c>
      <c r="Q1957">
        <v>1</v>
      </c>
    </row>
    <row r="1958" spans="1:17">
      <c r="A1958" s="2" t="str">
        <f t="shared" si="120"/>
        <v>6_19661</v>
      </c>
      <c r="B1958" s="2">
        <v>6</v>
      </c>
      <c r="C1958" s="11" t="s">
        <v>19</v>
      </c>
      <c r="D1958" s="2">
        <v>1</v>
      </c>
      <c r="E1958" s="2">
        <v>1966</v>
      </c>
      <c r="F1958" s="2" t="str">
        <f t="shared" si="121"/>
        <v>1966Q1</v>
      </c>
      <c r="G1958" s="2">
        <v>5</v>
      </c>
      <c r="H1958" s="2">
        <v>0</v>
      </c>
      <c r="I1958" s="2">
        <v>0</v>
      </c>
      <c r="J1958" s="12">
        <v>16314</v>
      </c>
      <c r="K1958" s="12">
        <f>J1958*[1]OtherData!$C$3</f>
        <v>12349.735049205148</v>
      </c>
      <c r="L1958" s="12" t="str">
        <f>VLOOKUP($C1958,[1]OtherData!$H:$I,2,0)</f>
        <v>Water</v>
      </c>
      <c r="M1958" s="13">
        <f t="shared" si="122"/>
        <v>-4.1295792852028335E-2</v>
      </c>
      <c r="N1958" s="12">
        <v>41768.868644395567</v>
      </c>
      <c r="O1958" s="14">
        <f t="shared" si="123"/>
        <v>-3.8290258087789783E-2</v>
      </c>
      <c r="P1958">
        <v>3</v>
      </c>
      <c r="Q1958">
        <v>1</v>
      </c>
    </row>
    <row r="1959" spans="1:17">
      <c r="A1959" s="2" t="str">
        <f t="shared" si="120"/>
        <v>2_20112</v>
      </c>
      <c r="B1959" s="2">
        <v>2</v>
      </c>
      <c r="C1959" s="11" t="s">
        <v>39</v>
      </c>
      <c r="D1959" s="2">
        <v>2</v>
      </c>
      <c r="E1959" s="2">
        <v>2011</v>
      </c>
      <c r="F1959" s="2" t="str">
        <f t="shared" si="121"/>
        <v>2011Q2</v>
      </c>
      <c r="G1959" s="2">
        <v>1</v>
      </c>
      <c r="H1959" s="2">
        <v>0</v>
      </c>
      <c r="I1959" s="2">
        <v>0</v>
      </c>
      <c r="J1959" s="12">
        <v>16297</v>
      </c>
      <c r="K1959" s="12">
        <f>J1959*[1]OtherData!$C$3</f>
        <v>12336.866010598033</v>
      </c>
      <c r="L1959" s="12" t="str">
        <f>VLOOKUP($C1959,[1]OtherData!$H:$I,2,0)</f>
        <v>Storm</v>
      </c>
      <c r="M1959" s="15">
        <f t="shared" si="122"/>
        <v>-4.1295900367871896E-2</v>
      </c>
      <c r="N1959" s="12">
        <v>14630.535258897155</v>
      </c>
      <c r="O1959" s="14">
        <f t="shared" si="123"/>
        <v>-3.8420400034877844E-2</v>
      </c>
      <c r="P1959">
        <v>3</v>
      </c>
      <c r="Q1959">
        <v>1</v>
      </c>
    </row>
    <row r="1960" spans="1:17">
      <c r="A1960" s="2" t="str">
        <f t="shared" si="120"/>
        <v>6_19861</v>
      </c>
      <c r="B1960" s="2">
        <v>6</v>
      </c>
      <c r="C1960" s="11" t="s">
        <v>20</v>
      </c>
      <c r="D1960" s="2">
        <v>1</v>
      </c>
      <c r="E1960" s="2">
        <v>1986</v>
      </c>
      <c r="F1960" s="2" t="str">
        <f t="shared" si="121"/>
        <v>1986Q1</v>
      </c>
      <c r="G1960" s="2">
        <v>2</v>
      </c>
      <c r="H1960" s="2">
        <v>0</v>
      </c>
      <c r="I1960" s="2">
        <v>0</v>
      </c>
      <c r="J1960" s="12">
        <v>16293</v>
      </c>
      <c r="K1960" s="12">
        <f>J1960*[1]OtherData!$C$3</f>
        <v>12333.838001514005</v>
      </c>
      <c r="L1960" s="12" t="str">
        <f>VLOOKUP($C1960,[1]OtherData!$H:$I,2,0)</f>
        <v>Winter</v>
      </c>
      <c r="M1960" s="13">
        <f t="shared" si="122"/>
        <v>-4.1295925665717437E-2</v>
      </c>
      <c r="N1960" s="12">
        <v>24962.4199869277</v>
      </c>
      <c r="O1960" s="14">
        <f t="shared" si="123"/>
        <v>-3.8370853455266814E-2</v>
      </c>
      <c r="P1960">
        <v>3</v>
      </c>
      <c r="Q1960">
        <v>1</v>
      </c>
    </row>
    <row r="1961" spans="1:17">
      <c r="A1961" s="2" t="str">
        <f t="shared" si="120"/>
        <v>3_20152</v>
      </c>
      <c r="B1961" s="2">
        <v>3</v>
      </c>
      <c r="C1961" s="11" t="s">
        <v>19</v>
      </c>
      <c r="D1961" s="2">
        <v>2</v>
      </c>
      <c r="E1961" s="2">
        <v>2015</v>
      </c>
      <c r="F1961" s="2" t="str">
        <f t="shared" si="121"/>
        <v>2015Q2</v>
      </c>
      <c r="G1961" s="2">
        <v>1</v>
      </c>
      <c r="H1961" s="2">
        <v>0</v>
      </c>
      <c r="I1961" s="2">
        <v>0</v>
      </c>
      <c r="J1961" s="12">
        <v>16283</v>
      </c>
      <c r="K1961" s="12">
        <f>J1961*[1]OtherData!$C$3</f>
        <v>12326.267978803937</v>
      </c>
      <c r="L1961" s="12" t="str">
        <f>VLOOKUP($C1961,[1]OtherData!$H:$I,2,0)</f>
        <v>Water</v>
      </c>
      <c r="M1961" s="15">
        <f t="shared" si="122"/>
        <v>-4.1295988910331295E-2</v>
      </c>
      <c r="N1961" s="12">
        <v>15646.046592805726</v>
      </c>
      <c r="O1961" s="14">
        <f t="shared" si="123"/>
        <v>-3.8415530147681475E-2</v>
      </c>
      <c r="P1961">
        <v>3</v>
      </c>
      <c r="Q1961">
        <v>1</v>
      </c>
    </row>
    <row r="1962" spans="1:17">
      <c r="A1962" s="2" t="str">
        <f t="shared" si="120"/>
        <v>2_19803</v>
      </c>
      <c r="B1962" s="2">
        <v>2</v>
      </c>
      <c r="C1962" s="11" t="s">
        <v>51</v>
      </c>
      <c r="D1962" s="2">
        <v>3</v>
      </c>
      <c r="E1962" s="2">
        <v>1980</v>
      </c>
      <c r="F1962" s="2" t="str">
        <f t="shared" si="121"/>
        <v>1980Q3</v>
      </c>
      <c r="G1962" s="2">
        <v>1</v>
      </c>
      <c r="H1962" s="2">
        <v>0</v>
      </c>
      <c r="I1962" s="2">
        <v>0</v>
      </c>
      <c r="J1962" s="12">
        <v>16279</v>
      </c>
      <c r="K1962" s="12">
        <f>J1962*[1]OtherData!$C$3</f>
        <v>12323.239969719909</v>
      </c>
      <c r="L1962" s="12" t="str">
        <f>VLOOKUP($C1962,[1]OtherData!$H:$I,2,0)</f>
        <v>Water</v>
      </c>
      <c r="M1962" s="13">
        <f t="shared" si="122"/>
        <v>-4.1296014208176843E-2</v>
      </c>
      <c r="N1962" s="12">
        <v>34124.490954751069</v>
      </c>
      <c r="O1962" s="14">
        <f t="shared" si="123"/>
        <v>-3.8326916720531706E-2</v>
      </c>
      <c r="P1962">
        <v>3</v>
      </c>
      <c r="Q1962">
        <v>1</v>
      </c>
    </row>
    <row r="1963" spans="1:17">
      <c r="A1963" s="2" t="str">
        <f t="shared" si="120"/>
        <v>3_19611</v>
      </c>
      <c r="B1963" s="2">
        <v>3</v>
      </c>
      <c r="C1963" s="11" t="s">
        <v>20</v>
      </c>
      <c r="D1963" s="2">
        <v>1</v>
      </c>
      <c r="E1963" s="2">
        <v>1961</v>
      </c>
      <c r="F1963" s="2" t="str">
        <f t="shared" si="121"/>
        <v>1961Q1</v>
      </c>
      <c r="G1963" s="2">
        <v>2</v>
      </c>
      <c r="H1963" s="2">
        <v>0</v>
      </c>
      <c r="I1963" s="2">
        <v>0</v>
      </c>
      <c r="J1963" s="12">
        <v>16278</v>
      </c>
      <c r="K1963" s="12">
        <f>J1963*[1]OtherData!$C$3</f>
        <v>12322.482967448903</v>
      </c>
      <c r="L1963" s="12" t="str">
        <f>VLOOKUP($C1963,[1]OtherData!$H:$I,2,0)</f>
        <v>Winter</v>
      </c>
      <c r="M1963" s="15">
        <f t="shared" si="122"/>
        <v>-4.1296020532638228E-2</v>
      </c>
      <c r="N1963" s="12">
        <v>45473.219444142465</v>
      </c>
      <c r="O1963" s="14">
        <f t="shared" si="123"/>
        <v>-3.8272493864065053E-2</v>
      </c>
      <c r="P1963">
        <v>3</v>
      </c>
      <c r="Q1963">
        <v>1</v>
      </c>
    </row>
    <row r="1964" spans="1:17">
      <c r="A1964" s="2" t="str">
        <f t="shared" si="120"/>
        <v>3_20154</v>
      </c>
      <c r="B1964" s="2">
        <v>3</v>
      </c>
      <c r="C1964" s="11" t="s">
        <v>19</v>
      </c>
      <c r="D1964" s="2">
        <v>4</v>
      </c>
      <c r="E1964" s="2">
        <v>2015</v>
      </c>
      <c r="F1964" s="2" t="str">
        <f t="shared" si="121"/>
        <v>2015Q4</v>
      </c>
      <c r="G1964" s="2">
        <v>1</v>
      </c>
      <c r="H1964" s="2">
        <v>0</v>
      </c>
      <c r="I1964" s="2">
        <v>0</v>
      </c>
      <c r="J1964" s="12">
        <v>16276</v>
      </c>
      <c r="K1964" s="12">
        <f>J1964*[1]OtherData!$C$3</f>
        <v>12320.968962906889</v>
      </c>
      <c r="L1964" s="12" t="str">
        <f>VLOOKUP($C1964,[1]OtherData!$H:$I,2,0)</f>
        <v>Water</v>
      </c>
      <c r="M1964" s="13">
        <f t="shared" si="122"/>
        <v>-4.1296033181560998E-2</v>
      </c>
      <c r="N1964" s="12">
        <v>15639.320416661916</v>
      </c>
      <c r="O1964" s="14">
        <f t="shared" si="123"/>
        <v>-3.8415562403076357E-2</v>
      </c>
      <c r="P1964">
        <v>3</v>
      </c>
      <c r="Q1964">
        <v>1</v>
      </c>
    </row>
    <row r="1965" spans="1:17">
      <c r="A1965" s="2" t="str">
        <f t="shared" si="120"/>
        <v>2_20142</v>
      </c>
      <c r="B1965" s="2">
        <v>2</v>
      </c>
      <c r="C1965" s="11" t="s">
        <v>39</v>
      </c>
      <c r="D1965" s="2">
        <v>2</v>
      </c>
      <c r="E1965" s="2">
        <v>2014</v>
      </c>
      <c r="F1965" s="2" t="str">
        <f t="shared" si="121"/>
        <v>2014Q2</v>
      </c>
      <c r="G1965" s="2">
        <v>1</v>
      </c>
      <c r="H1965" s="2">
        <v>0</v>
      </c>
      <c r="I1965" s="2">
        <v>0</v>
      </c>
      <c r="J1965" s="12">
        <v>16275</v>
      </c>
      <c r="K1965" s="12">
        <f>J1965*[1]OtherData!$C$3</f>
        <v>12320.211960635883</v>
      </c>
      <c r="L1965" s="12" t="str">
        <f>VLOOKUP($C1965,[1]OtherData!$H:$I,2,0)</f>
        <v>Storm</v>
      </c>
      <c r="M1965" s="15">
        <f t="shared" si="122"/>
        <v>-4.1296039506022383E-2</v>
      </c>
      <c r="N1965" s="12">
        <v>15494.519415999899</v>
      </c>
      <c r="O1965" s="14">
        <f t="shared" si="123"/>
        <v>-3.8416256796644996E-2</v>
      </c>
      <c r="P1965">
        <v>3</v>
      </c>
      <c r="Q1965">
        <v>1</v>
      </c>
    </row>
    <row r="1966" spans="1:17">
      <c r="A1966" s="2" t="str">
        <f t="shared" si="120"/>
        <v>2_19611</v>
      </c>
      <c r="B1966" s="2">
        <v>2</v>
      </c>
      <c r="C1966" s="11" t="s">
        <v>20</v>
      </c>
      <c r="D1966" s="2">
        <v>1</v>
      </c>
      <c r="E1966" s="2">
        <v>1961</v>
      </c>
      <c r="F1966" s="2" t="str">
        <f t="shared" si="121"/>
        <v>1961Q1</v>
      </c>
      <c r="G1966" s="2">
        <v>2</v>
      </c>
      <c r="H1966" s="2">
        <v>0</v>
      </c>
      <c r="I1966" s="2">
        <v>0</v>
      </c>
      <c r="J1966" s="12">
        <v>16267</v>
      </c>
      <c r="K1966" s="12">
        <f>J1966*[1]OtherData!$C$3</f>
        <v>12314.155942467827</v>
      </c>
      <c r="L1966" s="12" t="str">
        <f>VLOOKUP($C1966,[1]OtherData!$H:$I,2,0)</f>
        <v>Winter</v>
      </c>
      <c r="M1966" s="13">
        <f t="shared" si="122"/>
        <v>-4.1296090101713472E-2</v>
      </c>
      <c r="N1966" s="12">
        <v>45442.490520817388</v>
      </c>
      <c r="O1966" s="14">
        <f t="shared" si="123"/>
        <v>-3.827264122469537E-2</v>
      </c>
      <c r="P1966">
        <v>3</v>
      </c>
      <c r="Q1966">
        <v>1</v>
      </c>
    </row>
    <row r="1967" spans="1:17">
      <c r="A1967" s="2" t="str">
        <f t="shared" si="120"/>
        <v>5_19773</v>
      </c>
      <c r="B1967" s="2">
        <v>5</v>
      </c>
      <c r="C1967" s="11" t="s">
        <v>50</v>
      </c>
      <c r="D1967" s="2">
        <v>3</v>
      </c>
      <c r="E1967" s="2">
        <v>1977</v>
      </c>
      <c r="F1967" s="2" t="str">
        <f t="shared" si="121"/>
        <v>1977Q3</v>
      </c>
      <c r="G1967" s="2">
        <v>1</v>
      </c>
      <c r="H1967" s="2">
        <v>0</v>
      </c>
      <c r="I1967" s="2">
        <v>0</v>
      </c>
      <c r="J1967" s="12">
        <v>16257</v>
      </c>
      <c r="K1967" s="12">
        <f>J1967*[1]OtherData!$C$3</f>
        <v>12306.585919757759</v>
      </c>
      <c r="L1967" s="12" t="str">
        <f>VLOOKUP($C1967,[1]OtherData!$H:$I,2,0)</f>
        <v>Wind</v>
      </c>
      <c r="M1967" s="15">
        <f t="shared" si="122"/>
        <v>-4.1296153346327337E-2</v>
      </c>
      <c r="N1967" s="12">
        <v>35826.525942893109</v>
      </c>
      <c r="O1967" s="14">
        <f t="shared" si="123"/>
        <v>-3.8318754607397407E-2</v>
      </c>
      <c r="P1967">
        <v>3</v>
      </c>
      <c r="Q1967">
        <v>1</v>
      </c>
    </row>
    <row r="1968" spans="1:17">
      <c r="A1968" s="2" t="str">
        <f t="shared" si="120"/>
        <v>3_19891</v>
      </c>
      <c r="B1968" s="2">
        <v>3</v>
      </c>
      <c r="C1968" s="11" t="s">
        <v>26</v>
      </c>
      <c r="D1968" s="2">
        <v>1</v>
      </c>
      <c r="E1968" s="2">
        <v>1989</v>
      </c>
      <c r="F1968" s="2" t="str">
        <f t="shared" si="121"/>
        <v>1989Q1</v>
      </c>
      <c r="G1968" s="2">
        <v>1</v>
      </c>
      <c r="H1968" s="2">
        <v>0</v>
      </c>
      <c r="I1968" s="2">
        <v>0</v>
      </c>
      <c r="J1968" s="12">
        <v>16255</v>
      </c>
      <c r="K1968" s="12">
        <f>J1968*[1]OtherData!$C$3</f>
        <v>12305.071915215745</v>
      </c>
      <c r="L1968" s="12" t="str">
        <f>VLOOKUP($C1968,[1]OtherData!$H:$I,2,0)</f>
        <v>Wind</v>
      </c>
      <c r="M1968" s="13">
        <f t="shared" si="122"/>
        <v>-4.1296165995250107E-2</v>
      </c>
      <c r="N1968" s="12">
        <v>21662.655746415632</v>
      </c>
      <c r="O1968" s="14">
        <f t="shared" si="123"/>
        <v>-3.8386677483113023E-2</v>
      </c>
      <c r="P1968">
        <v>3</v>
      </c>
      <c r="Q1968">
        <v>1</v>
      </c>
    </row>
    <row r="1969" spans="1:17">
      <c r="A1969" s="2" t="str">
        <f t="shared" si="120"/>
        <v>6_19801</v>
      </c>
      <c r="B1969" s="2">
        <v>6</v>
      </c>
      <c r="C1969" s="11" t="s">
        <v>19</v>
      </c>
      <c r="D1969" s="2">
        <v>1</v>
      </c>
      <c r="E1969" s="2">
        <v>1980</v>
      </c>
      <c r="F1969" s="2" t="str">
        <f t="shared" si="121"/>
        <v>1980Q1</v>
      </c>
      <c r="G1969" s="2">
        <v>17</v>
      </c>
      <c r="H1969" s="2">
        <v>0</v>
      </c>
      <c r="I1969" s="2">
        <v>0</v>
      </c>
      <c r="J1969" s="12">
        <v>16252</v>
      </c>
      <c r="K1969" s="12">
        <f>J1969*[1]OtherData!$C$3</f>
        <v>12302.800908402725</v>
      </c>
      <c r="L1969" s="12" t="str">
        <f>VLOOKUP($C1969,[1]OtherData!$H:$I,2,0)</f>
        <v>Water</v>
      </c>
      <c r="M1969" s="15">
        <f t="shared" si="122"/>
        <v>-4.1296184968634263E-2</v>
      </c>
      <c r="N1969" s="12">
        <v>34067.89280647548</v>
      </c>
      <c r="O1969" s="14">
        <f t="shared" si="123"/>
        <v>-3.8327188137096367E-2</v>
      </c>
      <c r="P1969">
        <v>2</v>
      </c>
      <c r="Q1969">
        <v>2</v>
      </c>
    </row>
    <row r="1970" spans="1:17">
      <c r="A1970" s="2" t="str">
        <f t="shared" si="120"/>
        <v>2_20112</v>
      </c>
      <c r="B1970" s="2">
        <v>2</v>
      </c>
      <c r="C1970" s="11" t="s">
        <v>39</v>
      </c>
      <c r="D1970" s="2">
        <v>2</v>
      </c>
      <c r="E1970" s="2">
        <v>2011</v>
      </c>
      <c r="F1970" s="2" t="str">
        <f t="shared" si="121"/>
        <v>2011Q2</v>
      </c>
      <c r="G1970" s="2">
        <v>1</v>
      </c>
      <c r="H1970" s="2">
        <v>0</v>
      </c>
      <c r="I1970" s="2">
        <v>0</v>
      </c>
      <c r="J1970" s="12">
        <v>16249</v>
      </c>
      <c r="K1970" s="12">
        <f>J1970*[1]OtherData!$C$3</f>
        <v>12300.529901589705</v>
      </c>
      <c r="L1970" s="12" t="str">
        <f>VLOOKUP($C1970,[1]OtherData!$H:$I,2,0)</f>
        <v>Storm</v>
      </c>
      <c r="M1970" s="13">
        <f t="shared" si="122"/>
        <v>-4.1296203942018418E-2</v>
      </c>
      <c r="N1970" s="12">
        <v>14587.44354309504</v>
      </c>
      <c r="O1970" s="14">
        <f t="shared" si="123"/>
        <v>-3.8420606681311073E-2</v>
      </c>
      <c r="P1970">
        <v>3</v>
      </c>
      <c r="Q1970">
        <v>1</v>
      </c>
    </row>
    <row r="1971" spans="1:17">
      <c r="A1971" s="2" t="str">
        <f t="shared" si="120"/>
        <v>2_20122</v>
      </c>
      <c r="B1971" s="2">
        <v>2</v>
      </c>
      <c r="C1971" s="11" t="s">
        <v>39</v>
      </c>
      <c r="D1971" s="2">
        <v>2</v>
      </c>
      <c r="E1971" s="2">
        <v>2012</v>
      </c>
      <c r="F1971" s="2" t="str">
        <f t="shared" si="121"/>
        <v>2012Q2</v>
      </c>
      <c r="G1971" s="2">
        <v>1</v>
      </c>
      <c r="H1971" s="2">
        <v>0</v>
      </c>
      <c r="I1971" s="2">
        <v>0</v>
      </c>
      <c r="J1971" s="12">
        <v>16245</v>
      </c>
      <c r="K1971" s="12">
        <f>J1971*[1]OtherData!$C$3</f>
        <v>12297.501892505677</v>
      </c>
      <c r="L1971" s="12" t="str">
        <f>VLOOKUP($C1971,[1]OtherData!$H:$I,2,0)</f>
        <v>Storm</v>
      </c>
      <c r="M1971" s="15">
        <f t="shared" si="122"/>
        <v>-4.1296229239863966E-2</v>
      </c>
      <c r="N1971" s="12">
        <v>14985.403176158767</v>
      </c>
      <c r="O1971" s="14">
        <f t="shared" si="123"/>
        <v>-3.8418698264873936E-2</v>
      </c>
      <c r="P1971">
        <v>3</v>
      </c>
      <c r="Q1971">
        <v>1</v>
      </c>
    </row>
    <row r="1972" spans="1:17">
      <c r="A1972" s="2" t="str">
        <f t="shared" si="120"/>
        <v>2_20112</v>
      </c>
      <c r="B1972" s="2">
        <v>2</v>
      </c>
      <c r="C1972" s="11" t="s">
        <v>39</v>
      </c>
      <c r="D1972" s="2">
        <v>2</v>
      </c>
      <c r="E1972" s="2">
        <v>2011</v>
      </c>
      <c r="F1972" s="2" t="str">
        <f t="shared" si="121"/>
        <v>2011Q2</v>
      </c>
      <c r="G1972" s="2">
        <v>1</v>
      </c>
      <c r="H1972" s="2">
        <v>0</v>
      </c>
      <c r="I1972" s="2">
        <v>0</v>
      </c>
      <c r="J1972" s="12">
        <v>16245</v>
      </c>
      <c r="K1972" s="12">
        <f>J1972*[1]OtherData!$C$3</f>
        <v>12297.501892505677</v>
      </c>
      <c r="L1972" s="12" t="str">
        <f>VLOOKUP($C1972,[1]OtherData!$H:$I,2,0)</f>
        <v>Storm</v>
      </c>
      <c r="M1972" s="13">
        <f t="shared" si="122"/>
        <v>-4.1296229239863966E-2</v>
      </c>
      <c r="N1972" s="12">
        <v>14583.852566778196</v>
      </c>
      <c r="O1972" s="14">
        <f t="shared" si="123"/>
        <v>-3.8420623901847174E-2</v>
      </c>
      <c r="P1972">
        <v>3</v>
      </c>
      <c r="Q1972">
        <v>1</v>
      </c>
    </row>
    <row r="1973" spans="1:17">
      <c r="A1973" s="2" t="str">
        <f t="shared" si="120"/>
        <v>5_19811</v>
      </c>
      <c r="B1973" s="2">
        <v>5</v>
      </c>
      <c r="C1973" s="11" t="s">
        <v>26</v>
      </c>
      <c r="D1973" s="2">
        <v>1</v>
      </c>
      <c r="E1973" s="2">
        <v>1981</v>
      </c>
      <c r="F1973" s="2" t="str">
        <f t="shared" si="121"/>
        <v>1981Q1</v>
      </c>
      <c r="G1973" s="2">
        <v>1</v>
      </c>
      <c r="H1973" s="2">
        <v>0</v>
      </c>
      <c r="I1973" s="2">
        <v>0</v>
      </c>
      <c r="J1973" s="12">
        <v>16240</v>
      </c>
      <c r="K1973" s="12">
        <f>J1973*[1]OtherData!$C$3</f>
        <v>12293.716881150644</v>
      </c>
      <c r="L1973" s="12" t="str">
        <f>VLOOKUP($C1973,[1]OtherData!$H:$I,2,0)</f>
        <v>Wind</v>
      </c>
      <c r="M1973" s="15">
        <f t="shared" si="122"/>
        <v>-4.1296260862170898E-2</v>
      </c>
      <c r="N1973" s="12">
        <v>33562.755866310239</v>
      </c>
      <c r="O1973" s="14">
        <f t="shared" si="123"/>
        <v>-3.8329610522583546E-2</v>
      </c>
      <c r="P1973">
        <v>3</v>
      </c>
      <c r="Q1973">
        <v>1</v>
      </c>
    </row>
    <row r="1974" spans="1:17">
      <c r="A1974" s="2" t="str">
        <f t="shared" si="120"/>
        <v>3_19801</v>
      </c>
      <c r="B1974" s="2">
        <v>3</v>
      </c>
      <c r="C1974" s="11" t="s">
        <v>26</v>
      </c>
      <c r="D1974" s="2">
        <v>1</v>
      </c>
      <c r="E1974" s="2">
        <v>1980</v>
      </c>
      <c r="F1974" s="2" t="str">
        <f t="shared" si="121"/>
        <v>1980Q1</v>
      </c>
      <c r="G1974" s="2">
        <v>1</v>
      </c>
      <c r="H1974" s="2">
        <v>2</v>
      </c>
      <c r="I1974" s="2">
        <v>0</v>
      </c>
      <c r="J1974" s="12">
        <v>16209</v>
      </c>
      <c r="K1974" s="12">
        <f>J1974*[1]OtherData!$C$3</f>
        <v>12270.249810749432</v>
      </c>
      <c r="L1974" s="12" t="str">
        <f>VLOOKUP($C1974,[1]OtherData!$H:$I,2,0)</f>
        <v>Wind</v>
      </c>
      <c r="M1974" s="13">
        <f t="shared" si="122"/>
        <v>-4.1296456920473859E-2</v>
      </c>
      <c r="N1974" s="12">
        <v>33977.755014777322</v>
      </c>
      <c r="O1974" s="14">
        <f t="shared" si="123"/>
        <v>-3.8327620393106755E-2</v>
      </c>
      <c r="P1974">
        <v>3</v>
      </c>
      <c r="Q1974">
        <v>1</v>
      </c>
    </row>
    <row r="1975" spans="1:17">
      <c r="A1975" s="2" t="str">
        <f t="shared" si="120"/>
        <v>2_20112</v>
      </c>
      <c r="B1975" s="2">
        <v>2</v>
      </c>
      <c r="C1975" s="11" t="s">
        <v>39</v>
      </c>
      <c r="D1975" s="2">
        <v>2</v>
      </c>
      <c r="E1975" s="2">
        <v>2011</v>
      </c>
      <c r="F1975" s="2" t="str">
        <f t="shared" si="121"/>
        <v>2011Q2</v>
      </c>
      <c r="G1975" s="2">
        <v>1</v>
      </c>
      <c r="H1975" s="2">
        <v>0</v>
      </c>
      <c r="I1975" s="2">
        <v>0</v>
      </c>
      <c r="J1975" s="12">
        <v>16200</v>
      </c>
      <c r="K1975" s="12">
        <f>J1975*[1]OtherData!$C$3</f>
        <v>12263.436790310372</v>
      </c>
      <c r="L1975" s="12" t="str">
        <f>VLOOKUP($C1975,[1]OtherData!$H:$I,2,0)</f>
        <v>Storm</v>
      </c>
      <c r="M1975" s="15">
        <f t="shared" si="122"/>
        <v>-4.1296513840626332E-2</v>
      </c>
      <c r="N1975" s="12">
        <v>14543.454083213714</v>
      </c>
      <c r="O1975" s="14">
        <f t="shared" si="123"/>
        <v>-3.8420817632878329E-2</v>
      </c>
      <c r="P1975">
        <v>3</v>
      </c>
      <c r="Q1975">
        <v>1</v>
      </c>
    </row>
    <row r="1976" spans="1:17">
      <c r="A1976" s="2" t="str">
        <f t="shared" si="120"/>
        <v>2_20173</v>
      </c>
      <c r="B1976" s="2">
        <v>2</v>
      </c>
      <c r="C1976" s="11" t="s">
        <v>24</v>
      </c>
      <c r="D1976" s="2">
        <v>3</v>
      </c>
      <c r="E1976" s="2">
        <v>2017</v>
      </c>
      <c r="F1976" s="2" t="str">
        <f t="shared" si="121"/>
        <v>2017Q3</v>
      </c>
      <c r="G1976" s="2">
        <v>1</v>
      </c>
      <c r="H1976" s="2">
        <v>0</v>
      </c>
      <c r="I1976" s="2">
        <v>0</v>
      </c>
      <c r="J1976" s="12">
        <v>16199</v>
      </c>
      <c r="K1976" s="12">
        <f>J1976*[1]OtherData!$C$3</f>
        <v>12262.679788039364</v>
      </c>
      <c r="L1976" s="12" t="str">
        <f>VLOOKUP($C1976,[1]OtherData!$H:$I,2,0)</f>
        <v>Storm</v>
      </c>
      <c r="M1976" s="13">
        <f t="shared" si="122"/>
        <v>-4.1296520165087718E-2</v>
      </c>
      <c r="N1976" s="12">
        <v>15541.979296169669</v>
      </c>
      <c r="O1976" s="14">
        <f t="shared" si="123"/>
        <v>-3.8416029202668386E-2</v>
      </c>
      <c r="P1976">
        <v>3</v>
      </c>
      <c r="Q1976">
        <v>1</v>
      </c>
    </row>
    <row r="1977" spans="1:17">
      <c r="A1977" s="2" t="str">
        <f t="shared" si="120"/>
        <v>2_19851</v>
      </c>
      <c r="B1977" s="2">
        <v>2</v>
      </c>
      <c r="C1977" s="11" t="s">
        <v>61</v>
      </c>
      <c r="D1977" s="2">
        <v>1</v>
      </c>
      <c r="E1977" s="2">
        <v>1985</v>
      </c>
      <c r="F1977" s="2" t="str">
        <f t="shared" si="121"/>
        <v>1985Q1</v>
      </c>
      <c r="G1977" s="2">
        <v>2</v>
      </c>
      <c r="H1977" s="2">
        <v>0</v>
      </c>
      <c r="I1977" s="2">
        <v>0</v>
      </c>
      <c r="J1977" s="12">
        <v>16188</v>
      </c>
      <c r="K1977" s="12">
        <f>J1977*[1]OtherData!$C$3</f>
        <v>12254.35276305829</v>
      </c>
      <c r="L1977" s="12" t="str">
        <f>VLOOKUP($C1977,[1]OtherData!$H:$I,2,0)</f>
        <v>Storm</v>
      </c>
      <c r="M1977" s="15">
        <f t="shared" si="122"/>
        <v>-4.1296589734162968E-2</v>
      </c>
      <c r="N1977" s="12">
        <v>26163.878601912438</v>
      </c>
      <c r="O1977" s="14">
        <f t="shared" si="123"/>
        <v>-3.8365091857408953E-2</v>
      </c>
      <c r="P1977">
        <v>3</v>
      </c>
      <c r="Q1977">
        <v>1</v>
      </c>
    </row>
    <row r="1978" spans="1:17">
      <c r="A1978" s="2" t="str">
        <f t="shared" si="120"/>
        <v>3_19843</v>
      </c>
      <c r="B1978" s="2">
        <v>3</v>
      </c>
      <c r="C1978" s="11" t="s">
        <v>55</v>
      </c>
      <c r="D1978" s="2">
        <v>3</v>
      </c>
      <c r="E1978" s="2">
        <v>1984</v>
      </c>
      <c r="F1978" s="2" t="str">
        <f t="shared" si="121"/>
        <v>1984Q3</v>
      </c>
      <c r="G1978" s="2">
        <v>1</v>
      </c>
      <c r="H1978" s="2">
        <v>0</v>
      </c>
      <c r="I1978" s="2">
        <v>2</v>
      </c>
      <c r="J1978" s="12">
        <v>16178</v>
      </c>
      <c r="K1978" s="12">
        <f>J1978*[1]OtherData!$C$3</f>
        <v>12246.782740348222</v>
      </c>
      <c r="L1978" s="12" t="str">
        <f>VLOOKUP($C1978,[1]OtherData!$H:$I,2,0)</f>
        <v>Water</v>
      </c>
      <c r="M1978" s="13">
        <f t="shared" si="122"/>
        <v>-4.1296652978776827E-2</v>
      </c>
      <c r="N1978" s="12">
        <v>27995.637653447331</v>
      </c>
      <c r="O1978" s="14">
        <f t="shared" si="123"/>
        <v>-3.8356307652197205E-2</v>
      </c>
      <c r="P1978">
        <v>3</v>
      </c>
      <c r="Q1978">
        <v>1</v>
      </c>
    </row>
    <row r="1979" spans="1:17">
      <c r="A1979" s="2" t="str">
        <f t="shared" si="120"/>
        <v>2_19731</v>
      </c>
      <c r="B1979" s="2">
        <v>2</v>
      </c>
      <c r="C1979" s="11" t="s">
        <v>19</v>
      </c>
      <c r="D1979" s="2">
        <v>1</v>
      </c>
      <c r="E1979" s="2">
        <v>1973</v>
      </c>
      <c r="F1979" s="2" t="str">
        <f t="shared" si="121"/>
        <v>1973Q1</v>
      </c>
      <c r="G1979" s="2">
        <v>1</v>
      </c>
      <c r="H1979" s="2">
        <v>0</v>
      </c>
      <c r="I1979" s="2">
        <v>0</v>
      </c>
      <c r="J1979" s="12">
        <v>16173</v>
      </c>
      <c r="K1979" s="12">
        <f>J1979*[1]OtherData!$C$3</f>
        <v>12242.997728993187</v>
      </c>
      <c r="L1979" s="12" t="str">
        <f>VLOOKUP($C1979,[1]OtherData!$H:$I,2,0)</f>
        <v>Water</v>
      </c>
      <c r="M1979" s="15">
        <f t="shared" si="122"/>
        <v>-4.1296684601083759E-2</v>
      </c>
      <c r="N1979" s="12">
        <v>35255.1010192787</v>
      </c>
      <c r="O1979" s="14">
        <f t="shared" si="123"/>
        <v>-3.8321494877078574E-2</v>
      </c>
      <c r="P1979">
        <v>3</v>
      </c>
      <c r="Q1979">
        <v>1</v>
      </c>
    </row>
    <row r="1980" spans="1:17">
      <c r="A1980" s="2" t="str">
        <f t="shared" si="120"/>
        <v>2_20122</v>
      </c>
      <c r="B1980" s="2">
        <v>2</v>
      </c>
      <c r="C1980" s="11" t="s">
        <v>39</v>
      </c>
      <c r="D1980" s="2">
        <v>2</v>
      </c>
      <c r="E1980" s="2">
        <v>2012</v>
      </c>
      <c r="F1980" s="2" t="str">
        <f t="shared" si="121"/>
        <v>2012Q2</v>
      </c>
      <c r="G1980" s="2">
        <v>1</v>
      </c>
      <c r="H1980" s="2">
        <v>0</v>
      </c>
      <c r="I1980" s="2">
        <v>0</v>
      </c>
      <c r="J1980" s="12">
        <v>16173</v>
      </c>
      <c r="K1980" s="12">
        <f>J1980*[1]OtherData!$C$3</f>
        <v>12242.997728993187</v>
      </c>
      <c r="L1980" s="12" t="str">
        <f>VLOOKUP($C1980,[1]OtherData!$H:$I,2,0)</f>
        <v>Storm</v>
      </c>
      <c r="M1980" s="13">
        <f t="shared" si="122"/>
        <v>-4.1296684601083759E-2</v>
      </c>
      <c r="N1980" s="12">
        <v>14918.985876763049</v>
      </c>
      <c r="O1980" s="14">
        <f t="shared" si="123"/>
        <v>-3.8419016769202882E-2</v>
      </c>
      <c r="P1980">
        <v>3</v>
      </c>
      <c r="Q1980">
        <v>1</v>
      </c>
    </row>
    <row r="1981" spans="1:17">
      <c r="A1981" s="2" t="str">
        <f t="shared" si="120"/>
        <v>5_19841</v>
      </c>
      <c r="B1981" s="2">
        <v>5</v>
      </c>
      <c r="C1981" s="11" t="s">
        <v>55</v>
      </c>
      <c r="D1981" s="2">
        <v>1</v>
      </c>
      <c r="E1981" s="2">
        <v>1984</v>
      </c>
      <c r="F1981" s="2" t="str">
        <f t="shared" si="121"/>
        <v>1984Q1</v>
      </c>
      <c r="G1981" s="2">
        <v>1</v>
      </c>
      <c r="H1981" s="2">
        <v>0</v>
      </c>
      <c r="I1981" s="2">
        <v>0</v>
      </c>
      <c r="J1981" s="12">
        <v>16167</v>
      </c>
      <c r="K1981" s="12">
        <f>J1981*[1]OtherData!$C$3</f>
        <v>12238.455715367147</v>
      </c>
      <c r="L1981" s="12" t="str">
        <f>VLOOKUP($C1981,[1]OtherData!$H:$I,2,0)</f>
        <v>Water</v>
      </c>
      <c r="M1981" s="15">
        <f t="shared" si="122"/>
        <v>-4.129672254785207E-2</v>
      </c>
      <c r="N1981" s="12">
        <v>27976.602419537827</v>
      </c>
      <c r="O1981" s="14">
        <f t="shared" si="123"/>
        <v>-3.8356398935710058E-2</v>
      </c>
      <c r="P1981">
        <v>3</v>
      </c>
      <c r="Q1981">
        <v>1</v>
      </c>
    </row>
    <row r="1982" spans="1:17">
      <c r="A1982" s="2" t="str">
        <f t="shared" si="120"/>
        <v>3_19852</v>
      </c>
      <c r="B1982" s="2">
        <v>3</v>
      </c>
      <c r="C1982" s="11" t="s">
        <v>46</v>
      </c>
      <c r="D1982" s="2">
        <v>2</v>
      </c>
      <c r="E1982" s="2">
        <v>1985</v>
      </c>
      <c r="F1982" s="2" t="str">
        <f t="shared" si="121"/>
        <v>1985Q2</v>
      </c>
      <c r="G1982" s="2">
        <v>1</v>
      </c>
      <c r="H1982" s="2">
        <v>0</v>
      </c>
      <c r="I1982" s="2">
        <v>0</v>
      </c>
      <c r="J1982" s="12">
        <v>16152</v>
      </c>
      <c r="K1982" s="12">
        <f>J1982*[1]OtherData!$C$3</f>
        <v>12227.100681302045</v>
      </c>
      <c r="L1982" s="12" t="str">
        <f>VLOOKUP($C1982,[1]OtherData!$H:$I,2,0)</f>
        <v>Storm</v>
      </c>
      <c r="M1982" s="13">
        <f t="shared" si="122"/>
        <v>-4.1296817414772861E-2</v>
      </c>
      <c r="N1982" s="12">
        <v>26105.693549424865</v>
      </c>
      <c r="O1982" s="14">
        <f t="shared" si="123"/>
        <v>-3.8365370883976818E-2</v>
      </c>
      <c r="P1982">
        <v>3</v>
      </c>
      <c r="Q1982">
        <v>1</v>
      </c>
    </row>
    <row r="1983" spans="1:17">
      <c r="A1983" s="2" t="str">
        <f t="shared" si="120"/>
        <v>2_19842</v>
      </c>
      <c r="B1983" s="2">
        <v>2</v>
      </c>
      <c r="C1983" s="11" t="s">
        <v>36</v>
      </c>
      <c r="D1983" s="2">
        <v>2</v>
      </c>
      <c r="E1983" s="2">
        <v>1984</v>
      </c>
      <c r="F1983" s="2" t="str">
        <f t="shared" si="121"/>
        <v>1984Q2</v>
      </c>
      <c r="G1983" s="2">
        <v>1</v>
      </c>
      <c r="H1983" s="2">
        <v>0</v>
      </c>
      <c r="I1983" s="2">
        <v>0</v>
      </c>
      <c r="J1983" s="12">
        <v>16150</v>
      </c>
      <c r="K1983" s="12">
        <f>J1983*[1]OtherData!$C$3</f>
        <v>12225.586676760031</v>
      </c>
      <c r="L1983" s="12" t="str">
        <f>VLOOKUP($C1983,[1]OtherData!$H:$I,2,0)</f>
        <v>Storm</v>
      </c>
      <c r="M1983" s="15">
        <f t="shared" si="122"/>
        <v>-4.1296830063695632E-2</v>
      </c>
      <c r="N1983" s="12">
        <v>27947.184330768599</v>
      </c>
      <c r="O1983" s="14">
        <f t="shared" si="123"/>
        <v>-3.8356540010229909E-2</v>
      </c>
      <c r="P1983">
        <v>3</v>
      </c>
      <c r="Q1983">
        <v>1</v>
      </c>
    </row>
    <row r="1984" spans="1:17">
      <c r="A1984" s="2" t="str">
        <f t="shared" si="120"/>
        <v>2_20172</v>
      </c>
      <c r="B1984" s="2">
        <v>2</v>
      </c>
      <c r="C1984" s="11" t="s">
        <v>24</v>
      </c>
      <c r="D1984" s="2">
        <v>2</v>
      </c>
      <c r="E1984" s="2">
        <v>2017</v>
      </c>
      <c r="F1984" s="2" t="str">
        <f t="shared" si="121"/>
        <v>2017Q2</v>
      </c>
      <c r="G1984" s="2">
        <v>1</v>
      </c>
      <c r="H1984" s="2">
        <v>0</v>
      </c>
      <c r="I1984" s="2">
        <v>0</v>
      </c>
      <c r="J1984" s="12">
        <v>16130</v>
      </c>
      <c r="K1984" s="12">
        <f>J1984*[1]OtherData!$C$3</f>
        <v>12210.446631339895</v>
      </c>
      <c r="L1984" s="12" t="str">
        <f>VLOOKUP($C1984,[1]OtherData!$H:$I,2,0)</f>
        <v>Storm</v>
      </c>
      <c r="M1984" s="13">
        <f t="shared" si="122"/>
        <v>-4.1296956552923356E-2</v>
      </c>
      <c r="N1984" s="12">
        <v>15475.777890438716</v>
      </c>
      <c r="O1984" s="14">
        <f t="shared" si="123"/>
        <v>-3.841634667167871E-2</v>
      </c>
      <c r="P1984">
        <v>3</v>
      </c>
      <c r="Q1984">
        <v>1</v>
      </c>
    </row>
    <row r="1985" spans="1:17">
      <c r="A1985" s="2" t="str">
        <f t="shared" si="120"/>
        <v>2_20102</v>
      </c>
      <c r="B1985" s="2">
        <v>2</v>
      </c>
      <c r="C1985" s="11" t="s">
        <v>39</v>
      </c>
      <c r="D1985" s="2">
        <v>2</v>
      </c>
      <c r="E1985" s="2">
        <v>2010</v>
      </c>
      <c r="F1985" s="2" t="str">
        <f t="shared" si="121"/>
        <v>2010Q2</v>
      </c>
      <c r="G1985" s="2">
        <v>1</v>
      </c>
      <c r="H1985" s="2">
        <v>0</v>
      </c>
      <c r="I1985" s="2">
        <v>0</v>
      </c>
      <c r="J1985" s="12">
        <v>16126</v>
      </c>
      <c r="K1985" s="12">
        <f>J1985*[1]OtherData!$C$3</f>
        <v>12207.418622255867</v>
      </c>
      <c r="L1985" s="12" t="str">
        <f>VLOOKUP($C1985,[1]OtherData!$H:$I,2,0)</f>
        <v>Storm</v>
      </c>
      <c r="M1985" s="15">
        <f t="shared" si="122"/>
        <v>-4.1296981850768896E-2</v>
      </c>
      <c r="N1985" s="12">
        <v>14318.71648649151</v>
      </c>
      <c r="O1985" s="14">
        <f t="shared" si="123"/>
        <v>-3.8421895362597609E-2</v>
      </c>
      <c r="P1985">
        <v>3</v>
      </c>
      <c r="Q1985">
        <v>1</v>
      </c>
    </row>
    <row r="1986" spans="1:17">
      <c r="A1986" s="2" t="str">
        <f t="shared" ref="A1986:A2049" si="124">B1986&amp;"_"&amp;E1986&amp;D1986</f>
        <v>3_19833</v>
      </c>
      <c r="B1986" s="2">
        <v>3</v>
      </c>
      <c r="C1986" s="11" t="s">
        <v>50</v>
      </c>
      <c r="D1986" s="2">
        <v>3</v>
      </c>
      <c r="E1986" s="2">
        <v>1983</v>
      </c>
      <c r="F1986" s="2" t="str">
        <f t="shared" ref="F1986:F2049" si="125">E1986&amp;"Q"&amp;D1986</f>
        <v>1983Q3</v>
      </c>
      <c r="G1986" s="2">
        <v>1</v>
      </c>
      <c r="H1986" s="2">
        <v>0</v>
      </c>
      <c r="I1986" s="2">
        <v>0</v>
      </c>
      <c r="J1986" s="12">
        <v>16123</v>
      </c>
      <c r="K1986" s="12">
        <f>J1986*[1]OtherData!$C$3</f>
        <v>12205.147615442847</v>
      </c>
      <c r="L1986" s="12" t="str">
        <f>VLOOKUP($C1986,[1]OtherData!$H:$I,2,0)</f>
        <v>Wind</v>
      </c>
      <c r="M1986" s="13">
        <f t="shared" ref="M1986:M2049" si="126">STANDARDIZE(J1986,AVERAGE($J$2:$J$3367),_xlfn.STDEV.S($J$2:$J$3367))</f>
        <v>-4.1297000824153059E-2</v>
      </c>
      <c r="N1986" s="12">
        <v>29520.81496390852</v>
      </c>
      <c r="O1986" s="14">
        <f t="shared" ref="O1986:O2049" si="127">STANDARDIZE(N1986,AVERAGE($N$2:$N$3367),_xlfn.STDEV.S($N$2:$N$3367))</f>
        <v>-3.8348993660508091E-2</v>
      </c>
      <c r="P1986">
        <v>3</v>
      </c>
      <c r="Q1986">
        <v>1</v>
      </c>
    </row>
    <row r="1987" spans="1:17">
      <c r="A1987" s="2" t="str">
        <f t="shared" si="124"/>
        <v>1_19661</v>
      </c>
      <c r="B1987" s="2">
        <v>1</v>
      </c>
      <c r="C1987" s="11" t="s">
        <v>19</v>
      </c>
      <c r="D1987" s="2">
        <v>1</v>
      </c>
      <c r="E1987" s="2">
        <v>1966</v>
      </c>
      <c r="F1987" s="2" t="str">
        <f t="shared" si="125"/>
        <v>1966Q1</v>
      </c>
      <c r="G1987" s="2">
        <v>5</v>
      </c>
      <c r="H1987" s="2">
        <v>0</v>
      </c>
      <c r="I1987" s="2">
        <v>0</v>
      </c>
      <c r="J1987" s="12">
        <v>16107</v>
      </c>
      <c r="K1987" s="12">
        <f>J1987*[1]OtherData!$C$3</f>
        <v>12193.035579106738</v>
      </c>
      <c r="L1987" s="12" t="str">
        <f>VLOOKUP($C1987,[1]OtherData!$H:$I,2,0)</f>
        <v>Water</v>
      </c>
      <c r="M1987" s="15">
        <f t="shared" si="126"/>
        <v>-4.1297102015535235E-2</v>
      </c>
      <c r="N1987" s="12">
        <v>41238.884838499413</v>
      </c>
      <c r="O1987" s="14">
        <f t="shared" si="127"/>
        <v>-3.8292799626485054E-2</v>
      </c>
      <c r="P1987">
        <v>3</v>
      </c>
      <c r="Q1987">
        <v>1</v>
      </c>
    </row>
    <row r="1988" spans="1:17">
      <c r="A1988" s="2" t="str">
        <f t="shared" si="124"/>
        <v>5_19891</v>
      </c>
      <c r="B1988" s="2">
        <v>5</v>
      </c>
      <c r="C1988" s="11" t="s">
        <v>20</v>
      </c>
      <c r="D1988" s="2">
        <v>1</v>
      </c>
      <c r="E1988" s="2">
        <v>1989</v>
      </c>
      <c r="F1988" s="2" t="str">
        <f t="shared" si="125"/>
        <v>1989Q1</v>
      </c>
      <c r="G1988" s="2">
        <v>1</v>
      </c>
      <c r="H1988" s="2">
        <v>0</v>
      </c>
      <c r="I1988" s="2">
        <v>0</v>
      </c>
      <c r="J1988" s="12">
        <v>16104</v>
      </c>
      <c r="K1988" s="12">
        <f>J1988*[1]OtherData!$C$3</f>
        <v>12190.764572293718</v>
      </c>
      <c r="L1988" s="12" t="str">
        <f>VLOOKUP($C1988,[1]OtherData!$H:$I,2,0)</f>
        <v>Winter</v>
      </c>
      <c r="M1988" s="13">
        <f t="shared" si="126"/>
        <v>-4.129712098891939E-2</v>
      </c>
      <c r="N1988" s="12">
        <v>21461.421601985687</v>
      </c>
      <c r="O1988" s="14">
        <f t="shared" si="127"/>
        <v>-3.8387642501966787E-2</v>
      </c>
      <c r="P1988">
        <v>3</v>
      </c>
      <c r="Q1988">
        <v>1</v>
      </c>
    </row>
    <row r="1989" spans="1:17">
      <c r="A1989" s="2" t="str">
        <f t="shared" si="124"/>
        <v>3_20163</v>
      </c>
      <c r="B1989" s="2">
        <v>3</v>
      </c>
      <c r="C1989" s="11" t="s">
        <v>19</v>
      </c>
      <c r="D1989" s="2">
        <v>3</v>
      </c>
      <c r="E1989" s="2">
        <v>2016</v>
      </c>
      <c r="F1989" s="2" t="str">
        <f t="shared" si="125"/>
        <v>2016Q3</v>
      </c>
      <c r="G1989" s="2">
        <v>1</v>
      </c>
      <c r="H1989" s="2">
        <v>0</v>
      </c>
      <c r="I1989" s="2">
        <v>0</v>
      </c>
      <c r="J1989" s="12">
        <v>16102</v>
      </c>
      <c r="K1989" s="12">
        <f>J1989*[1]OtherData!$C$3</f>
        <v>12189.250567751704</v>
      </c>
      <c r="L1989" s="12" t="str">
        <f>VLOOKUP($C1989,[1]OtherData!$H:$I,2,0)</f>
        <v>Water</v>
      </c>
      <c r="M1989" s="15">
        <f t="shared" si="126"/>
        <v>-4.1297133637842161E-2</v>
      </c>
      <c r="N1989" s="12">
        <v>15432.059634488522</v>
      </c>
      <c r="O1989" s="14">
        <f t="shared" si="127"/>
        <v>-3.8416556322686819E-2</v>
      </c>
      <c r="P1989">
        <v>3</v>
      </c>
      <c r="Q1989">
        <v>1</v>
      </c>
    </row>
    <row r="1990" spans="1:17">
      <c r="A1990" s="2" t="str">
        <f t="shared" si="124"/>
        <v>3_20132</v>
      </c>
      <c r="B1990" s="2">
        <v>3</v>
      </c>
      <c r="C1990" s="11" t="s">
        <v>19</v>
      </c>
      <c r="D1990" s="2">
        <v>2</v>
      </c>
      <c r="E1990" s="2">
        <v>2013</v>
      </c>
      <c r="F1990" s="2" t="str">
        <f t="shared" si="125"/>
        <v>2013Q2</v>
      </c>
      <c r="G1990" s="2">
        <v>1</v>
      </c>
      <c r="H1990" s="2">
        <v>0</v>
      </c>
      <c r="I1990" s="2">
        <v>0</v>
      </c>
      <c r="J1990" s="12">
        <v>16097</v>
      </c>
      <c r="K1990" s="12">
        <f>J1990*[1]OtherData!$C$3</f>
        <v>12185.46555639667</v>
      </c>
      <c r="L1990" s="12" t="str">
        <f>VLOOKUP($C1990,[1]OtherData!$H:$I,2,0)</f>
        <v>Water</v>
      </c>
      <c r="M1990" s="13">
        <f t="shared" si="126"/>
        <v>-4.1297165260149094E-2</v>
      </c>
      <c r="N1990" s="12">
        <v>15142.182596916604</v>
      </c>
      <c r="O1990" s="14">
        <f t="shared" si="127"/>
        <v>-3.8417946428761125E-2</v>
      </c>
      <c r="P1990">
        <v>3</v>
      </c>
      <c r="Q1990">
        <v>1</v>
      </c>
    </row>
    <row r="1991" spans="1:17">
      <c r="A1991" s="2" t="str">
        <f t="shared" si="124"/>
        <v>2_19643</v>
      </c>
      <c r="B1991" s="2">
        <v>2</v>
      </c>
      <c r="C1991" s="11" t="s">
        <v>17</v>
      </c>
      <c r="D1991" s="2">
        <v>3</v>
      </c>
      <c r="E1991" s="2">
        <v>1964</v>
      </c>
      <c r="F1991" s="2" t="str">
        <f t="shared" si="125"/>
        <v>1964Q3</v>
      </c>
      <c r="G1991" s="2">
        <v>3</v>
      </c>
      <c r="H1991" s="2">
        <v>0</v>
      </c>
      <c r="I1991" s="2">
        <v>0</v>
      </c>
      <c r="J1991" s="12">
        <v>16081</v>
      </c>
      <c r="K1991" s="12">
        <f>J1991*[1]OtherData!$C$3</f>
        <v>12173.35352006056</v>
      </c>
      <c r="L1991" s="12" t="str">
        <f>VLOOKUP($C1991,[1]OtherData!$H:$I,2,0)</f>
        <v>Wind</v>
      </c>
      <c r="M1991" s="15">
        <f t="shared" si="126"/>
        <v>-4.129726645153127E-2</v>
      </c>
      <c r="N1991" s="12">
        <v>42978.885677673628</v>
      </c>
      <c r="O1991" s="14">
        <f t="shared" si="127"/>
        <v>-3.8284455448015127E-2</v>
      </c>
      <c r="P1991">
        <v>3</v>
      </c>
      <c r="Q1991">
        <v>1</v>
      </c>
    </row>
    <row r="1992" spans="1:17">
      <c r="A1992" s="2" t="str">
        <f t="shared" si="124"/>
        <v>5_19833</v>
      </c>
      <c r="B1992" s="2">
        <v>5</v>
      </c>
      <c r="C1992" s="11" t="s">
        <v>50</v>
      </c>
      <c r="D1992" s="2">
        <v>3</v>
      </c>
      <c r="E1992" s="2">
        <v>1983</v>
      </c>
      <c r="F1992" s="2" t="str">
        <f t="shared" si="125"/>
        <v>1983Q3</v>
      </c>
      <c r="G1992" s="2">
        <v>1</v>
      </c>
      <c r="H1992" s="2">
        <v>0</v>
      </c>
      <c r="I1992" s="2">
        <v>0</v>
      </c>
      <c r="J1992" s="12">
        <v>16069</v>
      </c>
      <c r="K1992" s="12">
        <f>J1992*[1]OtherData!$C$3</f>
        <v>12164.269492808478</v>
      </c>
      <c r="L1992" s="12" t="str">
        <f>VLOOKUP($C1992,[1]OtherData!$H:$I,2,0)</f>
        <v>Wind</v>
      </c>
      <c r="M1992" s="13">
        <f t="shared" si="126"/>
        <v>-4.1297342345067899E-2</v>
      </c>
      <c r="N1992" s="12">
        <v>29421.942297031943</v>
      </c>
      <c r="O1992" s="14">
        <f t="shared" si="127"/>
        <v>-3.8349467804634718E-2</v>
      </c>
      <c r="P1992">
        <v>3</v>
      </c>
      <c r="Q1992">
        <v>1</v>
      </c>
    </row>
    <row r="1993" spans="1:17">
      <c r="A1993" s="2" t="str">
        <f t="shared" si="124"/>
        <v>6_19773</v>
      </c>
      <c r="B1993" s="2">
        <v>6</v>
      </c>
      <c r="C1993" s="11" t="s">
        <v>23</v>
      </c>
      <c r="D1993" s="2">
        <v>3</v>
      </c>
      <c r="E1993" s="2">
        <v>1977</v>
      </c>
      <c r="F1993" s="2" t="str">
        <f t="shared" si="125"/>
        <v>1977Q3</v>
      </c>
      <c r="G1993" s="2">
        <v>31</v>
      </c>
      <c r="H1993" s="2">
        <v>0</v>
      </c>
      <c r="I1993" s="2">
        <v>0</v>
      </c>
      <c r="J1993" s="12">
        <v>16050</v>
      </c>
      <c r="K1993" s="12">
        <f>J1993*[1]OtherData!$C$3</f>
        <v>12149.886449659349</v>
      </c>
      <c r="L1993" s="12" t="str">
        <f>VLOOKUP($C1993,[1]OtherData!$H:$I,2,0)</f>
        <v>Heat</v>
      </c>
      <c r="M1993" s="15">
        <f t="shared" si="126"/>
        <v>-4.129746250983423E-2</v>
      </c>
      <c r="N1993" s="12">
        <v>35370.347627694799</v>
      </c>
      <c r="O1993" s="14">
        <f t="shared" si="127"/>
        <v>-3.8320942211673467E-2</v>
      </c>
      <c r="P1993">
        <v>2</v>
      </c>
      <c r="Q1993">
        <v>3</v>
      </c>
    </row>
    <row r="1994" spans="1:17">
      <c r="A1994" s="2" t="str">
        <f t="shared" si="124"/>
        <v>2_20142</v>
      </c>
      <c r="B1994" s="2">
        <v>2</v>
      </c>
      <c r="C1994" s="11" t="s">
        <v>24</v>
      </c>
      <c r="D1994" s="2">
        <v>2</v>
      </c>
      <c r="E1994" s="2">
        <v>2014</v>
      </c>
      <c r="F1994" s="2" t="str">
        <f t="shared" si="125"/>
        <v>2014Q2</v>
      </c>
      <c r="G1994" s="2">
        <v>1</v>
      </c>
      <c r="H1994" s="2">
        <v>0</v>
      </c>
      <c r="I1994" s="2">
        <v>0</v>
      </c>
      <c r="J1994" s="12">
        <v>16048</v>
      </c>
      <c r="K1994" s="12">
        <f>J1994*[1]OtherData!$C$3</f>
        <v>12148.372445117337</v>
      </c>
      <c r="L1994" s="12" t="str">
        <f>VLOOKUP($C1994,[1]OtherData!$H:$I,2,0)</f>
        <v>Storm</v>
      </c>
      <c r="M1994" s="13">
        <f t="shared" si="126"/>
        <v>-4.1297475158757008E-2</v>
      </c>
      <c r="N1994" s="12">
        <v>15278.405381749086</v>
      </c>
      <c r="O1994" s="14">
        <f t="shared" si="127"/>
        <v>-3.8417293172048415E-2</v>
      </c>
      <c r="P1994">
        <v>3</v>
      </c>
      <c r="Q1994">
        <v>1</v>
      </c>
    </row>
    <row r="1995" spans="1:17">
      <c r="A1995" s="2" t="str">
        <f t="shared" si="124"/>
        <v>2_20163</v>
      </c>
      <c r="B1995" s="2">
        <v>2</v>
      </c>
      <c r="C1995" s="11" t="s">
        <v>24</v>
      </c>
      <c r="D1995" s="2">
        <v>3</v>
      </c>
      <c r="E1995" s="2">
        <v>2016</v>
      </c>
      <c r="F1995" s="2" t="str">
        <f t="shared" si="125"/>
        <v>2016Q3</v>
      </c>
      <c r="G1995" s="2">
        <v>1</v>
      </c>
      <c r="H1995" s="2">
        <v>0</v>
      </c>
      <c r="I1995" s="2">
        <v>0</v>
      </c>
      <c r="J1995" s="12">
        <v>16034</v>
      </c>
      <c r="K1995" s="12">
        <f>J1995*[1]OtherData!$C$3</f>
        <v>12137.774413323241</v>
      </c>
      <c r="L1995" s="12" t="str">
        <f>VLOOKUP($C1995,[1]OtherData!$H:$I,2,0)</f>
        <v>Storm</v>
      </c>
      <c r="M1995" s="15">
        <f t="shared" si="126"/>
        <v>-4.1297563701216407E-2</v>
      </c>
      <c r="N1995" s="12">
        <v>15366.888844826044</v>
      </c>
      <c r="O1995" s="14">
        <f t="shared" si="127"/>
        <v>-3.8416868849375153E-2</v>
      </c>
      <c r="P1995">
        <v>3</v>
      </c>
      <c r="Q1995">
        <v>1</v>
      </c>
    </row>
    <row r="1996" spans="1:17">
      <c r="A1996" s="2" t="str">
        <f t="shared" si="124"/>
        <v>1_19851</v>
      </c>
      <c r="B1996" s="2">
        <v>1</v>
      </c>
      <c r="C1996" s="11" t="s">
        <v>61</v>
      </c>
      <c r="D1996" s="2">
        <v>1</v>
      </c>
      <c r="E1996" s="2">
        <v>1985</v>
      </c>
      <c r="F1996" s="2" t="str">
        <f t="shared" si="125"/>
        <v>1985Q1</v>
      </c>
      <c r="G1996" s="2">
        <v>2</v>
      </c>
      <c r="H1996" s="2">
        <v>0</v>
      </c>
      <c r="I1996" s="2">
        <v>0</v>
      </c>
      <c r="J1996" s="12">
        <v>16033</v>
      </c>
      <c r="K1996" s="12">
        <f>J1996*[1]OtherData!$C$3</f>
        <v>12137.017411052233</v>
      </c>
      <c r="L1996" s="12" t="str">
        <f>VLOOKUP($C1996,[1]OtherData!$H:$I,2,0)</f>
        <v>Storm</v>
      </c>
      <c r="M1996" s="13">
        <f t="shared" si="126"/>
        <v>-4.1297570025677792E-2</v>
      </c>
      <c r="N1996" s="12">
        <v>25913.359625924273</v>
      </c>
      <c r="O1996" s="14">
        <f t="shared" si="127"/>
        <v>-3.8366293221798374E-2</v>
      </c>
      <c r="P1996">
        <v>3</v>
      </c>
      <c r="Q1996">
        <v>1</v>
      </c>
    </row>
    <row r="1997" spans="1:17">
      <c r="A1997" s="2" t="str">
        <f t="shared" si="124"/>
        <v>1_20033</v>
      </c>
      <c r="B1997" s="2">
        <v>1</v>
      </c>
      <c r="C1997" s="11" t="s">
        <v>24</v>
      </c>
      <c r="D1997" s="2">
        <v>3</v>
      </c>
      <c r="E1997" s="2">
        <v>2003</v>
      </c>
      <c r="F1997" s="2" t="str">
        <f t="shared" si="125"/>
        <v>2003Q3</v>
      </c>
      <c r="G1997" s="2">
        <v>1</v>
      </c>
      <c r="H1997" s="2">
        <v>0</v>
      </c>
      <c r="I1997" s="2">
        <v>0</v>
      </c>
      <c r="J1997" s="12">
        <v>16032</v>
      </c>
      <c r="K1997" s="12">
        <f>J1997*[1]OtherData!$C$3</f>
        <v>12136.260408781227</v>
      </c>
      <c r="L1997" s="12" t="str">
        <f>VLOOKUP($C1997,[1]OtherData!$H:$I,2,0)</f>
        <v>Storm</v>
      </c>
      <c r="M1997" s="15">
        <f t="shared" si="126"/>
        <v>-4.1297576350139184E-2</v>
      </c>
      <c r="N1997" s="12">
        <v>14865.04111367573</v>
      </c>
      <c r="O1997" s="14">
        <f t="shared" si="127"/>
        <v>-3.8419275461452095E-2</v>
      </c>
      <c r="P1997">
        <v>3</v>
      </c>
      <c r="Q1997">
        <v>1</v>
      </c>
    </row>
    <row r="1998" spans="1:17">
      <c r="A1998" s="2" t="str">
        <f t="shared" si="124"/>
        <v>1_19731</v>
      </c>
      <c r="B1998" s="2">
        <v>1</v>
      </c>
      <c r="C1998" s="11" t="s">
        <v>19</v>
      </c>
      <c r="D1998" s="2">
        <v>1</v>
      </c>
      <c r="E1998" s="2">
        <v>1973</v>
      </c>
      <c r="F1998" s="2" t="str">
        <f t="shared" si="125"/>
        <v>1973Q1</v>
      </c>
      <c r="G1998" s="2">
        <v>1</v>
      </c>
      <c r="H1998" s="2">
        <v>0</v>
      </c>
      <c r="I1998" s="2">
        <v>0</v>
      </c>
      <c r="J1998" s="12">
        <v>16026</v>
      </c>
      <c r="K1998" s="12">
        <f>J1998*[1]OtherData!$C$3</f>
        <v>12131.718395155185</v>
      </c>
      <c r="L1998" s="12" t="str">
        <f>VLOOKUP($C1998,[1]OtherData!$H:$I,2,0)</f>
        <v>Water</v>
      </c>
      <c r="M1998" s="13">
        <f t="shared" si="126"/>
        <v>-4.1297614296907495E-2</v>
      </c>
      <c r="N1998" s="12">
        <v>34934.659552028723</v>
      </c>
      <c r="O1998" s="14">
        <f t="shared" si="127"/>
        <v>-3.83230315549535E-2</v>
      </c>
      <c r="P1998">
        <v>3</v>
      </c>
      <c r="Q1998">
        <v>1</v>
      </c>
    </row>
    <row r="1999" spans="1:17">
      <c r="A1999" s="2" t="str">
        <f t="shared" si="124"/>
        <v>1_19951</v>
      </c>
      <c r="B1999" s="2">
        <v>1</v>
      </c>
      <c r="C1999" s="11" t="s">
        <v>27</v>
      </c>
      <c r="D1999" s="2">
        <v>1</v>
      </c>
      <c r="E1999" s="2">
        <v>1995</v>
      </c>
      <c r="F1999" s="2" t="str">
        <f t="shared" si="125"/>
        <v>1995Q1</v>
      </c>
      <c r="G1999" s="2">
        <v>1</v>
      </c>
      <c r="H1999" s="2">
        <v>0</v>
      </c>
      <c r="I1999" s="2">
        <v>0</v>
      </c>
      <c r="J1999" s="12">
        <v>16015</v>
      </c>
      <c r="K1999" s="12">
        <f>J1999*[1]OtherData!$C$3</f>
        <v>12123.391370174111</v>
      </c>
      <c r="L1999" s="12" t="str">
        <f>VLOOKUP($C1999,[1]OtherData!$H:$I,2,0)</f>
        <v>Storm</v>
      </c>
      <c r="M1999" s="15">
        <f t="shared" si="126"/>
        <v>-4.1297683865982746E-2</v>
      </c>
      <c r="N1999" s="12">
        <v>18759.722258808382</v>
      </c>
      <c r="O1999" s="14">
        <f t="shared" si="127"/>
        <v>-3.8400598508069782E-2</v>
      </c>
      <c r="P1999">
        <v>3</v>
      </c>
      <c r="Q1999">
        <v>1</v>
      </c>
    </row>
    <row r="2000" spans="1:17">
      <c r="A2000" s="2" t="str">
        <f t="shared" si="124"/>
        <v>2_20123</v>
      </c>
      <c r="B2000" s="2">
        <v>2</v>
      </c>
      <c r="C2000" s="11" t="s">
        <v>24</v>
      </c>
      <c r="D2000" s="2">
        <v>3</v>
      </c>
      <c r="E2000" s="2">
        <v>2012</v>
      </c>
      <c r="F2000" s="2" t="str">
        <f t="shared" si="125"/>
        <v>2012Q3</v>
      </c>
      <c r="G2000" s="2">
        <v>1</v>
      </c>
      <c r="H2000" s="2">
        <v>0</v>
      </c>
      <c r="I2000" s="2">
        <v>0</v>
      </c>
      <c r="J2000" s="12">
        <v>16008</v>
      </c>
      <c r="K2000" s="12">
        <f>J2000*[1]OtherData!$C$3</f>
        <v>12118.092354277063</v>
      </c>
      <c r="L2000" s="12" t="str">
        <f>VLOOKUP($C2000,[1]OtherData!$H:$I,2,0)</f>
        <v>Storm</v>
      </c>
      <c r="M2000" s="13">
        <f t="shared" si="126"/>
        <v>-4.1297728137212442E-2</v>
      </c>
      <c r="N2000" s="12">
        <v>14766.779565647863</v>
      </c>
      <c r="O2000" s="14">
        <f t="shared" si="127"/>
        <v>-3.841974667495672E-2</v>
      </c>
      <c r="P2000">
        <v>3</v>
      </c>
      <c r="Q2000">
        <v>1</v>
      </c>
    </row>
    <row r="2001" spans="1:17">
      <c r="A2001" s="2" t="str">
        <f t="shared" si="124"/>
        <v>4_20112</v>
      </c>
      <c r="B2001" s="2">
        <v>4</v>
      </c>
      <c r="C2001" s="11" t="s">
        <v>24</v>
      </c>
      <c r="D2001" s="2">
        <v>2</v>
      </c>
      <c r="E2001" s="2">
        <v>2011</v>
      </c>
      <c r="F2001" s="2" t="str">
        <f t="shared" si="125"/>
        <v>2011Q2</v>
      </c>
      <c r="G2001" s="2">
        <v>1</v>
      </c>
      <c r="H2001" s="2">
        <v>0</v>
      </c>
      <c r="I2001" s="2">
        <v>0</v>
      </c>
      <c r="J2001" s="12">
        <v>16004</v>
      </c>
      <c r="K2001" s="12">
        <f>J2001*[1]OtherData!$C$3</f>
        <v>12115.064345193035</v>
      </c>
      <c r="L2001" s="12" t="str">
        <f>VLOOKUP($C2001,[1]OtherData!$H:$I,2,0)</f>
        <v>Storm</v>
      </c>
      <c r="M2001" s="15">
        <f t="shared" si="126"/>
        <v>-4.1297753435057989E-2</v>
      </c>
      <c r="N2001" s="12">
        <v>14367.496243688413</v>
      </c>
      <c r="O2001" s="14">
        <f t="shared" si="127"/>
        <v>-3.8421661439147339E-2</v>
      </c>
      <c r="P2001">
        <v>3</v>
      </c>
      <c r="Q2001">
        <v>1</v>
      </c>
    </row>
    <row r="2002" spans="1:17">
      <c r="A2002" s="2" t="str">
        <f t="shared" si="124"/>
        <v>2_20142</v>
      </c>
      <c r="B2002" s="2">
        <v>2</v>
      </c>
      <c r="C2002" s="11" t="s">
        <v>24</v>
      </c>
      <c r="D2002" s="2">
        <v>2</v>
      </c>
      <c r="E2002" s="2">
        <v>2014</v>
      </c>
      <c r="F2002" s="2" t="str">
        <f t="shared" si="125"/>
        <v>2014Q2</v>
      </c>
      <c r="G2002" s="2">
        <v>1</v>
      </c>
      <c r="H2002" s="2">
        <v>0</v>
      </c>
      <c r="I2002" s="2">
        <v>0</v>
      </c>
      <c r="J2002" s="12">
        <v>15985</v>
      </c>
      <c r="K2002" s="12">
        <f>J2002*[1]OtherData!$C$3</f>
        <v>12100.681302043906</v>
      </c>
      <c r="L2002" s="12" t="str">
        <f>VLOOKUP($C2002,[1]OtherData!$H:$I,2,0)</f>
        <v>Storm</v>
      </c>
      <c r="M2002" s="13">
        <f t="shared" si="126"/>
        <v>-4.1297873599824321E-2</v>
      </c>
      <c r="N2002" s="12">
        <v>15218.426596912957</v>
      </c>
      <c r="O2002" s="14">
        <f t="shared" si="127"/>
        <v>-3.841758080046434E-2</v>
      </c>
      <c r="P2002">
        <v>3</v>
      </c>
      <c r="Q2002">
        <v>1</v>
      </c>
    </row>
    <row r="2003" spans="1:17">
      <c r="A2003" s="2" t="str">
        <f t="shared" si="124"/>
        <v>4_19834</v>
      </c>
      <c r="B2003" s="2">
        <v>4</v>
      </c>
      <c r="C2003" s="11" t="s">
        <v>20</v>
      </c>
      <c r="D2003" s="2">
        <v>4</v>
      </c>
      <c r="E2003" s="2">
        <v>1983</v>
      </c>
      <c r="F2003" s="2" t="str">
        <f t="shared" si="125"/>
        <v>1983Q4</v>
      </c>
      <c r="G2003" s="2">
        <v>2</v>
      </c>
      <c r="H2003" s="2">
        <v>0</v>
      </c>
      <c r="I2003" s="2">
        <v>0</v>
      </c>
      <c r="J2003" s="12">
        <v>15980</v>
      </c>
      <c r="K2003" s="12">
        <f>J2003*[1]OtherData!$C$3</f>
        <v>12096.896290688872</v>
      </c>
      <c r="L2003" s="12" t="str">
        <f>VLOOKUP($C2003,[1]OtherData!$H:$I,2,0)</f>
        <v>Winter</v>
      </c>
      <c r="M2003" s="15">
        <f t="shared" si="126"/>
        <v>-4.1297905222131254E-2</v>
      </c>
      <c r="N2003" s="12">
        <v>29258.985494216842</v>
      </c>
      <c r="O2003" s="14">
        <f t="shared" si="127"/>
        <v>-3.8350249264398971E-2</v>
      </c>
      <c r="P2003">
        <v>3</v>
      </c>
      <c r="Q2003">
        <v>1</v>
      </c>
    </row>
    <row r="2004" spans="1:17">
      <c r="A2004" s="2" t="str">
        <f t="shared" si="124"/>
        <v>2_20142</v>
      </c>
      <c r="B2004" s="2">
        <v>2</v>
      </c>
      <c r="C2004" s="11" t="s">
        <v>24</v>
      </c>
      <c r="D2004" s="2">
        <v>2</v>
      </c>
      <c r="E2004" s="2">
        <v>2014</v>
      </c>
      <c r="F2004" s="2" t="str">
        <f t="shared" si="125"/>
        <v>2014Q2</v>
      </c>
      <c r="G2004" s="2">
        <v>1</v>
      </c>
      <c r="H2004" s="2">
        <v>0</v>
      </c>
      <c r="I2004" s="2">
        <v>0</v>
      </c>
      <c r="J2004" s="12">
        <v>15967</v>
      </c>
      <c r="K2004" s="12">
        <f>J2004*[1]OtherData!$C$3</f>
        <v>12087.055261165784</v>
      </c>
      <c r="L2004" s="12" t="str">
        <f>VLOOKUP($C2004,[1]OtherData!$H:$I,2,0)</f>
        <v>Storm</v>
      </c>
      <c r="M2004" s="13">
        <f t="shared" si="126"/>
        <v>-4.1297987440129268E-2</v>
      </c>
      <c r="N2004" s="12">
        <v>15201.289801245492</v>
      </c>
      <c r="O2004" s="14">
        <f t="shared" si="127"/>
        <v>-3.8417662980011751E-2</v>
      </c>
      <c r="P2004">
        <v>3</v>
      </c>
      <c r="Q2004">
        <v>1</v>
      </c>
    </row>
    <row r="2005" spans="1:17">
      <c r="A2005" s="2" t="str">
        <f t="shared" si="124"/>
        <v>6_19851</v>
      </c>
      <c r="B2005" s="2">
        <v>6</v>
      </c>
      <c r="C2005" s="11" t="s">
        <v>61</v>
      </c>
      <c r="D2005" s="2">
        <v>1</v>
      </c>
      <c r="E2005" s="2">
        <v>1985</v>
      </c>
      <c r="F2005" s="2" t="str">
        <f t="shared" si="125"/>
        <v>1985Q1</v>
      </c>
      <c r="G2005" s="2">
        <v>2</v>
      </c>
      <c r="H2005" s="2">
        <v>0</v>
      </c>
      <c r="I2005" s="2">
        <v>0</v>
      </c>
      <c r="J2005" s="12">
        <v>15957</v>
      </c>
      <c r="K2005" s="12">
        <f>J2005*[1]OtherData!$C$3</f>
        <v>12079.485238455716</v>
      </c>
      <c r="L2005" s="12" t="str">
        <f>VLOOKUP($C2005,[1]OtherData!$H:$I,2,0)</f>
        <v>Storm</v>
      </c>
      <c r="M2005" s="15">
        <f t="shared" si="126"/>
        <v>-4.1298050684743133E-2</v>
      </c>
      <c r="N2005" s="12">
        <v>25790.524515117169</v>
      </c>
      <c r="O2005" s="14">
        <f t="shared" si="127"/>
        <v>-3.8366882277886087E-2</v>
      </c>
      <c r="P2005">
        <v>3</v>
      </c>
      <c r="Q2005">
        <v>1</v>
      </c>
    </row>
    <row r="2006" spans="1:17">
      <c r="A2006" s="2" t="str">
        <f t="shared" si="124"/>
        <v>2_20112</v>
      </c>
      <c r="B2006" s="2">
        <v>2</v>
      </c>
      <c r="C2006" s="11" t="s">
        <v>39</v>
      </c>
      <c r="D2006" s="2">
        <v>2</v>
      </c>
      <c r="E2006" s="2">
        <v>2011</v>
      </c>
      <c r="F2006" s="2" t="str">
        <f t="shared" si="125"/>
        <v>2011Q2</v>
      </c>
      <c r="G2006" s="2">
        <v>1</v>
      </c>
      <c r="H2006" s="2">
        <v>0</v>
      </c>
      <c r="I2006" s="2">
        <v>0</v>
      </c>
      <c r="J2006" s="12">
        <v>15955</v>
      </c>
      <c r="K2006" s="12">
        <f>J2006*[1]OtherData!$C$3</f>
        <v>12077.971233913702</v>
      </c>
      <c r="L2006" s="12" t="str">
        <f>VLOOKUP($C2006,[1]OtherData!$H:$I,2,0)</f>
        <v>Storm</v>
      </c>
      <c r="M2006" s="13">
        <f t="shared" si="126"/>
        <v>-4.1298063333665903E-2</v>
      </c>
      <c r="N2006" s="12">
        <v>14323.506783807086</v>
      </c>
      <c r="O2006" s="14">
        <f t="shared" si="127"/>
        <v>-3.8421872390714595E-2</v>
      </c>
      <c r="P2006">
        <v>3</v>
      </c>
      <c r="Q2006">
        <v>1</v>
      </c>
    </row>
    <row r="2007" spans="1:17">
      <c r="A2007" s="2" t="str">
        <f t="shared" si="124"/>
        <v>3_19741</v>
      </c>
      <c r="B2007" s="2">
        <v>3</v>
      </c>
      <c r="C2007" s="11" t="s">
        <v>50</v>
      </c>
      <c r="D2007" s="2">
        <v>1</v>
      </c>
      <c r="E2007" s="2">
        <v>1974</v>
      </c>
      <c r="F2007" s="2" t="str">
        <f t="shared" si="125"/>
        <v>1974Q1</v>
      </c>
      <c r="G2007" s="2">
        <v>1</v>
      </c>
      <c r="H2007" s="2">
        <v>0</v>
      </c>
      <c r="I2007" s="2">
        <v>1</v>
      </c>
      <c r="J2007" s="12">
        <v>15952</v>
      </c>
      <c r="K2007" s="12">
        <f>J2007*[1]OtherData!$C$3</f>
        <v>12075.700227100682</v>
      </c>
      <c r="L2007" s="12" t="str">
        <f>VLOOKUP($C2007,[1]OtherData!$H:$I,2,0)</f>
        <v>Wind</v>
      </c>
      <c r="M2007" s="15">
        <f t="shared" si="126"/>
        <v>-4.1298082307050059E-2</v>
      </c>
      <c r="N2007" s="12">
        <v>34297.881805086559</v>
      </c>
      <c r="O2007" s="14">
        <f t="shared" si="127"/>
        <v>-3.8326085224265914E-2</v>
      </c>
      <c r="P2007">
        <v>3</v>
      </c>
      <c r="Q2007">
        <v>1</v>
      </c>
    </row>
    <row r="2008" spans="1:17">
      <c r="A2008" s="2" t="str">
        <f t="shared" si="124"/>
        <v>2_20172</v>
      </c>
      <c r="B2008" s="2">
        <v>2</v>
      </c>
      <c r="C2008" s="11" t="s">
        <v>24</v>
      </c>
      <c r="D2008" s="2">
        <v>2</v>
      </c>
      <c r="E2008" s="2">
        <v>2017</v>
      </c>
      <c r="F2008" s="2" t="str">
        <f t="shared" si="125"/>
        <v>2017Q2</v>
      </c>
      <c r="G2008" s="2">
        <v>1</v>
      </c>
      <c r="H2008" s="2">
        <v>0</v>
      </c>
      <c r="I2008" s="2">
        <v>0</v>
      </c>
      <c r="J2008" s="12">
        <v>15951</v>
      </c>
      <c r="K2008" s="12">
        <f>J2008*[1]OtherData!$C$3</f>
        <v>12074.943224829674</v>
      </c>
      <c r="L2008" s="12" t="str">
        <f>VLOOKUP($C2008,[1]OtherData!$H:$I,2,0)</f>
        <v>Storm</v>
      </c>
      <c r="M2008" s="13">
        <f t="shared" si="126"/>
        <v>-4.1298088631511444E-2</v>
      </c>
      <c r="N2008" s="12">
        <v>15304.038011803344</v>
      </c>
      <c r="O2008" s="14">
        <f t="shared" si="127"/>
        <v>-3.8417170250705499E-2</v>
      </c>
      <c r="P2008">
        <v>3</v>
      </c>
      <c r="Q2008">
        <v>1</v>
      </c>
    </row>
    <row r="2009" spans="1:17">
      <c r="A2009" s="2" t="str">
        <f t="shared" si="124"/>
        <v>1_19801</v>
      </c>
      <c r="B2009" s="2">
        <v>1</v>
      </c>
      <c r="C2009" s="11" t="s">
        <v>19</v>
      </c>
      <c r="D2009" s="2">
        <v>1</v>
      </c>
      <c r="E2009" s="2">
        <v>1980</v>
      </c>
      <c r="F2009" s="2" t="str">
        <f t="shared" si="125"/>
        <v>1980Q1</v>
      </c>
      <c r="G2009" s="2">
        <v>17</v>
      </c>
      <c r="H2009" s="2">
        <v>0</v>
      </c>
      <c r="I2009" s="2">
        <v>0</v>
      </c>
      <c r="J2009" s="12">
        <v>15949</v>
      </c>
      <c r="K2009" s="12">
        <f>J2009*[1]OtherData!$C$3</f>
        <v>12073.429220287662</v>
      </c>
      <c r="L2009" s="12" t="str">
        <f>VLOOKUP($C2009,[1]OtherData!$H:$I,2,0)</f>
        <v>Water</v>
      </c>
      <c r="M2009" s="15">
        <f t="shared" si="126"/>
        <v>-4.1298101280434214E-2</v>
      </c>
      <c r="N2009" s="12">
        <v>33432.735809160557</v>
      </c>
      <c r="O2009" s="14">
        <f t="shared" si="127"/>
        <v>-3.8330234034099804E-2</v>
      </c>
      <c r="P2009">
        <v>2</v>
      </c>
      <c r="Q2009">
        <v>2</v>
      </c>
    </row>
    <row r="2010" spans="1:17">
      <c r="A2010" s="2" t="str">
        <f t="shared" si="124"/>
        <v>2_20173</v>
      </c>
      <c r="B2010" s="2">
        <v>2</v>
      </c>
      <c r="C2010" s="11" t="s">
        <v>24</v>
      </c>
      <c r="D2010" s="2">
        <v>3</v>
      </c>
      <c r="E2010" s="2">
        <v>2017</v>
      </c>
      <c r="F2010" s="2" t="str">
        <f t="shared" si="125"/>
        <v>2017Q3</v>
      </c>
      <c r="G2010" s="2">
        <v>1</v>
      </c>
      <c r="H2010" s="2">
        <v>0</v>
      </c>
      <c r="I2010" s="2">
        <v>0</v>
      </c>
      <c r="J2010" s="12">
        <v>15948</v>
      </c>
      <c r="K2010" s="12">
        <f>J2010*[1]OtherData!$C$3</f>
        <v>12072.672218016654</v>
      </c>
      <c r="L2010" s="12" t="str">
        <f>VLOOKUP($C2010,[1]OtherData!$H:$I,2,0)</f>
        <v>Storm</v>
      </c>
      <c r="M2010" s="13">
        <f t="shared" si="126"/>
        <v>-4.1298107604895606E-2</v>
      </c>
      <c r="N2010" s="12">
        <v>15301.159689815042</v>
      </c>
      <c r="O2010" s="14">
        <f t="shared" si="127"/>
        <v>-3.8417184053705949E-2</v>
      </c>
      <c r="P2010">
        <v>3</v>
      </c>
      <c r="Q2010">
        <v>1</v>
      </c>
    </row>
    <row r="2011" spans="1:17">
      <c r="A2011" s="2" t="str">
        <f t="shared" si="124"/>
        <v>2_20103</v>
      </c>
      <c r="B2011" s="2">
        <v>2</v>
      </c>
      <c r="C2011" s="11" t="s">
        <v>24</v>
      </c>
      <c r="D2011" s="2">
        <v>3</v>
      </c>
      <c r="E2011" s="2">
        <v>2010</v>
      </c>
      <c r="F2011" s="2" t="str">
        <f t="shared" si="125"/>
        <v>2010Q3</v>
      </c>
      <c r="G2011" s="2">
        <v>1</v>
      </c>
      <c r="H2011" s="2">
        <v>0</v>
      </c>
      <c r="I2011" s="2">
        <v>0</v>
      </c>
      <c r="J2011" s="12">
        <v>15939</v>
      </c>
      <c r="K2011" s="12">
        <f>J2011*[1]OtherData!$C$3</f>
        <v>12065.859197577593</v>
      </c>
      <c r="L2011" s="12" t="str">
        <f>VLOOKUP($C2011,[1]OtherData!$H:$I,2,0)</f>
        <v>Storm</v>
      </c>
      <c r="M2011" s="15">
        <f t="shared" si="126"/>
        <v>-4.129816452504808E-2</v>
      </c>
      <c r="N2011" s="12">
        <v>14152.674071573123</v>
      </c>
      <c r="O2011" s="14">
        <f t="shared" si="127"/>
        <v>-3.8422691619422585E-2</v>
      </c>
      <c r="P2011">
        <v>3</v>
      </c>
      <c r="Q2011">
        <v>1</v>
      </c>
    </row>
    <row r="2012" spans="1:17">
      <c r="A2012" s="2" t="str">
        <f t="shared" si="124"/>
        <v>2_20112</v>
      </c>
      <c r="B2012" s="2">
        <v>2</v>
      </c>
      <c r="C2012" s="11" t="s">
        <v>39</v>
      </c>
      <c r="D2012" s="2">
        <v>2</v>
      </c>
      <c r="E2012" s="2">
        <v>2011</v>
      </c>
      <c r="F2012" s="2" t="str">
        <f t="shared" si="125"/>
        <v>2011Q2</v>
      </c>
      <c r="G2012" s="2">
        <v>1</v>
      </c>
      <c r="H2012" s="2">
        <v>0</v>
      </c>
      <c r="I2012" s="2">
        <v>0</v>
      </c>
      <c r="J2012" s="12">
        <v>15936</v>
      </c>
      <c r="K2012" s="12">
        <f>J2012*[1]OtherData!$C$3</f>
        <v>12063.588190764573</v>
      </c>
      <c r="L2012" s="12" t="str">
        <f>VLOOKUP($C2012,[1]OtherData!$H:$I,2,0)</f>
        <v>Storm</v>
      </c>
      <c r="M2012" s="13">
        <f t="shared" si="126"/>
        <v>-4.1298183498432235E-2</v>
      </c>
      <c r="N2012" s="12">
        <v>14306.449646302082</v>
      </c>
      <c r="O2012" s="14">
        <f t="shared" si="127"/>
        <v>-3.8421954188261075E-2</v>
      </c>
      <c r="P2012">
        <v>3</v>
      </c>
      <c r="Q2012">
        <v>1</v>
      </c>
    </row>
    <row r="2013" spans="1:17">
      <c r="A2013" s="2" t="str">
        <f t="shared" si="124"/>
        <v>1_20154</v>
      </c>
      <c r="B2013" s="2">
        <v>1</v>
      </c>
      <c r="C2013" s="11" t="s">
        <v>19</v>
      </c>
      <c r="D2013" s="2">
        <v>4</v>
      </c>
      <c r="E2013" s="2">
        <v>2015</v>
      </c>
      <c r="F2013" s="2" t="str">
        <f t="shared" si="125"/>
        <v>2015Q4</v>
      </c>
      <c r="G2013" s="2">
        <v>1</v>
      </c>
      <c r="H2013" s="2">
        <v>0</v>
      </c>
      <c r="I2013" s="2">
        <v>0</v>
      </c>
      <c r="J2013" s="12">
        <v>15931</v>
      </c>
      <c r="K2013" s="12">
        <f>J2013*[1]OtherData!$C$3</f>
        <v>12059.803179409539</v>
      </c>
      <c r="L2013" s="12" t="str">
        <f>VLOOKUP($C2013,[1]OtherData!$H:$I,2,0)</f>
        <v>Water</v>
      </c>
      <c r="M2013" s="15">
        <f t="shared" si="126"/>
        <v>-4.1298215120739168E-2</v>
      </c>
      <c r="N2013" s="12">
        <v>15307.816021002765</v>
      </c>
      <c r="O2013" s="14">
        <f t="shared" si="127"/>
        <v>-3.8417152133252731E-2</v>
      </c>
      <c r="P2013">
        <v>3</v>
      </c>
      <c r="Q2013">
        <v>1</v>
      </c>
    </row>
    <row r="2014" spans="1:17">
      <c r="A2014" s="2" t="str">
        <f t="shared" si="124"/>
        <v>2_20152</v>
      </c>
      <c r="B2014" s="2">
        <v>2</v>
      </c>
      <c r="C2014" s="11" t="s">
        <v>24</v>
      </c>
      <c r="D2014" s="2">
        <v>2</v>
      </c>
      <c r="E2014" s="2">
        <v>2015</v>
      </c>
      <c r="F2014" s="2" t="str">
        <f t="shared" si="125"/>
        <v>2015Q2</v>
      </c>
      <c r="G2014" s="2">
        <v>1</v>
      </c>
      <c r="H2014" s="2">
        <v>0</v>
      </c>
      <c r="I2014" s="2">
        <v>0</v>
      </c>
      <c r="J2014" s="12">
        <v>15918</v>
      </c>
      <c r="K2014" s="12">
        <f>J2014*[1]OtherData!$C$3</f>
        <v>12049.962149886451</v>
      </c>
      <c r="L2014" s="12" t="str">
        <f>VLOOKUP($C2014,[1]OtherData!$H:$I,2,0)</f>
        <v>Storm</v>
      </c>
      <c r="M2014" s="13">
        <f t="shared" si="126"/>
        <v>-4.1298297338737182E-2</v>
      </c>
      <c r="N2014" s="12">
        <v>15295.324551021406</v>
      </c>
      <c r="O2014" s="14">
        <f t="shared" si="127"/>
        <v>-3.8417212036128939E-2</v>
      </c>
      <c r="P2014">
        <v>3</v>
      </c>
      <c r="Q2014">
        <v>1</v>
      </c>
    </row>
    <row r="2015" spans="1:17">
      <c r="A2015" s="2" t="str">
        <f t="shared" si="124"/>
        <v>3_20153</v>
      </c>
      <c r="B2015" s="2">
        <v>3</v>
      </c>
      <c r="C2015" s="11" t="s">
        <v>19</v>
      </c>
      <c r="D2015" s="2">
        <v>3</v>
      </c>
      <c r="E2015" s="2">
        <v>2015</v>
      </c>
      <c r="F2015" s="2" t="str">
        <f t="shared" si="125"/>
        <v>2015Q3</v>
      </c>
      <c r="G2015" s="2">
        <v>1</v>
      </c>
      <c r="H2015" s="2">
        <v>0</v>
      </c>
      <c r="I2015" s="2">
        <v>0</v>
      </c>
      <c r="J2015" s="12">
        <v>15915</v>
      </c>
      <c r="K2015" s="12">
        <f>J2015*[1]OtherData!$C$3</f>
        <v>12047.691143073429</v>
      </c>
      <c r="L2015" s="12" t="str">
        <f>VLOOKUP($C2015,[1]OtherData!$H:$I,2,0)</f>
        <v>Water</v>
      </c>
      <c r="M2015" s="15">
        <f t="shared" si="126"/>
        <v>-4.1298316312121344E-2</v>
      </c>
      <c r="N2015" s="12">
        <v>15292.44190410263</v>
      </c>
      <c r="O2015" s="14">
        <f t="shared" si="127"/>
        <v>-3.8417225859869605E-2</v>
      </c>
      <c r="P2015">
        <v>3</v>
      </c>
      <c r="Q2015">
        <v>1</v>
      </c>
    </row>
    <row r="2016" spans="1:17">
      <c r="A2016" s="2" t="str">
        <f t="shared" si="124"/>
        <v>2_20122</v>
      </c>
      <c r="B2016" s="2">
        <v>2</v>
      </c>
      <c r="C2016" s="11" t="s">
        <v>39</v>
      </c>
      <c r="D2016" s="2">
        <v>2</v>
      </c>
      <c r="E2016" s="2">
        <v>2012</v>
      </c>
      <c r="F2016" s="2" t="str">
        <f t="shared" si="125"/>
        <v>2012Q2</v>
      </c>
      <c r="G2016" s="2">
        <v>1</v>
      </c>
      <c r="H2016" s="2">
        <v>0</v>
      </c>
      <c r="I2016" s="2">
        <v>0</v>
      </c>
      <c r="J2016" s="12">
        <v>15905</v>
      </c>
      <c r="K2016" s="12">
        <f>J2016*[1]OtherData!$C$3</f>
        <v>12040.121120363361</v>
      </c>
      <c r="L2016" s="12" t="str">
        <f>VLOOKUP($C2016,[1]OtherData!$H:$I,2,0)</f>
        <v>Storm</v>
      </c>
      <c r="M2016" s="13">
        <f t="shared" si="126"/>
        <v>-4.1298379556735203E-2</v>
      </c>
      <c r="N2016" s="12">
        <v>14671.765929012323</v>
      </c>
      <c r="O2016" s="14">
        <f t="shared" si="127"/>
        <v>-3.8420202313093961E-2</v>
      </c>
      <c r="P2016">
        <v>3</v>
      </c>
      <c r="Q2016">
        <v>1</v>
      </c>
    </row>
    <row r="2017" spans="1:17">
      <c r="A2017" s="2" t="str">
        <f t="shared" si="124"/>
        <v>1_20153</v>
      </c>
      <c r="B2017" s="2">
        <v>1</v>
      </c>
      <c r="C2017" s="11" t="s">
        <v>24</v>
      </c>
      <c r="D2017" s="2">
        <v>3</v>
      </c>
      <c r="E2017" s="2">
        <v>2015</v>
      </c>
      <c r="F2017" s="2" t="str">
        <f t="shared" si="125"/>
        <v>2015Q3</v>
      </c>
      <c r="G2017" s="2">
        <v>1</v>
      </c>
      <c r="H2017" s="2">
        <v>0</v>
      </c>
      <c r="I2017" s="2">
        <v>0</v>
      </c>
      <c r="J2017" s="12">
        <v>15897</v>
      </c>
      <c r="K2017" s="12">
        <f>J2017*[1]OtherData!$C$3</f>
        <v>12034.065102195307</v>
      </c>
      <c r="L2017" s="12" t="str">
        <f>VLOOKUP($C2017,[1]OtherData!$H:$I,2,0)</f>
        <v>Storm</v>
      </c>
      <c r="M2017" s="15">
        <f t="shared" si="126"/>
        <v>-4.1298430152426291E-2</v>
      </c>
      <c r="N2017" s="12">
        <v>15275.146022589979</v>
      </c>
      <c r="O2017" s="14">
        <f t="shared" si="127"/>
        <v>-3.8417308802313588E-2</v>
      </c>
      <c r="P2017">
        <v>3</v>
      </c>
      <c r="Q2017">
        <v>1</v>
      </c>
    </row>
    <row r="2018" spans="1:17">
      <c r="A2018" s="2" t="str">
        <f t="shared" si="124"/>
        <v>6_19731</v>
      </c>
      <c r="B2018" s="2">
        <v>6</v>
      </c>
      <c r="C2018" s="11" t="s">
        <v>19</v>
      </c>
      <c r="D2018" s="2">
        <v>1</v>
      </c>
      <c r="E2018" s="2">
        <v>1973</v>
      </c>
      <c r="F2018" s="2" t="str">
        <f t="shared" si="125"/>
        <v>1973Q1</v>
      </c>
      <c r="G2018" s="2">
        <v>1</v>
      </c>
      <c r="H2018" s="2">
        <v>0</v>
      </c>
      <c r="I2018" s="2">
        <v>0</v>
      </c>
      <c r="J2018" s="12">
        <v>15894</v>
      </c>
      <c r="K2018" s="12">
        <f>J2018*[1]OtherData!$C$3</f>
        <v>12031.794095382287</v>
      </c>
      <c r="L2018" s="12" t="str">
        <f>VLOOKUP($C2018,[1]OtherData!$H:$I,2,0)</f>
        <v>Water</v>
      </c>
      <c r="M2018" s="13">
        <f t="shared" si="126"/>
        <v>-4.1298449125810446E-2</v>
      </c>
      <c r="N2018" s="12">
        <v>34646.916193681798</v>
      </c>
      <c r="O2018" s="14">
        <f t="shared" si="127"/>
        <v>-3.8324411428963624E-2</v>
      </c>
      <c r="P2018">
        <v>3</v>
      </c>
      <c r="Q2018">
        <v>1</v>
      </c>
    </row>
    <row r="2019" spans="1:17">
      <c r="A2019" s="2" t="str">
        <f t="shared" si="124"/>
        <v>2_20113</v>
      </c>
      <c r="B2019" s="2">
        <v>2</v>
      </c>
      <c r="C2019" s="11" t="s">
        <v>39</v>
      </c>
      <c r="D2019" s="2">
        <v>3</v>
      </c>
      <c r="E2019" s="2">
        <v>2011</v>
      </c>
      <c r="F2019" s="2" t="str">
        <f t="shared" si="125"/>
        <v>2011Q3</v>
      </c>
      <c r="G2019" s="2">
        <v>1</v>
      </c>
      <c r="H2019" s="2">
        <v>0</v>
      </c>
      <c r="I2019" s="2">
        <v>0</v>
      </c>
      <c r="J2019" s="12">
        <v>15893</v>
      </c>
      <c r="K2019" s="12">
        <f>J2019*[1]OtherData!$C$3</f>
        <v>12031.037093111279</v>
      </c>
      <c r="L2019" s="12" t="str">
        <f>VLOOKUP($C2019,[1]OtherData!$H:$I,2,0)</f>
        <v>Storm</v>
      </c>
      <c r="M2019" s="15">
        <f t="shared" si="126"/>
        <v>-4.1298455450271832E-2</v>
      </c>
      <c r="N2019" s="12">
        <v>14267.846650896023</v>
      </c>
      <c r="O2019" s="14">
        <f t="shared" si="127"/>
        <v>-3.8422139309024182E-2</v>
      </c>
      <c r="P2019">
        <v>3</v>
      </c>
      <c r="Q2019">
        <v>1</v>
      </c>
    </row>
    <row r="2020" spans="1:17">
      <c r="A2020" s="2" t="str">
        <f t="shared" si="124"/>
        <v>6_19891</v>
      </c>
      <c r="B2020" s="2">
        <v>6</v>
      </c>
      <c r="C2020" s="11" t="s">
        <v>26</v>
      </c>
      <c r="D2020" s="2">
        <v>1</v>
      </c>
      <c r="E2020" s="2">
        <v>1989</v>
      </c>
      <c r="F2020" s="2" t="str">
        <f t="shared" si="125"/>
        <v>1989Q1</v>
      </c>
      <c r="G2020" s="2">
        <v>1</v>
      </c>
      <c r="H2020" s="2">
        <v>0</v>
      </c>
      <c r="I2020" s="2">
        <v>0</v>
      </c>
      <c r="J2020" s="12">
        <v>15890</v>
      </c>
      <c r="K2020" s="12">
        <f>J2020*[1]OtherData!$C$3</f>
        <v>12028.766086298259</v>
      </c>
      <c r="L2020" s="12" t="str">
        <f>VLOOKUP($C2020,[1]OtherData!$H:$I,2,0)</f>
        <v>Wind</v>
      </c>
      <c r="M2020" s="13">
        <f t="shared" si="126"/>
        <v>-4.1298474423655994E-2</v>
      </c>
      <c r="N2020" s="12">
        <v>21176.228841005501</v>
      </c>
      <c r="O2020" s="14">
        <f t="shared" si="127"/>
        <v>-3.8389010144580724E-2</v>
      </c>
      <c r="P2020">
        <v>3</v>
      </c>
      <c r="Q2020">
        <v>1</v>
      </c>
    </row>
    <row r="2021" spans="1:17">
      <c r="A2021" s="2" t="str">
        <f t="shared" si="124"/>
        <v>2_20142</v>
      </c>
      <c r="B2021" s="2">
        <v>2</v>
      </c>
      <c r="C2021" s="11" t="s">
        <v>24</v>
      </c>
      <c r="D2021" s="2">
        <v>2</v>
      </c>
      <c r="E2021" s="2">
        <v>2014</v>
      </c>
      <c r="F2021" s="2" t="str">
        <f t="shared" si="125"/>
        <v>2014Q2</v>
      </c>
      <c r="G2021" s="2">
        <v>1</v>
      </c>
      <c r="H2021" s="2">
        <v>0</v>
      </c>
      <c r="I2021" s="2">
        <v>0</v>
      </c>
      <c r="J2021" s="12">
        <v>15885</v>
      </c>
      <c r="K2021" s="12">
        <f>J2021*[1]OtherData!$C$3</f>
        <v>12024.981074943225</v>
      </c>
      <c r="L2021" s="12" t="str">
        <f>VLOOKUP($C2021,[1]OtherData!$H:$I,2,0)</f>
        <v>Storm</v>
      </c>
      <c r="M2021" s="15">
        <f t="shared" si="126"/>
        <v>-4.129850604596292E-2</v>
      </c>
      <c r="N2021" s="12">
        <v>15123.222176538149</v>
      </c>
      <c r="O2021" s="14">
        <f t="shared" si="127"/>
        <v>-3.8418037353505498E-2</v>
      </c>
      <c r="P2021">
        <v>3</v>
      </c>
      <c r="Q2021">
        <v>1</v>
      </c>
    </row>
    <row r="2022" spans="1:17">
      <c r="A2022" s="2" t="str">
        <f t="shared" si="124"/>
        <v>2_19741</v>
      </c>
      <c r="B2022" s="2">
        <v>2</v>
      </c>
      <c r="C2022" s="11" t="s">
        <v>50</v>
      </c>
      <c r="D2022" s="2">
        <v>1</v>
      </c>
      <c r="E2022" s="2">
        <v>1974</v>
      </c>
      <c r="F2022" s="2" t="str">
        <f t="shared" si="125"/>
        <v>1974Q1</v>
      </c>
      <c r="G2022" s="2">
        <v>1</v>
      </c>
      <c r="H2022" s="2">
        <v>0</v>
      </c>
      <c r="I2022" s="2">
        <v>1</v>
      </c>
      <c r="J2022" s="12">
        <v>15869</v>
      </c>
      <c r="K2022" s="12">
        <f>J2022*[1]OtherData!$C$3</f>
        <v>12012.869038607116</v>
      </c>
      <c r="L2022" s="12" t="str">
        <f>VLOOKUP($C2022,[1]OtherData!$H:$I,2,0)</f>
        <v>Wind</v>
      </c>
      <c r="M2022" s="13">
        <f t="shared" si="126"/>
        <v>-4.1298607237345096E-2</v>
      </c>
      <c r="N2022" s="12">
        <v>34119.426176336427</v>
      </c>
      <c r="O2022" s="14">
        <f t="shared" si="127"/>
        <v>-3.8326941008689532E-2</v>
      </c>
      <c r="P2022">
        <v>3</v>
      </c>
      <c r="Q2022">
        <v>1</v>
      </c>
    </row>
    <row r="2023" spans="1:17">
      <c r="A2023" s="2" t="str">
        <f t="shared" si="124"/>
        <v>3_19661</v>
      </c>
      <c r="B2023" s="2">
        <v>3</v>
      </c>
      <c r="C2023" s="11" t="s">
        <v>19</v>
      </c>
      <c r="D2023" s="2">
        <v>1</v>
      </c>
      <c r="E2023" s="2">
        <v>1966</v>
      </c>
      <c r="F2023" s="2" t="str">
        <f t="shared" si="125"/>
        <v>1966Q1</v>
      </c>
      <c r="G2023" s="2">
        <v>5</v>
      </c>
      <c r="H2023" s="2">
        <v>0</v>
      </c>
      <c r="I2023" s="2">
        <v>0</v>
      </c>
      <c r="J2023" s="12">
        <v>15859</v>
      </c>
      <c r="K2023" s="12">
        <f>J2023*[1]OtherData!$C$3</f>
        <v>12005.299015897048</v>
      </c>
      <c r="L2023" s="12" t="str">
        <f>VLOOKUP($C2023,[1]OtherData!$H:$I,2,0)</f>
        <v>Water</v>
      </c>
      <c r="M2023" s="15">
        <f t="shared" si="126"/>
        <v>-4.1298670481958955E-2</v>
      </c>
      <c r="N2023" s="12">
        <v>40603.928394720446</v>
      </c>
      <c r="O2023" s="14">
        <f t="shared" si="127"/>
        <v>-3.8295844561733496E-2</v>
      </c>
      <c r="P2023">
        <v>3</v>
      </c>
      <c r="Q2023">
        <v>1</v>
      </c>
    </row>
    <row r="2024" spans="1:17">
      <c r="A2024" s="2" t="str">
        <f t="shared" si="124"/>
        <v>2_20112</v>
      </c>
      <c r="B2024" s="2">
        <v>2</v>
      </c>
      <c r="C2024" s="11" t="s">
        <v>39</v>
      </c>
      <c r="D2024" s="2">
        <v>2</v>
      </c>
      <c r="E2024" s="2">
        <v>2011</v>
      </c>
      <c r="F2024" s="2" t="str">
        <f t="shared" si="125"/>
        <v>2011Q2</v>
      </c>
      <c r="G2024" s="2">
        <v>1</v>
      </c>
      <c r="H2024" s="2">
        <v>0</v>
      </c>
      <c r="I2024" s="2">
        <v>0</v>
      </c>
      <c r="J2024" s="12">
        <v>15855</v>
      </c>
      <c r="K2024" s="12">
        <f>J2024*[1]OtherData!$C$3</f>
        <v>12002.271006813022</v>
      </c>
      <c r="L2024" s="12" t="str">
        <f>VLOOKUP($C2024,[1]OtherData!$H:$I,2,0)</f>
        <v>Storm</v>
      </c>
      <c r="M2024" s="13">
        <f t="shared" si="126"/>
        <v>-4.1298695779804502E-2</v>
      </c>
      <c r="N2024" s="12">
        <v>14233.732375886015</v>
      </c>
      <c r="O2024" s="14">
        <f t="shared" si="127"/>
        <v>-3.8422302904117148E-2</v>
      </c>
      <c r="P2024">
        <v>3</v>
      </c>
      <c r="Q2024">
        <v>1</v>
      </c>
    </row>
    <row r="2025" spans="1:17">
      <c r="A2025" s="2" t="str">
        <f t="shared" si="124"/>
        <v>2_20123</v>
      </c>
      <c r="B2025" s="2">
        <v>2</v>
      </c>
      <c r="C2025" s="11" t="s">
        <v>24</v>
      </c>
      <c r="D2025" s="2">
        <v>3</v>
      </c>
      <c r="E2025" s="2">
        <v>2012</v>
      </c>
      <c r="F2025" s="2" t="str">
        <f t="shared" si="125"/>
        <v>2012Q3</v>
      </c>
      <c r="G2025" s="2">
        <v>1</v>
      </c>
      <c r="H2025" s="2">
        <v>0</v>
      </c>
      <c r="I2025" s="2">
        <v>0</v>
      </c>
      <c r="J2025" s="12">
        <v>15839</v>
      </c>
      <c r="K2025" s="12">
        <f>J2025*[1]OtherData!$C$3</f>
        <v>11990.158970476912</v>
      </c>
      <c r="L2025" s="12" t="str">
        <f>VLOOKUP($C2025,[1]OtherData!$H:$I,2,0)</f>
        <v>Storm</v>
      </c>
      <c r="M2025" s="15">
        <f t="shared" si="126"/>
        <v>-4.1298796971186678E-2</v>
      </c>
      <c r="N2025" s="12">
        <v>14610.883404566248</v>
      </c>
      <c r="O2025" s="14">
        <f t="shared" si="127"/>
        <v>-3.8420494275395498E-2</v>
      </c>
      <c r="P2025">
        <v>3</v>
      </c>
      <c r="Q2025">
        <v>1</v>
      </c>
    </row>
    <row r="2026" spans="1:17">
      <c r="A2026" s="2" t="str">
        <f t="shared" si="124"/>
        <v>2_19801</v>
      </c>
      <c r="B2026" s="2">
        <v>2</v>
      </c>
      <c r="C2026" s="11" t="s">
        <v>19</v>
      </c>
      <c r="D2026" s="2">
        <v>1</v>
      </c>
      <c r="E2026" s="2">
        <v>1980</v>
      </c>
      <c r="F2026" s="2" t="str">
        <f t="shared" si="125"/>
        <v>1980Q1</v>
      </c>
      <c r="G2026" s="2">
        <v>17</v>
      </c>
      <c r="H2026" s="2">
        <v>0</v>
      </c>
      <c r="I2026" s="2">
        <v>0</v>
      </c>
      <c r="J2026" s="12">
        <v>15830</v>
      </c>
      <c r="K2026" s="12">
        <f>J2026*[1]OtherData!$C$3</f>
        <v>11983.34595003785</v>
      </c>
      <c r="L2026" s="12" t="str">
        <f>VLOOKUP($C2026,[1]OtherData!$H:$I,2,0)</f>
        <v>Water</v>
      </c>
      <c r="M2026" s="13">
        <f t="shared" si="126"/>
        <v>-4.1298853891339152E-2</v>
      </c>
      <c r="N2026" s="12">
        <v>33183.284711205197</v>
      </c>
      <c r="O2026" s="14">
        <f t="shared" si="127"/>
        <v>-3.8331430277477395E-2</v>
      </c>
      <c r="P2026">
        <v>2</v>
      </c>
      <c r="Q2026">
        <v>2</v>
      </c>
    </row>
    <row r="2027" spans="1:17">
      <c r="A2027" s="2" t="str">
        <f t="shared" si="124"/>
        <v>3_19751</v>
      </c>
      <c r="B2027" s="2">
        <v>3</v>
      </c>
      <c r="C2027" s="11" t="s">
        <v>59</v>
      </c>
      <c r="D2027" s="2">
        <v>1</v>
      </c>
      <c r="E2027" s="2">
        <v>1975</v>
      </c>
      <c r="F2027" s="2" t="str">
        <f t="shared" si="125"/>
        <v>1975Q1</v>
      </c>
      <c r="G2027" s="2">
        <v>1</v>
      </c>
      <c r="H2027" s="2">
        <v>0</v>
      </c>
      <c r="I2027" s="2">
        <v>3</v>
      </c>
      <c r="J2027" s="12">
        <v>15825</v>
      </c>
      <c r="K2027" s="12">
        <f>J2027*[1]OtherData!$C$3</f>
        <v>11979.560938682816</v>
      </c>
      <c r="L2027" s="12" t="str">
        <f>VLOOKUP($C2027,[1]OtherData!$H:$I,2,0)</f>
        <v>Storm</v>
      </c>
      <c r="M2027" s="15">
        <f t="shared" si="126"/>
        <v>-4.1298885513646078E-2</v>
      </c>
      <c r="N2027" s="12">
        <v>34532.563390201933</v>
      </c>
      <c r="O2027" s="14">
        <f t="shared" si="127"/>
        <v>-3.8324959808124885E-2</v>
      </c>
      <c r="P2027">
        <v>3</v>
      </c>
      <c r="Q2027">
        <v>1</v>
      </c>
    </row>
    <row r="2028" spans="1:17">
      <c r="A2028" s="2" t="str">
        <f t="shared" si="124"/>
        <v>4_20084</v>
      </c>
      <c r="B2028" s="2">
        <v>4</v>
      </c>
      <c r="C2028" s="11" t="s">
        <v>24</v>
      </c>
      <c r="D2028" s="2">
        <v>4</v>
      </c>
      <c r="E2028" s="2">
        <v>2008</v>
      </c>
      <c r="F2028" s="2" t="str">
        <f t="shared" si="125"/>
        <v>2008Q4</v>
      </c>
      <c r="G2028" s="2">
        <v>1</v>
      </c>
      <c r="H2028" s="2">
        <v>0</v>
      </c>
      <c r="I2028" s="2">
        <v>0</v>
      </c>
      <c r="J2028" s="12">
        <v>15775</v>
      </c>
      <c r="K2028" s="12">
        <f>J2028*[1]OtherData!$C$3</f>
        <v>11941.710825132475</v>
      </c>
      <c r="L2028" s="12" t="str">
        <f>VLOOKUP($C2028,[1]OtherData!$H:$I,2,0)</f>
        <v>Storm</v>
      </c>
      <c r="M2028" s="13">
        <f t="shared" si="126"/>
        <v>-4.1299201736715377E-2</v>
      </c>
      <c r="N2028" s="12">
        <v>13857.101668833642</v>
      </c>
      <c r="O2028" s="14">
        <f t="shared" si="127"/>
        <v>-3.8424109037635101E-2</v>
      </c>
      <c r="P2028">
        <v>3</v>
      </c>
      <c r="Q2028">
        <v>1</v>
      </c>
    </row>
    <row r="2029" spans="1:17">
      <c r="A2029" s="2" t="str">
        <f t="shared" si="124"/>
        <v>2_20162</v>
      </c>
      <c r="B2029" s="2">
        <v>2</v>
      </c>
      <c r="C2029" s="11" t="s">
        <v>24</v>
      </c>
      <c r="D2029" s="2">
        <v>2</v>
      </c>
      <c r="E2029" s="2">
        <v>2016</v>
      </c>
      <c r="F2029" s="2" t="str">
        <f t="shared" si="125"/>
        <v>2016Q2</v>
      </c>
      <c r="G2029" s="2">
        <v>1</v>
      </c>
      <c r="H2029" s="2">
        <v>0</v>
      </c>
      <c r="I2029" s="2">
        <v>0</v>
      </c>
      <c r="J2029" s="12">
        <v>15772</v>
      </c>
      <c r="K2029" s="12">
        <f>J2029*[1]OtherData!$C$3</f>
        <v>11939.439818319455</v>
      </c>
      <c r="L2029" s="12" t="str">
        <f>VLOOKUP($C2029,[1]OtherData!$H:$I,2,0)</f>
        <v>Storm</v>
      </c>
      <c r="M2029" s="15">
        <f t="shared" si="126"/>
        <v>-4.1299220710099539E-2</v>
      </c>
      <c r="N2029" s="12">
        <v>15115.789625832378</v>
      </c>
      <c r="O2029" s="14">
        <f t="shared" si="127"/>
        <v>-3.8418072996321391E-2</v>
      </c>
      <c r="P2029">
        <v>3</v>
      </c>
      <c r="Q2029">
        <v>1</v>
      </c>
    </row>
    <row r="2030" spans="1:17">
      <c r="A2030" s="2" t="str">
        <f t="shared" si="124"/>
        <v>1_20002</v>
      </c>
      <c r="B2030" s="2">
        <v>1</v>
      </c>
      <c r="C2030" s="11" t="s">
        <v>24</v>
      </c>
      <c r="D2030" s="2">
        <v>2</v>
      </c>
      <c r="E2030" s="2">
        <v>2000</v>
      </c>
      <c r="F2030" s="2" t="str">
        <f t="shared" si="125"/>
        <v>2000Q2</v>
      </c>
      <c r="G2030" s="2">
        <v>1</v>
      </c>
      <c r="H2030" s="2">
        <v>0</v>
      </c>
      <c r="I2030" s="2">
        <v>0</v>
      </c>
      <c r="J2030" s="12">
        <v>15772</v>
      </c>
      <c r="K2030" s="12">
        <f>J2030*[1]OtherData!$C$3</f>
        <v>11939.439818319455</v>
      </c>
      <c r="L2030" s="12" t="str">
        <f>VLOOKUP($C2030,[1]OtherData!$H:$I,2,0)</f>
        <v>Storm</v>
      </c>
      <c r="M2030" s="13">
        <f t="shared" si="126"/>
        <v>-4.1299220710099539E-2</v>
      </c>
      <c r="N2030" s="12">
        <v>15424.421658312653</v>
      </c>
      <c r="O2030" s="14">
        <f t="shared" si="127"/>
        <v>-3.8416592950621081E-2</v>
      </c>
      <c r="P2030">
        <v>3</v>
      </c>
      <c r="Q2030">
        <v>1</v>
      </c>
    </row>
    <row r="2031" spans="1:17">
      <c r="A2031" s="2" t="str">
        <f t="shared" si="124"/>
        <v>2_20112</v>
      </c>
      <c r="B2031" s="2">
        <v>2</v>
      </c>
      <c r="C2031" s="11" t="s">
        <v>39</v>
      </c>
      <c r="D2031" s="2">
        <v>2</v>
      </c>
      <c r="E2031" s="2">
        <v>2011</v>
      </c>
      <c r="F2031" s="2" t="str">
        <f t="shared" si="125"/>
        <v>2011Q2</v>
      </c>
      <c r="G2031" s="2">
        <v>1</v>
      </c>
      <c r="H2031" s="2">
        <v>0</v>
      </c>
      <c r="I2031" s="2">
        <v>0</v>
      </c>
      <c r="J2031" s="12">
        <v>15771</v>
      </c>
      <c r="K2031" s="12">
        <f>J2031*[1]OtherData!$C$3</f>
        <v>11938.682816048449</v>
      </c>
      <c r="L2031" s="12" t="str">
        <f>VLOOKUP($C2031,[1]OtherData!$H:$I,2,0)</f>
        <v>Storm</v>
      </c>
      <c r="M2031" s="15">
        <f t="shared" si="126"/>
        <v>-4.1299227034560924E-2</v>
      </c>
      <c r="N2031" s="12">
        <v>14158.321873232313</v>
      </c>
      <c r="O2031" s="14">
        <f t="shared" si="127"/>
        <v>-3.8422664535375295E-2</v>
      </c>
      <c r="P2031">
        <v>3</v>
      </c>
      <c r="Q2031">
        <v>1</v>
      </c>
    </row>
    <row r="2032" spans="1:17">
      <c r="A2032" s="2" t="str">
        <f t="shared" si="124"/>
        <v>2_20113</v>
      </c>
      <c r="B2032" s="2">
        <v>2</v>
      </c>
      <c r="C2032" s="11" t="s">
        <v>39</v>
      </c>
      <c r="D2032" s="2">
        <v>3</v>
      </c>
      <c r="E2032" s="2">
        <v>2011</v>
      </c>
      <c r="F2032" s="2" t="str">
        <f t="shared" si="125"/>
        <v>2011Q3</v>
      </c>
      <c r="G2032" s="2">
        <v>1</v>
      </c>
      <c r="H2032" s="2">
        <v>0</v>
      </c>
      <c r="I2032" s="2">
        <v>0</v>
      </c>
      <c r="J2032" s="12">
        <v>15771</v>
      </c>
      <c r="K2032" s="12">
        <f>J2032*[1]OtherData!$C$3</f>
        <v>11938.682816048449</v>
      </c>
      <c r="L2032" s="12" t="str">
        <f>VLOOKUP($C2032,[1]OtherData!$H:$I,2,0)</f>
        <v>Storm</v>
      </c>
      <c r="M2032" s="13">
        <f t="shared" si="126"/>
        <v>-4.1299227034560924E-2</v>
      </c>
      <c r="N2032" s="12">
        <v>14158.321873232313</v>
      </c>
      <c r="O2032" s="14">
        <f t="shared" si="127"/>
        <v>-3.8422664535375295E-2</v>
      </c>
      <c r="P2032">
        <v>3</v>
      </c>
      <c r="Q2032">
        <v>1</v>
      </c>
    </row>
    <row r="2033" spans="1:17">
      <c r="A2033" s="2" t="str">
        <f t="shared" si="124"/>
        <v>4_19773</v>
      </c>
      <c r="B2033" s="2">
        <v>4</v>
      </c>
      <c r="C2033" s="11" t="s">
        <v>23</v>
      </c>
      <c r="D2033" s="2">
        <v>3</v>
      </c>
      <c r="E2033" s="2">
        <v>1977</v>
      </c>
      <c r="F2033" s="2" t="str">
        <f t="shared" si="125"/>
        <v>1977Q3</v>
      </c>
      <c r="G2033" s="2">
        <v>31</v>
      </c>
      <c r="H2033" s="2">
        <v>0</v>
      </c>
      <c r="I2033" s="2">
        <v>0</v>
      </c>
      <c r="J2033" s="12">
        <v>15759</v>
      </c>
      <c r="K2033" s="12">
        <f>J2033*[1]OtherData!$C$3</f>
        <v>11929.598788796367</v>
      </c>
      <c r="L2033" s="12" t="str">
        <f>VLOOKUP($C2033,[1]OtherData!$H:$I,2,0)</f>
        <v>Heat</v>
      </c>
      <c r="M2033" s="15">
        <f t="shared" si="126"/>
        <v>-4.1299302928097553E-2</v>
      </c>
      <c r="N2033" s="12">
        <v>34729.053474445005</v>
      </c>
      <c r="O2033" s="14">
        <f t="shared" si="127"/>
        <v>-3.8324017539423869E-2</v>
      </c>
      <c r="P2033">
        <v>2</v>
      </c>
      <c r="Q2033">
        <v>3</v>
      </c>
    </row>
    <row r="2034" spans="1:17">
      <c r="A2034" s="2" t="str">
        <f t="shared" si="124"/>
        <v>1_19891</v>
      </c>
      <c r="B2034" s="2">
        <v>1</v>
      </c>
      <c r="C2034" s="11" t="s">
        <v>20</v>
      </c>
      <c r="D2034" s="2">
        <v>1</v>
      </c>
      <c r="E2034" s="2">
        <v>1989</v>
      </c>
      <c r="F2034" s="2" t="str">
        <f t="shared" si="125"/>
        <v>1989Q1</v>
      </c>
      <c r="G2034" s="2">
        <v>1</v>
      </c>
      <c r="H2034" s="2">
        <v>0</v>
      </c>
      <c r="I2034" s="2">
        <v>0</v>
      </c>
      <c r="J2034" s="12">
        <v>15756</v>
      </c>
      <c r="K2034" s="12">
        <f>J2034*[1]OtherData!$C$3</f>
        <v>11927.327781983346</v>
      </c>
      <c r="L2034" s="12" t="str">
        <f>VLOOKUP($C2034,[1]OtherData!$H:$I,2,0)</f>
        <v>Winter</v>
      </c>
      <c r="M2034" s="13">
        <f t="shared" si="126"/>
        <v>-4.1299321901481716E-2</v>
      </c>
      <c r="N2034" s="12">
        <v>20997.650196279588</v>
      </c>
      <c r="O2034" s="14">
        <f t="shared" si="127"/>
        <v>-3.8389866518927777E-2</v>
      </c>
      <c r="P2034">
        <v>3</v>
      </c>
      <c r="Q2034">
        <v>1</v>
      </c>
    </row>
    <row r="2035" spans="1:17">
      <c r="A2035" s="2" t="str">
        <f t="shared" si="124"/>
        <v>2_20081</v>
      </c>
      <c r="B2035" s="2">
        <v>2</v>
      </c>
      <c r="C2035" s="11" t="s">
        <v>25</v>
      </c>
      <c r="D2035" s="2">
        <v>1</v>
      </c>
      <c r="E2035" s="2">
        <v>2008</v>
      </c>
      <c r="F2035" s="2" t="str">
        <f t="shared" si="125"/>
        <v>2008Q1</v>
      </c>
      <c r="G2035" s="2">
        <v>1</v>
      </c>
      <c r="H2035" s="2">
        <v>0</v>
      </c>
      <c r="I2035" s="2">
        <v>0</v>
      </c>
      <c r="J2035" s="12">
        <v>15748</v>
      </c>
      <c r="K2035" s="12">
        <f>J2035*[1]OtherData!$C$3</f>
        <v>11921.271763815292</v>
      </c>
      <c r="L2035" s="12" t="str">
        <f>VLOOKUP($C2035,[1]OtherData!$H:$I,2,0)</f>
        <v>Storm</v>
      </c>
      <c r="M2035" s="15">
        <f t="shared" si="126"/>
        <v>-4.1299372497172804E-2</v>
      </c>
      <c r="N2035" s="12">
        <v>13833.384284043881</v>
      </c>
      <c r="O2035" s="14">
        <f t="shared" si="127"/>
        <v>-3.8424222774414464E-2</v>
      </c>
      <c r="P2035">
        <v>3</v>
      </c>
      <c r="Q2035">
        <v>1</v>
      </c>
    </row>
    <row r="2036" spans="1:17">
      <c r="A2036" s="2" t="str">
        <f t="shared" si="124"/>
        <v>6_19752</v>
      </c>
      <c r="B2036" s="2">
        <v>6</v>
      </c>
      <c r="C2036" s="11" t="s">
        <v>50</v>
      </c>
      <c r="D2036" s="2">
        <v>2</v>
      </c>
      <c r="E2036" s="2">
        <v>1975</v>
      </c>
      <c r="F2036" s="2" t="str">
        <f t="shared" si="125"/>
        <v>1975Q2</v>
      </c>
      <c r="G2036" s="2">
        <v>1</v>
      </c>
      <c r="H2036" s="2">
        <v>0</v>
      </c>
      <c r="I2036" s="2">
        <v>0</v>
      </c>
      <c r="J2036" s="12">
        <v>15745</v>
      </c>
      <c r="K2036" s="12">
        <f>J2036*[1]OtherData!$C$3</f>
        <v>11919.000757002272</v>
      </c>
      <c r="L2036" s="12" t="str">
        <f>VLOOKUP($C2036,[1]OtherData!$H:$I,2,0)</f>
        <v>Wind</v>
      </c>
      <c r="M2036" s="13">
        <f t="shared" si="126"/>
        <v>-4.1299391470556959E-2</v>
      </c>
      <c r="N2036" s="12">
        <v>34357.99118980913</v>
      </c>
      <c r="O2036" s="14">
        <f t="shared" si="127"/>
        <v>-3.8325796969557895E-2</v>
      </c>
      <c r="P2036">
        <v>3</v>
      </c>
      <c r="Q2036">
        <v>1</v>
      </c>
    </row>
    <row r="2037" spans="1:17">
      <c r="A2037" s="2" t="str">
        <f t="shared" si="124"/>
        <v>1_19773</v>
      </c>
      <c r="B2037" s="2">
        <v>1</v>
      </c>
      <c r="C2037" s="11" t="s">
        <v>50</v>
      </c>
      <c r="D2037" s="2">
        <v>3</v>
      </c>
      <c r="E2037" s="2">
        <v>1977</v>
      </c>
      <c r="F2037" s="2" t="str">
        <f t="shared" si="125"/>
        <v>1977Q3</v>
      </c>
      <c r="G2037" s="2">
        <v>1</v>
      </c>
      <c r="H2037" s="2">
        <v>0</v>
      </c>
      <c r="I2037" s="2">
        <v>0</v>
      </c>
      <c r="J2037" s="12">
        <v>15730</v>
      </c>
      <c r="K2037" s="12">
        <f>J2037*[1]OtherData!$C$3</f>
        <v>11907.64572293717</v>
      </c>
      <c r="L2037" s="12" t="str">
        <f>VLOOKUP($C2037,[1]OtherData!$H:$I,2,0)</f>
        <v>Wind</v>
      </c>
      <c r="M2037" s="15">
        <f t="shared" si="126"/>
        <v>-4.129948633747775E-2</v>
      </c>
      <c r="N2037" s="12">
        <v>34665.144435117705</v>
      </c>
      <c r="O2037" s="14">
        <f t="shared" si="127"/>
        <v>-3.8324324015385249E-2</v>
      </c>
      <c r="P2037">
        <v>3</v>
      </c>
      <c r="Q2037">
        <v>1</v>
      </c>
    </row>
    <row r="2038" spans="1:17">
      <c r="A2038" s="2" t="str">
        <f t="shared" si="124"/>
        <v>1_20031</v>
      </c>
      <c r="B2038" s="2">
        <v>1</v>
      </c>
      <c r="C2038" s="11" t="s">
        <v>24</v>
      </c>
      <c r="D2038" s="2">
        <v>1</v>
      </c>
      <c r="E2038" s="2">
        <v>2003</v>
      </c>
      <c r="F2038" s="2" t="str">
        <f t="shared" si="125"/>
        <v>2003Q1</v>
      </c>
      <c r="G2038" s="2">
        <v>1</v>
      </c>
      <c r="H2038" s="2">
        <v>0</v>
      </c>
      <c r="I2038" s="2">
        <v>0</v>
      </c>
      <c r="J2038" s="12">
        <v>15720</v>
      </c>
      <c r="K2038" s="12">
        <f>J2038*[1]OtherData!$C$3</f>
        <v>11900.075700227102</v>
      </c>
      <c r="L2038" s="12" t="str">
        <f>VLOOKUP($C2038,[1]OtherData!$H:$I,2,0)</f>
        <v>Storm</v>
      </c>
      <c r="M2038" s="13">
        <f t="shared" si="126"/>
        <v>-4.1299549582091609E-2</v>
      </c>
      <c r="N2038" s="12">
        <v>14575.751391403599</v>
      </c>
      <c r="O2038" s="14">
        <f t="shared" si="127"/>
        <v>-3.8420662751054387E-2</v>
      </c>
      <c r="P2038">
        <v>3</v>
      </c>
      <c r="Q2038">
        <v>1</v>
      </c>
    </row>
    <row r="2039" spans="1:17">
      <c r="A2039" s="2" t="str">
        <f t="shared" si="124"/>
        <v>4_20203</v>
      </c>
      <c r="B2039" s="2">
        <v>4</v>
      </c>
      <c r="C2039" s="11" t="s">
        <v>19</v>
      </c>
      <c r="D2039" s="2">
        <v>3</v>
      </c>
      <c r="E2039" s="2">
        <v>2020</v>
      </c>
      <c r="F2039" s="2" t="str">
        <f t="shared" si="125"/>
        <v>2020Q3</v>
      </c>
      <c r="G2039" s="2">
        <v>1</v>
      </c>
      <c r="H2039" s="2">
        <v>0</v>
      </c>
      <c r="I2039" s="2">
        <v>0</v>
      </c>
      <c r="J2039" s="12">
        <v>15715</v>
      </c>
      <c r="K2039" s="12">
        <f>J2039*[1]OtherData!$C$3</f>
        <v>11896.290688872066</v>
      </c>
      <c r="L2039" s="12" t="str">
        <f>VLOOKUP($C2039,[1]OtherData!$H:$I,2,0)</f>
        <v>Water</v>
      </c>
      <c r="M2039" s="15">
        <f t="shared" si="126"/>
        <v>-4.1299581204398542E-2</v>
      </c>
      <c r="N2039" s="12">
        <v>15090.471053278585</v>
      </c>
      <c r="O2039" s="14">
        <f t="shared" si="127"/>
        <v>-3.8418194411600763E-2</v>
      </c>
      <c r="P2039">
        <v>3</v>
      </c>
      <c r="Q2039">
        <v>1</v>
      </c>
    </row>
    <row r="2040" spans="1:17">
      <c r="A2040" s="2" t="str">
        <f t="shared" si="124"/>
        <v>2_20113</v>
      </c>
      <c r="B2040" s="2">
        <v>2</v>
      </c>
      <c r="C2040" s="11" t="s">
        <v>24</v>
      </c>
      <c r="D2040" s="2">
        <v>3</v>
      </c>
      <c r="E2040" s="2">
        <v>2011</v>
      </c>
      <c r="F2040" s="2" t="str">
        <f t="shared" si="125"/>
        <v>2011Q3</v>
      </c>
      <c r="G2040" s="2">
        <v>1</v>
      </c>
      <c r="H2040" s="2">
        <v>0</v>
      </c>
      <c r="I2040" s="2">
        <v>0</v>
      </c>
      <c r="J2040" s="12">
        <v>15685</v>
      </c>
      <c r="K2040" s="12">
        <f>J2040*[1]OtherData!$C$3</f>
        <v>11873.580620741863</v>
      </c>
      <c r="L2040" s="12" t="str">
        <f>VLOOKUP($C2040,[1]OtherData!$H:$I,2,0)</f>
        <v>Storm</v>
      </c>
      <c r="M2040" s="13">
        <f t="shared" si="126"/>
        <v>-4.1299770938240117E-2</v>
      </c>
      <c r="N2040" s="12">
        <v>14081.115882420192</v>
      </c>
      <c r="O2040" s="14">
        <f t="shared" si="127"/>
        <v>-3.8423034776901496E-2</v>
      </c>
      <c r="P2040">
        <v>3</v>
      </c>
      <c r="Q2040">
        <v>1</v>
      </c>
    </row>
    <row r="2041" spans="1:17">
      <c r="A2041" s="2" t="str">
        <f t="shared" si="124"/>
        <v>5_19834</v>
      </c>
      <c r="B2041" s="2">
        <v>5</v>
      </c>
      <c r="C2041" s="11" t="s">
        <v>20</v>
      </c>
      <c r="D2041" s="2">
        <v>4</v>
      </c>
      <c r="E2041" s="2">
        <v>1983</v>
      </c>
      <c r="F2041" s="2" t="str">
        <f t="shared" si="125"/>
        <v>1983Q4</v>
      </c>
      <c r="G2041" s="2">
        <v>2</v>
      </c>
      <c r="H2041" s="2">
        <v>3</v>
      </c>
      <c r="I2041" s="2">
        <v>0</v>
      </c>
      <c r="J2041" s="12">
        <v>15678</v>
      </c>
      <c r="K2041" s="12">
        <f>J2041*[1]OtherData!$C$3</f>
        <v>11868.281604844815</v>
      </c>
      <c r="L2041" s="12" t="str">
        <f>VLOOKUP($C2041,[1]OtherData!$H:$I,2,0)</f>
        <v>Winter</v>
      </c>
      <c r="M2041" s="15">
        <f t="shared" si="126"/>
        <v>-4.129981520946982E-2</v>
      </c>
      <c r="N2041" s="12">
        <v>28706.030949833017</v>
      </c>
      <c r="O2041" s="14">
        <f t="shared" si="127"/>
        <v>-3.8352900959329347E-2</v>
      </c>
      <c r="P2041">
        <v>3</v>
      </c>
      <c r="Q2041">
        <v>1</v>
      </c>
    </row>
    <row r="2042" spans="1:17">
      <c r="A2042" s="2" t="str">
        <f t="shared" si="124"/>
        <v>3_20123</v>
      </c>
      <c r="B2042" s="2">
        <v>3</v>
      </c>
      <c r="C2042" s="11" t="s">
        <v>19</v>
      </c>
      <c r="D2042" s="2">
        <v>3</v>
      </c>
      <c r="E2042" s="2">
        <v>2012</v>
      </c>
      <c r="F2042" s="2" t="str">
        <f t="shared" si="125"/>
        <v>2012Q3</v>
      </c>
      <c r="G2042" s="2">
        <v>1</v>
      </c>
      <c r="H2042" s="2">
        <v>0</v>
      </c>
      <c r="I2042" s="2">
        <v>0</v>
      </c>
      <c r="J2042" s="12">
        <v>15672</v>
      </c>
      <c r="K2042" s="12">
        <f>J2042*[1]OtherData!$C$3</f>
        <v>11863.739591218775</v>
      </c>
      <c r="L2042" s="12" t="str">
        <f>VLOOKUP($C2042,[1]OtherData!$H:$I,2,0)</f>
        <v>Water</v>
      </c>
      <c r="M2042" s="13">
        <f t="shared" si="126"/>
        <v>-4.1299853156238138E-2</v>
      </c>
      <c r="N2042" s="12">
        <v>14456.832168467849</v>
      </c>
      <c r="O2042" s="14">
        <f t="shared" si="127"/>
        <v>-3.8421233028491805E-2</v>
      </c>
      <c r="P2042">
        <v>3</v>
      </c>
      <c r="Q2042">
        <v>1</v>
      </c>
    </row>
    <row r="2043" spans="1:17">
      <c r="A2043" s="2" t="str">
        <f t="shared" si="124"/>
        <v>1_19882</v>
      </c>
      <c r="B2043" s="2">
        <v>1</v>
      </c>
      <c r="C2043" s="11" t="s">
        <v>38</v>
      </c>
      <c r="D2043" s="2">
        <v>2</v>
      </c>
      <c r="E2043" s="2">
        <v>1988</v>
      </c>
      <c r="F2043" s="2" t="str">
        <f t="shared" si="125"/>
        <v>1988Q2</v>
      </c>
      <c r="G2043" s="2">
        <v>30</v>
      </c>
      <c r="H2043" s="2">
        <v>0</v>
      </c>
      <c r="I2043" s="2">
        <v>0</v>
      </c>
      <c r="J2043" s="12">
        <v>15670</v>
      </c>
      <c r="K2043" s="12">
        <f>J2043*[1]OtherData!$C$3</f>
        <v>11862.225586676761</v>
      </c>
      <c r="L2043" s="12" t="str">
        <f>VLOOKUP($C2043,[1]OtherData!$H:$I,2,0)</f>
        <v>Heat</v>
      </c>
      <c r="M2043" s="15">
        <f t="shared" si="126"/>
        <v>-4.1299865805160908E-2</v>
      </c>
      <c r="N2043" s="12">
        <v>21876.031797010717</v>
      </c>
      <c r="O2043" s="14">
        <f t="shared" si="127"/>
        <v>-3.8385654237717219E-2</v>
      </c>
      <c r="P2043">
        <v>2</v>
      </c>
      <c r="Q2043">
        <v>3</v>
      </c>
    </row>
    <row r="2044" spans="1:17">
      <c r="A2044" s="2" t="str">
        <f t="shared" si="124"/>
        <v>6_19891</v>
      </c>
      <c r="B2044" s="2">
        <v>6</v>
      </c>
      <c r="C2044" s="11" t="s">
        <v>20</v>
      </c>
      <c r="D2044" s="2">
        <v>1</v>
      </c>
      <c r="E2044" s="2">
        <v>1989</v>
      </c>
      <c r="F2044" s="2" t="str">
        <f t="shared" si="125"/>
        <v>1989Q1</v>
      </c>
      <c r="G2044" s="2">
        <v>1</v>
      </c>
      <c r="H2044" s="2">
        <v>0</v>
      </c>
      <c r="I2044" s="2">
        <v>0</v>
      </c>
      <c r="J2044" s="12">
        <v>15665</v>
      </c>
      <c r="K2044" s="12">
        <f>J2044*[1]OtherData!$C$3</f>
        <v>11858.440575321727</v>
      </c>
      <c r="L2044" s="12" t="str">
        <f>VLOOKUP($C2044,[1]OtherData!$H:$I,2,0)</f>
        <v>Winter</v>
      </c>
      <c r="M2044" s="13">
        <f t="shared" si="126"/>
        <v>-4.1299897427467841E-2</v>
      </c>
      <c r="N2044" s="12">
        <v>20876.376639040351</v>
      </c>
      <c r="O2044" s="14">
        <f t="shared" si="127"/>
        <v>-3.8390448086581368E-2</v>
      </c>
      <c r="P2044">
        <v>3</v>
      </c>
      <c r="Q2044">
        <v>1</v>
      </c>
    </row>
    <row r="2045" spans="1:17">
      <c r="A2045" s="2" t="str">
        <f t="shared" si="124"/>
        <v>4_19801</v>
      </c>
      <c r="B2045" s="2">
        <v>4</v>
      </c>
      <c r="C2045" s="11" t="s">
        <v>20</v>
      </c>
      <c r="D2045" s="2">
        <v>1</v>
      </c>
      <c r="E2045" s="2">
        <v>1980</v>
      </c>
      <c r="F2045" s="2" t="str">
        <f t="shared" si="125"/>
        <v>1980Q1</v>
      </c>
      <c r="G2045" s="2">
        <v>2</v>
      </c>
      <c r="H2045" s="2">
        <v>0</v>
      </c>
      <c r="I2045" s="2">
        <v>0</v>
      </c>
      <c r="J2045" s="12">
        <v>15646</v>
      </c>
      <c r="K2045" s="12">
        <f>J2045*[1]OtherData!$C$3</f>
        <v>11844.057532172597</v>
      </c>
      <c r="L2045" s="12" t="str">
        <f>VLOOKUP($C2045,[1]OtherData!$H:$I,2,0)</f>
        <v>Winter</v>
      </c>
      <c r="M2045" s="15">
        <f t="shared" si="126"/>
        <v>-4.1300017592234173E-2</v>
      </c>
      <c r="N2045" s="12">
        <v>32797.57881184564</v>
      </c>
      <c r="O2045" s="14">
        <f t="shared" si="127"/>
        <v>-3.8333279931103241E-2</v>
      </c>
      <c r="P2045">
        <v>3</v>
      </c>
      <c r="Q2045">
        <v>1</v>
      </c>
    </row>
    <row r="2046" spans="1:17">
      <c r="A2046" s="2" t="str">
        <f t="shared" si="124"/>
        <v>2_20114</v>
      </c>
      <c r="B2046" s="2">
        <v>2</v>
      </c>
      <c r="C2046" s="11" t="s">
        <v>26</v>
      </c>
      <c r="D2046" s="2">
        <v>4</v>
      </c>
      <c r="E2046" s="2">
        <v>2011</v>
      </c>
      <c r="F2046" s="2" t="str">
        <f t="shared" si="125"/>
        <v>2011Q4</v>
      </c>
      <c r="G2046" s="2">
        <v>1</v>
      </c>
      <c r="H2046" s="2">
        <v>0</v>
      </c>
      <c r="I2046" s="2">
        <v>0</v>
      </c>
      <c r="J2046" s="12">
        <v>15637</v>
      </c>
      <c r="K2046" s="12">
        <f>J2046*[1]OtherData!$C$3</f>
        <v>11837.244511733536</v>
      </c>
      <c r="L2046" s="12" t="str">
        <f>VLOOKUP($C2046,[1]OtherData!$H:$I,2,0)</f>
        <v>Wind</v>
      </c>
      <c r="M2046" s="13">
        <f t="shared" si="126"/>
        <v>-4.1300074512386646E-2</v>
      </c>
      <c r="N2046" s="12">
        <v>14038.024166618077</v>
      </c>
      <c r="O2046" s="14">
        <f t="shared" si="127"/>
        <v>-3.8423241423334725E-2</v>
      </c>
      <c r="P2046">
        <v>3</v>
      </c>
      <c r="Q2046">
        <v>1</v>
      </c>
    </row>
    <row r="2047" spans="1:17">
      <c r="A2047" s="2" t="str">
        <f t="shared" si="124"/>
        <v>6_19751</v>
      </c>
      <c r="B2047" s="2">
        <v>6</v>
      </c>
      <c r="C2047" s="11" t="s">
        <v>59</v>
      </c>
      <c r="D2047" s="2">
        <v>1</v>
      </c>
      <c r="E2047" s="2">
        <v>1975</v>
      </c>
      <c r="F2047" s="2" t="str">
        <f t="shared" si="125"/>
        <v>1975Q1</v>
      </c>
      <c r="G2047" s="2">
        <v>1</v>
      </c>
      <c r="H2047" s="2">
        <v>0</v>
      </c>
      <c r="I2047" s="2">
        <v>3</v>
      </c>
      <c r="J2047" s="12">
        <v>15596</v>
      </c>
      <c r="K2047" s="12">
        <f>J2047*[1]OtherData!$C$3</f>
        <v>11806.207418622256</v>
      </c>
      <c r="L2047" s="12" t="str">
        <f>VLOOKUP($C2047,[1]OtherData!$H:$I,2,0)</f>
        <v>Storm</v>
      </c>
      <c r="M2047" s="15">
        <f t="shared" si="126"/>
        <v>-4.1300333815303472E-2</v>
      </c>
      <c r="N2047" s="12">
        <v>34032.850466577525</v>
      </c>
      <c r="O2047" s="14">
        <f t="shared" si="127"/>
        <v>-3.8327356182726882E-2</v>
      </c>
      <c r="P2047">
        <v>3</v>
      </c>
      <c r="Q2047">
        <v>1</v>
      </c>
    </row>
    <row r="2048" spans="1:17">
      <c r="A2048" s="2" t="str">
        <f t="shared" si="124"/>
        <v>4_19781</v>
      </c>
      <c r="B2048" s="2">
        <v>4</v>
      </c>
      <c r="C2048" s="11" t="s">
        <v>19</v>
      </c>
      <c r="D2048" s="2">
        <v>1</v>
      </c>
      <c r="E2048" s="2">
        <v>1978</v>
      </c>
      <c r="F2048" s="2" t="str">
        <f t="shared" si="125"/>
        <v>1978Q1</v>
      </c>
      <c r="G2048" s="2">
        <v>6</v>
      </c>
      <c r="H2048" s="2">
        <v>0</v>
      </c>
      <c r="I2048" s="2">
        <v>0</v>
      </c>
      <c r="J2048" s="12">
        <v>15590</v>
      </c>
      <c r="K2048" s="12">
        <f>J2048*[1]OtherData!$C$3</f>
        <v>11801.665404996216</v>
      </c>
      <c r="L2048" s="12" t="str">
        <f>VLOOKUP($C2048,[1]OtherData!$H:$I,2,0)</f>
        <v>Water</v>
      </c>
      <c r="M2048" s="13">
        <f t="shared" si="126"/>
        <v>-4.130037176207179E-2</v>
      </c>
      <c r="N2048" s="12">
        <v>34359.83344482648</v>
      </c>
      <c r="O2048" s="14">
        <f t="shared" si="127"/>
        <v>-3.8325788135019252E-2</v>
      </c>
      <c r="P2048">
        <v>3</v>
      </c>
      <c r="Q2048">
        <v>1</v>
      </c>
    </row>
    <row r="2049" spans="1:17">
      <c r="A2049" s="2" t="str">
        <f t="shared" si="124"/>
        <v>2_20093</v>
      </c>
      <c r="B2049" s="2">
        <v>2</v>
      </c>
      <c r="C2049" s="11" t="s">
        <v>24</v>
      </c>
      <c r="D2049" s="2">
        <v>3</v>
      </c>
      <c r="E2049" s="2">
        <v>2009</v>
      </c>
      <c r="F2049" s="2" t="str">
        <f t="shared" si="125"/>
        <v>2009Q3</v>
      </c>
      <c r="G2049" s="2">
        <v>1</v>
      </c>
      <c r="H2049" s="2">
        <v>0</v>
      </c>
      <c r="I2049" s="2">
        <v>0</v>
      </c>
      <c r="J2049" s="12">
        <v>15558</v>
      </c>
      <c r="K2049" s="12">
        <f>J2049*[1]OtherData!$C$3</f>
        <v>11777.441332323997</v>
      </c>
      <c r="L2049" s="12" t="str">
        <f>VLOOKUP($C2049,[1]OtherData!$H:$I,2,0)</f>
        <v>Storm</v>
      </c>
      <c r="M2049" s="15">
        <f t="shared" si="126"/>
        <v>-4.1300574144836136E-2</v>
      </c>
      <c r="N2049" s="12">
        <v>13882.010072587282</v>
      </c>
      <c r="O2049" s="14">
        <f t="shared" si="127"/>
        <v>-3.8423989589321264E-2</v>
      </c>
      <c r="P2049">
        <v>3</v>
      </c>
      <c r="Q2049">
        <v>1</v>
      </c>
    </row>
    <row r="2050" spans="1:17">
      <c r="A2050" s="2" t="str">
        <f t="shared" ref="A2050:A2113" si="128">B2050&amp;"_"&amp;E2050&amp;D2050</f>
        <v>3_19731</v>
      </c>
      <c r="B2050" s="2">
        <v>3</v>
      </c>
      <c r="C2050" s="11" t="s">
        <v>19</v>
      </c>
      <c r="D2050" s="2">
        <v>1</v>
      </c>
      <c r="E2050" s="2">
        <v>1973</v>
      </c>
      <c r="F2050" s="2" t="str">
        <f t="shared" ref="F2050:F2113" si="129">E2050&amp;"Q"&amp;D2050</f>
        <v>1973Q1</v>
      </c>
      <c r="G2050" s="2">
        <v>1</v>
      </c>
      <c r="H2050" s="2">
        <v>0</v>
      </c>
      <c r="I2050" s="2">
        <v>0</v>
      </c>
      <c r="J2050" s="12">
        <v>15541</v>
      </c>
      <c r="K2050" s="12">
        <f>J2050*[1]OtherData!$C$3</f>
        <v>11764.572293716881</v>
      </c>
      <c r="L2050" s="12" t="str">
        <f>VLOOKUP($C2050,[1]OtherData!$H:$I,2,0)</f>
        <v>Water</v>
      </c>
      <c r="M2050" s="13">
        <f t="shared" ref="M2050:M2113" si="130">STANDARDIZE(J2050,AVERAGE($J$2:$J$3367),_xlfn.STDEV.S($J$2:$J$3367))</f>
        <v>-4.1300681660679697E-2</v>
      </c>
      <c r="N2050" s="12">
        <v>33877.420697496462</v>
      </c>
      <c r="O2050" s="14">
        <f t="shared" ref="O2050:O2113" si="131">STANDARDIZE(N2050,AVERAGE($N$2:$N$3367),_xlfn.STDEV.S($N$2:$N$3367))</f>
        <v>-3.832810154658163E-2</v>
      </c>
      <c r="P2050">
        <v>3</v>
      </c>
      <c r="Q2050">
        <v>1</v>
      </c>
    </row>
    <row r="2051" spans="1:17">
      <c r="A2051" s="2" t="str">
        <f t="shared" si="128"/>
        <v>5_19751</v>
      </c>
      <c r="B2051" s="2">
        <v>5</v>
      </c>
      <c r="C2051" s="11" t="s">
        <v>37</v>
      </c>
      <c r="D2051" s="2">
        <v>1</v>
      </c>
      <c r="E2051" s="2">
        <v>1975</v>
      </c>
      <c r="F2051" s="2" t="str">
        <f t="shared" si="129"/>
        <v>1975Q1</v>
      </c>
      <c r="G2051" s="2">
        <v>7</v>
      </c>
      <c r="H2051" s="2">
        <v>0</v>
      </c>
      <c r="I2051" s="2">
        <v>0</v>
      </c>
      <c r="J2051" s="12">
        <v>15523</v>
      </c>
      <c r="K2051" s="12">
        <f>J2051*[1]OtherData!$C$3</f>
        <v>11750.946252838759</v>
      </c>
      <c r="L2051" s="12" t="str">
        <f>VLOOKUP($C2051,[1]OtherData!$H:$I,2,0)</f>
        <v>Water</v>
      </c>
      <c r="M2051" s="15">
        <f t="shared" si="130"/>
        <v>-4.1300795500984651E-2</v>
      </c>
      <c r="N2051" s="12">
        <v>33873.553333719094</v>
      </c>
      <c r="O2051" s="14">
        <f t="shared" si="131"/>
        <v>-3.8328120092534501E-2</v>
      </c>
      <c r="P2051">
        <v>3</v>
      </c>
      <c r="Q2051">
        <v>1</v>
      </c>
    </row>
    <row r="2052" spans="1:17">
      <c r="A2052" s="2" t="str">
        <f t="shared" si="128"/>
        <v>6_19801</v>
      </c>
      <c r="B2052" s="2">
        <v>6</v>
      </c>
      <c r="C2052" s="11" t="s">
        <v>26</v>
      </c>
      <c r="D2052" s="2">
        <v>1</v>
      </c>
      <c r="E2052" s="2">
        <v>1980</v>
      </c>
      <c r="F2052" s="2" t="str">
        <f t="shared" si="129"/>
        <v>1980Q1</v>
      </c>
      <c r="G2052" s="2">
        <v>1</v>
      </c>
      <c r="H2052" s="2">
        <v>0</v>
      </c>
      <c r="I2052" s="2">
        <v>0</v>
      </c>
      <c r="J2052" s="12">
        <v>15520</v>
      </c>
      <c r="K2052" s="12">
        <f>J2052*[1]OtherData!$C$3</f>
        <v>11748.675246025739</v>
      </c>
      <c r="L2052" s="12" t="str">
        <f>VLOOKUP($C2052,[1]OtherData!$H:$I,2,0)</f>
        <v>Wind</v>
      </c>
      <c r="M2052" s="13">
        <f t="shared" si="130"/>
        <v>-4.1300814474368806E-2</v>
      </c>
      <c r="N2052" s="12">
        <v>32533.454119892904</v>
      </c>
      <c r="O2052" s="14">
        <f t="shared" si="131"/>
        <v>-3.8334546541738339E-2</v>
      </c>
      <c r="P2052">
        <v>3</v>
      </c>
      <c r="Q2052">
        <v>1</v>
      </c>
    </row>
    <row r="2053" spans="1:17">
      <c r="A2053" s="2" t="str">
        <f t="shared" si="128"/>
        <v>3_20163</v>
      </c>
      <c r="B2053" s="2">
        <v>3</v>
      </c>
      <c r="C2053" s="11" t="s">
        <v>19</v>
      </c>
      <c r="D2053" s="2">
        <v>3</v>
      </c>
      <c r="E2053" s="2">
        <v>2016</v>
      </c>
      <c r="F2053" s="2" t="str">
        <f t="shared" si="129"/>
        <v>2016Q3</v>
      </c>
      <c r="G2053" s="2">
        <v>1</v>
      </c>
      <c r="H2053" s="2">
        <v>0</v>
      </c>
      <c r="I2053" s="2">
        <v>0</v>
      </c>
      <c r="J2053" s="12">
        <v>15482</v>
      </c>
      <c r="K2053" s="12">
        <f>J2053*[1]OtherData!$C$3</f>
        <v>11719.90915972748</v>
      </c>
      <c r="L2053" s="12" t="str">
        <f>VLOOKUP($C2053,[1]OtherData!$H:$I,2,0)</f>
        <v>Water</v>
      </c>
      <c r="M2053" s="15">
        <f t="shared" si="130"/>
        <v>-4.1301054803901477E-2</v>
      </c>
      <c r="N2053" s="12">
        <v>14837.855375801222</v>
      </c>
      <c r="O2053" s="14">
        <f t="shared" si="131"/>
        <v>-3.8419405830727532E-2</v>
      </c>
      <c r="P2053">
        <v>3</v>
      </c>
      <c r="Q2053">
        <v>1</v>
      </c>
    </row>
    <row r="2054" spans="1:17">
      <c r="A2054" s="2" t="str">
        <f t="shared" si="128"/>
        <v>3_20143</v>
      </c>
      <c r="B2054" s="2">
        <v>3</v>
      </c>
      <c r="C2054" s="11" t="s">
        <v>27</v>
      </c>
      <c r="D2054" s="2">
        <v>3</v>
      </c>
      <c r="E2054" s="2">
        <v>2014</v>
      </c>
      <c r="F2054" s="2" t="str">
        <f t="shared" si="129"/>
        <v>2014Q3</v>
      </c>
      <c r="G2054" s="2">
        <v>1</v>
      </c>
      <c r="H2054" s="2">
        <v>0</v>
      </c>
      <c r="I2054" s="2">
        <v>0</v>
      </c>
      <c r="J2054" s="12">
        <v>15469</v>
      </c>
      <c r="K2054" s="12">
        <f>J2054*[1]OtherData!$C$3</f>
        <v>11710.06813020439</v>
      </c>
      <c r="L2054" s="12" t="str">
        <f>VLOOKUP($C2054,[1]OtherData!$H:$I,2,0)</f>
        <v>Storm</v>
      </c>
      <c r="M2054" s="13">
        <f t="shared" si="130"/>
        <v>-4.1301137021899491E-2</v>
      </c>
      <c r="N2054" s="12">
        <v>14727.171787778951</v>
      </c>
      <c r="O2054" s="14">
        <f t="shared" si="131"/>
        <v>-3.8419936614156693E-2</v>
      </c>
      <c r="P2054">
        <v>3</v>
      </c>
      <c r="Q2054">
        <v>1</v>
      </c>
    </row>
    <row r="2055" spans="1:17">
      <c r="A2055" s="2" t="str">
        <f t="shared" si="128"/>
        <v>2_20092</v>
      </c>
      <c r="B2055" s="2">
        <v>2</v>
      </c>
      <c r="C2055" s="11" t="s">
        <v>24</v>
      </c>
      <c r="D2055" s="2">
        <v>2</v>
      </c>
      <c r="E2055" s="2">
        <v>2009</v>
      </c>
      <c r="F2055" s="2" t="str">
        <f t="shared" si="129"/>
        <v>2009Q2</v>
      </c>
      <c r="G2055" s="2">
        <v>1</v>
      </c>
      <c r="H2055" s="2">
        <v>0</v>
      </c>
      <c r="I2055" s="2">
        <v>0</v>
      </c>
      <c r="J2055" s="12">
        <v>15468</v>
      </c>
      <c r="K2055" s="12">
        <f>J2055*[1]OtherData!$C$3</f>
        <v>11709.311127933384</v>
      </c>
      <c r="L2055" s="12" t="str">
        <f>VLOOKUP($C2055,[1]OtherData!$H:$I,2,0)</f>
        <v>Storm</v>
      </c>
      <c r="M2055" s="15">
        <f t="shared" si="130"/>
        <v>-4.1301143346360876E-2</v>
      </c>
      <c r="N2055" s="12">
        <v>13801.705347909763</v>
      </c>
      <c r="O2055" s="14">
        <f t="shared" si="131"/>
        <v>-3.8424374690833631E-2</v>
      </c>
      <c r="P2055">
        <v>3</v>
      </c>
      <c r="Q2055">
        <v>1</v>
      </c>
    </row>
    <row r="2056" spans="1:17">
      <c r="A2056" s="2" t="str">
        <f t="shared" si="128"/>
        <v>3_20122</v>
      </c>
      <c r="B2056" s="2">
        <v>3</v>
      </c>
      <c r="C2056" s="11" t="s">
        <v>19</v>
      </c>
      <c r="D2056" s="2">
        <v>2</v>
      </c>
      <c r="E2056" s="2">
        <v>2012</v>
      </c>
      <c r="F2056" s="2" t="str">
        <f t="shared" si="129"/>
        <v>2012Q2</v>
      </c>
      <c r="G2056" s="2">
        <v>1</v>
      </c>
      <c r="H2056" s="2">
        <v>0</v>
      </c>
      <c r="I2056" s="2">
        <v>0</v>
      </c>
      <c r="J2056" s="12">
        <v>15371</v>
      </c>
      <c r="K2056" s="12">
        <f>J2056*[1]OtherData!$C$3</f>
        <v>11635.881907645724</v>
      </c>
      <c r="L2056" s="12" t="str">
        <f>VLOOKUP($C2056,[1]OtherData!$H:$I,2,0)</f>
        <v>Water</v>
      </c>
      <c r="M2056" s="13">
        <f t="shared" si="130"/>
        <v>-4.1301756819115319E-2</v>
      </c>
      <c r="N2056" s="12">
        <v>14179.170958494084</v>
      </c>
      <c r="O2056" s="14">
        <f t="shared" si="131"/>
        <v>-3.8422564553533656E-2</v>
      </c>
      <c r="P2056">
        <v>3</v>
      </c>
      <c r="Q2056">
        <v>1</v>
      </c>
    </row>
    <row r="2057" spans="1:17">
      <c r="A2057" s="2" t="str">
        <f t="shared" si="128"/>
        <v>2_20163</v>
      </c>
      <c r="B2057" s="2">
        <v>2</v>
      </c>
      <c r="C2057" s="11" t="s">
        <v>24</v>
      </c>
      <c r="D2057" s="2">
        <v>3</v>
      </c>
      <c r="E2057" s="2">
        <v>2016</v>
      </c>
      <c r="F2057" s="2" t="str">
        <f t="shared" si="129"/>
        <v>2016Q3</v>
      </c>
      <c r="G2057" s="2">
        <v>1</v>
      </c>
      <c r="H2057" s="2">
        <v>0</v>
      </c>
      <c r="I2057" s="2">
        <v>0</v>
      </c>
      <c r="J2057" s="12">
        <v>15370</v>
      </c>
      <c r="K2057" s="12">
        <f>J2057*[1]OtherData!$C$3</f>
        <v>11635.124905374716</v>
      </c>
      <c r="L2057" s="12" t="str">
        <f>VLOOKUP($C2057,[1]OtherData!$H:$I,2,0)</f>
        <v>Storm</v>
      </c>
      <c r="M2057" s="15">
        <f t="shared" si="130"/>
        <v>-4.1301763143576704E-2</v>
      </c>
      <c r="N2057" s="12">
        <v>14730.515251651259</v>
      </c>
      <c r="O2057" s="14">
        <f t="shared" si="131"/>
        <v>-3.8419920580567146E-2</v>
      </c>
      <c r="P2057">
        <v>3</v>
      </c>
      <c r="Q2057">
        <v>1</v>
      </c>
    </row>
    <row r="2058" spans="1:17">
      <c r="A2058" s="2" t="str">
        <f t="shared" si="128"/>
        <v>2_20123</v>
      </c>
      <c r="B2058" s="2">
        <v>2</v>
      </c>
      <c r="C2058" s="11" t="s">
        <v>25</v>
      </c>
      <c r="D2058" s="2">
        <v>3</v>
      </c>
      <c r="E2058" s="2">
        <v>2012</v>
      </c>
      <c r="F2058" s="2" t="str">
        <f t="shared" si="129"/>
        <v>2012Q3</v>
      </c>
      <c r="G2058" s="2">
        <v>1</v>
      </c>
      <c r="H2058" s="2">
        <v>0</v>
      </c>
      <c r="I2058" s="2">
        <v>0</v>
      </c>
      <c r="J2058" s="12">
        <v>15333</v>
      </c>
      <c r="K2058" s="12">
        <f>J2058*[1]OtherData!$C$3</f>
        <v>11607.115821347465</v>
      </c>
      <c r="L2058" s="12" t="str">
        <f>VLOOKUP($C2058,[1]OtherData!$H:$I,2,0)</f>
        <v>Storm</v>
      </c>
      <c r="M2058" s="13">
        <f t="shared" si="130"/>
        <v>-4.1301997148647983E-2</v>
      </c>
      <c r="N2058" s="12">
        <v>14144.117383813011</v>
      </c>
      <c r="O2058" s="14">
        <f t="shared" si="131"/>
        <v>-3.8422732653040602E-2</v>
      </c>
      <c r="P2058">
        <v>3</v>
      </c>
      <c r="Q2058">
        <v>1</v>
      </c>
    </row>
    <row r="2059" spans="1:17">
      <c r="A2059" s="2" t="str">
        <f t="shared" si="128"/>
        <v>2_20103</v>
      </c>
      <c r="B2059" s="2">
        <v>2</v>
      </c>
      <c r="C2059" s="11" t="s">
        <v>26</v>
      </c>
      <c r="D2059" s="2">
        <v>3</v>
      </c>
      <c r="E2059" s="2">
        <v>2010</v>
      </c>
      <c r="F2059" s="2" t="str">
        <f t="shared" si="129"/>
        <v>2010Q3</v>
      </c>
      <c r="G2059" s="2">
        <v>1</v>
      </c>
      <c r="H2059" s="2">
        <v>0</v>
      </c>
      <c r="I2059" s="2">
        <v>0</v>
      </c>
      <c r="J2059" s="12">
        <v>15208</v>
      </c>
      <c r="K2059" s="12">
        <f>J2059*[1]OtherData!$C$3</f>
        <v>11512.490537471613</v>
      </c>
      <c r="L2059" s="12" t="str">
        <f>VLOOKUP($C2059,[1]OtherData!$H:$I,2,0)</f>
        <v>Wind</v>
      </c>
      <c r="M2059" s="15">
        <f t="shared" si="130"/>
        <v>-4.1302787706321231E-2</v>
      </c>
      <c r="N2059" s="12">
        <v>13503.599176892154</v>
      </c>
      <c r="O2059" s="14">
        <f t="shared" si="131"/>
        <v>-3.8425804259738398E-2</v>
      </c>
      <c r="P2059">
        <v>3</v>
      </c>
      <c r="Q2059">
        <v>1</v>
      </c>
    </row>
    <row r="2060" spans="1:17">
      <c r="A2060" s="2" t="str">
        <f t="shared" si="128"/>
        <v>2_20062</v>
      </c>
      <c r="B2060" s="2">
        <v>2</v>
      </c>
      <c r="C2060" s="11" t="s">
        <v>24</v>
      </c>
      <c r="D2060" s="2">
        <v>2</v>
      </c>
      <c r="E2060" s="2">
        <v>2006</v>
      </c>
      <c r="F2060" s="2" t="str">
        <f t="shared" si="129"/>
        <v>2006Q2</v>
      </c>
      <c r="G2060" s="2">
        <v>1</v>
      </c>
      <c r="H2060" s="2">
        <v>0</v>
      </c>
      <c r="I2060" s="2">
        <v>0</v>
      </c>
      <c r="J2060" s="12">
        <v>15205</v>
      </c>
      <c r="K2060" s="12">
        <f>J2060*[1]OtherData!$C$3</f>
        <v>11510.219530658593</v>
      </c>
      <c r="L2060" s="12" t="str">
        <f>VLOOKUP($C2060,[1]OtherData!$H:$I,2,0)</f>
        <v>Storm</v>
      </c>
      <c r="M2060" s="13">
        <f t="shared" si="130"/>
        <v>-4.1302806679705394E-2</v>
      </c>
      <c r="N2060" s="12">
        <v>14046.3712996426</v>
      </c>
      <c r="O2060" s="14">
        <f t="shared" si="131"/>
        <v>-3.842320139463698E-2</v>
      </c>
      <c r="P2060">
        <v>3</v>
      </c>
      <c r="Q2060">
        <v>1</v>
      </c>
    </row>
    <row r="2061" spans="1:17">
      <c r="A2061" s="2" t="str">
        <f t="shared" si="128"/>
        <v>2_20112</v>
      </c>
      <c r="B2061" s="2">
        <v>2</v>
      </c>
      <c r="C2061" s="11" t="s">
        <v>24</v>
      </c>
      <c r="D2061" s="2">
        <v>2</v>
      </c>
      <c r="E2061" s="2">
        <v>2011</v>
      </c>
      <c r="F2061" s="2" t="str">
        <f t="shared" si="129"/>
        <v>2011Q2</v>
      </c>
      <c r="G2061" s="2">
        <v>1</v>
      </c>
      <c r="H2061" s="2">
        <v>0</v>
      </c>
      <c r="I2061" s="2">
        <v>0</v>
      </c>
      <c r="J2061" s="12">
        <v>15173</v>
      </c>
      <c r="K2061" s="12">
        <f>J2061*[1]OtherData!$C$3</f>
        <v>11485.995457986375</v>
      </c>
      <c r="L2061" s="12" t="str">
        <f>VLOOKUP($C2061,[1]OtherData!$H:$I,2,0)</f>
        <v>Storm</v>
      </c>
      <c r="M2061" s="15">
        <f t="shared" si="130"/>
        <v>-4.1303009062469746E-2</v>
      </c>
      <c r="N2061" s="12">
        <v>13621.470913864301</v>
      </c>
      <c r="O2061" s="14">
        <f t="shared" si="131"/>
        <v>-3.8425239005522589E-2</v>
      </c>
      <c r="P2061">
        <v>3</v>
      </c>
      <c r="Q2061">
        <v>1</v>
      </c>
    </row>
    <row r="2062" spans="1:17">
      <c r="A2062" s="2" t="str">
        <f t="shared" si="128"/>
        <v>2_20112</v>
      </c>
      <c r="B2062" s="2">
        <v>2</v>
      </c>
      <c r="C2062" s="11" t="s">
        <v>39</v>
      </c>
      <c r="D2062" s="2">
        <v>2</v>
      </c>
      <c r="E2062" s="2">
        <v>2011</v>
      </c>
      <c r="F2062" s="2" t="str">
        <f t="shared" si="129"/>
        <v>2011Q2</v>
      </c>
      <c r="G2062" s="2">
        <v>1</v>
      </c>
      <c r="H2062" s="2">
        <v>0</v>
      </c>
      <c r="I2062" s="2">
        <v>0</v>
      </c>
      <c r="J2062" s="12">
        <v>15170</v>
      </c>
      <c r="K2062" s="12">
        <f>J2062*[1]OtherData!$C$3</f>
        <v>11483.724451173353</v>
      </c>
      <c r="L2062" s="12" t="str">
        <f>VLOOKUP($C2062,[1]OtherData!$H:$I,2,0)</f>
        <v>Storm</v>
      </c>
      <c r="M2062" s="13">
        <f t="shared" si="130"/>
        <v>-4.1303028035853902E-2</v>
      </c>
      <c r="N2062" s="12">
        <v>13618.777681626669</v>
      </c>
      <c r="O2062" s="14">
        <f t="shared" si="131"/>
        <v>-3.842525192092467E-2</v>
      </c>
      <c r="P2062">
        <v>3</v>
      </c>
      <c r="Q2062">
        <v>1</v>
      </c>
    </row>
    <row r="2063" spans="1:17">
      <c r="A2063" s="2" t="str">
        <f t="shared" si="128"/>
        <v>2_20112</v>
      </c>
      <c r="B2063" s="2">
        <v>2</v>
      </c>
      <c r="C2063" s="11" t="s">
        <v>39</v>
      </c>
      <c r="D2063" s="2">
        <v>2</v>
      </c>
      <c r="E2063" s="2">
        <v>2011</v>
      </c>
      <c r="F2063" s="2" t="str">
        <f t="shared" si="129"/>
        <v>2011Q2</v>
      </c>
      <c r="G2063" s="2">
        <v>1</v>
      </c>
      <c r="H2063" s="2">
        <v>0</v>
      </c>
      <c r="I2063" s="2">
        <v>0</v>
      </c>
      <c r="J2063" s="12">
        <v>15162</v>
      </c>
      <c r="K2063" s="12">
        <f>J2063*[1]OtherData!$C$3</f>
        <v>11477.668433005299</v>
      </c>
      <c r="L2063" s="12" t="str">
        <f>VLOOKUP($C2063,[1]OtherData!$H:$I,2,0)</f>
        <v>Storm</v>
      </c>
      <c r="M2063" s="15">
        <f t="shared" si="130"/>
        <v>-4.130307863154499E-2</v>
      </c>
      <c r="N2063" s="12">
        <v>13611.595728992983</v>
      </c>
      <c r="O2063" s="14">
        <f t="shared" si="131"/>
        <v>-3.8425286361996873E-2</v>
      </c>
      <c r="P2063">
        <v>3</v>
      </c>
      <c r="Q2063">
        <v>1</v>
      </c>
    </row>
    <row r="2064" spans="1:17">
      <c r="A2064" s="2" t="str">
        <f t="shared" si="128"/>
        <v>2_20143</v>
      </c>
      <c r="B2064" s="2">
        <v>2</v>
      </c>
      <c r="C2064" s="11" t="s">
        <v>39</v>
      </c>
      <c r="D2064" s="2">
        <v>3</v>
      </c>
      <c r="E2064" s="2">
        <v>2014</v>
      </c>
      <c r="F2064" s="2" t="str">
        <f t="shared" si="129"/>
        <v>2014Q3</v>
      </c>
      <c r="G2064" s="2">
        <v>1</v>
      </c>
      <c r="H2064" s="2">
        <v>0</v>
      </c>
      <c r="I2064" s="2">
        <v>0</v>
      </c>
      <c r="J2064" s="12">
        <v>15152</v>
      </c>
      <c r="K2064" s="12">
        <f>J2064*[1]OtherData!$C$3</f>
        <v>11470.098410295232</v>
      </c>
      <c r="L2064" s="12" t="str">
        <f>VLOOKUP($C2064,[1]OtherData!$H:$I,2,0)</f>
        <v>Storm</v>
      </c>
      <c r="M2064" s="13">
        <f t="shared" si="130"/>
        <v>-4.1303141876158848E-2</v>
      </c>
      <c r="N2064" s="12">
        <v>14425.373775190812</v>
      </c>
      <c r="O2064" s="14">
        <f t="shared" si="131"/>
        <v>-3.8421383887297142E-2</v>
      </c>
      <c r="P2064">
        <v>3</v>
      </c>
      <c r="Q2064">
        <v>1</v>
      </c>
    </row>
    <row r="2065" spans="1:17">
      <c r="A2065" s="2" t="str">
        <f t="shared" si="128"/>
        <v>2_20192</v>
      </c>
      <c r="B2065" s="2">
        <v>2</v>
      </c>
      <c r="C2065" s="11" t="s">
        <v>24</v>
      </c>
      <c r="D2065" s="2">
        <v>2</v>
      </c>
      <c r="E2065" s="2">
        <v>2019</v>
      </c>
      <c r="F2065" s="2" t="str">
        <f t="shared" si="129"/>
        <v>2019Q2</v>
      </c>
      <c r="G2065" s="2">
        <v>1</v>
      </c>
      <c r="H2065" s="2">
        <v>0</v>
      </c>
      <c r="I2065" s="2">
        <v>0</v>
      </c>
      <c r="J2065" s="12">
        <v>15135</v>
      </c>
      <c r="K2065" s="12">
        <f>J2065*[1]OtherData!$C$3</f>
        <v>11457.229371688116</v>
      </c>
      <c r="L2065" s="12" t="str">
        <f>VLOOKUP($C2065,[1]OtherData!$H:$I,2,0)</f>
        <v>Storm</v>
      </c>
      <c r="M2065" s="15">
        <f t="shared" si="130"/>
        <v>-4.130324939200241E-2</v>
      </c>
      <c r="N2065" s="12">
        <v>14624.980519155863</v>
      </c>
      <c r="O2065" s="14">
        <f t="shared" si="131"/>
        <v>-3.8420426672646467E-2</v>
      </c>
      <c r="P2065">
        <v>3</v>
      </c>
      <c r="Q2065">
        <v>1</v>
      </c>
    </row>
    <row r="2066" spans="1:17">
      <c r="A2066" s="2" t="str">
        <f t="shared" si="128"/>
        <v>2_20112</v>
      </c>
      <c r="B2066" s="2">
        <v>2</v>
      </c>
      <c r="C2066" s="11" t="s">
        <v>39</v>
      </c>
      <c r="D2066" s="2">
        <v>2</v>
      </c>
      <c r="E2066" s="2">
        <v>2011</v>
      </c>
      <c r="F2066" s="2" t="str">
        <f t="shared" si="129"/>
        <v>2011Q2</v>
      </c>
      <c r="G2066" s="2">
        <v>1</v>
      </c>
      <c r="H2066" s="2">
        <v>0</v>
      </c>
      <c r="I2066" s="2">
        <v>0</v>
      </c>
      <c r="J2066" s="12">
        <v>15100</v>
      </c>
      <c r="K2066" s="12">
        <f>J2066*[1]OtherData!$C$3</f>
        <v>11430.734292202877</v>
      </c>
      <c r="L2066" s="12" t="str">
        <f>VLOOKUP($C2066,[1]OtherData!$H:$I,2,0)</f>
        <v>Storm</v>
      </c>
      <c r="M2066" s="13">
        <f t="shared" si="130"/>
        <v>-4.1303470748150918E-2</v>
      </c>
      <c r="N2066" s="12">
        <v>13555.935596081919</v>
      </c>
      <c r="O2066" s="14">
        <f t="shared" si="131"/>
        <v>-3.8425553280306453E-2</v>
      </c>
      <c r="P2066">
        <v>3</v>
      </c>
      <c r="Q2066">
        <v>1</v>
      </c>
    </row>
    <row r="2067" spans="1:17">
      <c r="A2067" s="2" t="str">
        <f t="shared" si="128"/>
        <v>2_20122</v>
      </c>
      <c r="B2067" s="2">
        <v>2</v>
      </c>
      <c r="C2067" s="11" t="s">
        <v>39</v>
      </c>
      <c r="D2067" s="2">
        <v>2</v>
      </c>
      <c r="E2067" s="2">
        <v>2012</v>
      </c>
      <c r="F2067" s="2" t="str">
        <f t="shared" si="129"/>
        <v>2012Q2</v>
      </c>
      <c r="G2067" s="2">
        <v>1</v>
      </c>
      <c r="H2067" s="2">
        <v>0</v>
      </c>
      <c r="I2067" s="2">
        <v>0</v>
      </c>
      <c r="J2067" s="12">
        <v>15059</v>
      </c>
      <c r="K2067" s="12">
        <f>J2067*[1]OtherData!$C$3</f>
        <v>11399.697199091597</v>
      </c>
      <c r="L2067" s="12" t="str">
        <f>VLOOKUP($C2067,[1]OtherData!$H:$I,2,0)</f>
        <v>Storm</v>
      </c>
      <c r="M2067" s="15">
        <f t="shared" si="130"/>
        <v>-4.1303730051067744E-2</v>
      </c>
      <c r="N2067" s="12">
        <v>13891.362661112642</v>
      </c>
      <c r="O2067" s="14">
        <f t="shared" si="131"/>
        <v>-3.842394473895909E-2</v>
      </c>
      <c r="P2067">
        <v>3</v>
      </c>
      <c r="Q2067">
        <v>1</v>
      </c>
    </row>
    <row r="2068" spans="1:17">
      <c r="A2068" s="2" t="str">
        <f t="shared" si="128"/>
        <v>3_20172</v>
      </c>
      <c r="B2068" s="2">
        <v>3</v>
      </c>
      <c r="C2068" s="11" t="s">
        <v>19</v>
      </c>
      <c r="D2068" s="2">
        <v>2</v>
      </c>
      <c r="E2068" s="2">
        <v>2017</v>
      </c>
      <c r="F2068" s="2" t="str">
        <f t="shared" si="129"/>
        <v>2017Q2</v>
      </c>
      <c r="G2068" s="2">
        <v>1</v>
      </c>
      <c r="H2068" s="2">
        <v>0</v>
      </c>
      <c r="I2068" s="2">
        <v>0</v>
      </c>
      <c r="J2068" s="12">
        <v>15048</v>
      </c>
      <c r="K2068" s="12">
        <f>J2068*[1]OtherData!$C$3</f>
        <v>11391.370174110523</v>
      </c>
      <c r="L2068" s="12" t="str">
        <f>VLOOKUP($C2068,[1]OtherData!$H:$I,2,0)</f>
        <v>Water</v>
      </c>
      <c r="M2068" s="13">
        <f t="shared" si="130"/>
        <v>-4.1303799620142995E-2</v>
      </c>
      <c r="N2068" s="12">
        <v>14437.663093324352</v>
      </c>
      <c r="O2068" s="14">
        <f t="shared" si="131"/>
        <v>-3.8421324953840631E-2</v>
      </c>
      <c r="P2068">
        <v>3</v>
      </c>
      <c r="Q2068">
        <v>1</v>
      </c>
    </row>
    <row r="2069" spans="1:17">
      <c r="A2069" s="2" t="str">
        <f t="shared" si="128"/>
        <v>4_19952</v>
      </c>
      <c r="B2069" s="2">
        <v>4</v>
      </c>
      <c r="C2069" s="11" t="s">
        <v>24</v>
      </c>
      <c r="D2069" s="2">
        <v>2</v>
      </c>
      <c r="E2069" s="2">
        <v>1995</v>
      </c>
      <c r="F2069" s="2" t="str">
        <f t="shared" si="129"/>
        <v>1995Q2</v>
      </c>
      <c r="G2069" s="2">
        <v>1</v>
      </c>
      <c r="H2069" s="2">
        <v>0</v>
      </c>
      <c r="I2069" s="2">
        <v>0</v>
      </c>
      <c r="J2069" s="12">
        <v>15038</v>
      </c>
      <c r="K2069" s="12">
        <f>J2069*[1]OtherData!$C$3</f>
        <v>11383.800151400455</v>
      </c>
      <c r="L2069" s="12" t="str">
        <f>VLOOKUP($C2069,[1]OtherData!$H:$I,2,0)</f>
        <v>Storm</v>
      </c>
      <c r="M2069" s="15">
        <f t="shared" si="130"/>
        <v>-4.1303862864756853E-2</v>
      </c>
      <c r="N2069" s="12">
        <v>17615.279633341273</v>
      </c>
      <c r="O2069" s="14">
        <f t="shared" si="131"/>
        <v>-3.8406086685604232E-2</v>
      </c>
      <c r="P2069">
        <v>3</v>
      </c>
      <c r="Q2069">
        <v>1</v>
      </c>
    </row>
    <row r="2070" spans="1:17">
      <c r="A2070" s="2" t="str">
        <f t="shared" si="128"/>
        <v>2_20153</v>
      </c>
      <c r="B2070" s="2">
        <v>2</v>
      </c>
      <c r="C2070" s="11" t="s">
        <v>24</v>
      </c>
      <c r="D2070" s="2">
        <v>3</v>
      </c>
      <c r="E2070" s="2">
        <v>2015</v>
      </c>
      <c r="F2070" s="2" t="str">
        <f t="shared" si="129"/>
        <v>2015Q3</v>
      </c>
      <c r="G2070" s="2">
        <v>1</v>
      </c>
      <c r="H2070" s="2">
        <v>0</v>
      </c>
      <c r="I2070" s="2">
        <v>0</v>
      </c>
      <c r="J2070" s="12">
        <v>15022</v>
      </c>
      <c r="K2070" s="12">
        <f>J2070*[1]OtherData!$C$3</f>
        <v>11371.688115064346</v>
      </c>
      <c r="L2070" s="12" t="str">
        <f>VLOOKUP($C2070,[1]OtherData!$H:$I,2,0)</f>
        <v>Storm</v>
      </c>
      <c r="M2070" s="13">
        <f t="shared" si="130"/>
        <v>-4.1303964056139029E-2</v>
      </c>
      <c r="N2070" s="12">
        <v>14434.374004613868</v>
      </c>
      <c r="O2070" s="14">
        <f t="shared" si="131"/>
        <v>-3.8421340726673948E-2</v>
      </c>
      <c r="P2070">
        <v>3</v>
      </c>
      <c r="Q2070">
        <v>1</v>
      </c>
    </row>
    <row r="2071" spans="1:17">
      <c r="A2071" s="2" t="str">
        <f t="shared" si="128"/>
        <v>2_20142</v>
      </c>
      <c r="B2071" s="2">
        <v>2</v>
      </c>
      <c r="C2071" s="11" t="s">
        <v>24</v>
      </c>
      <c r="D2071" s="2">
        <v>2</v>
      </c>
      <c r="E2071" s="2">
        <v>2014</v>
      </c>
      <c r="F2071" s="2" t="str">
        <f t="shared" si="129"/>
        <v>2014Q2</v>
      </c>
      <c r="G2071" s="2">
        <v>1</v>
      </c>
      <c r="H2071" s="2">
        <v>0</v>
      </c>
      <c r="I2071" s="2">
        <v>0</v>
      </c>
      <c r="J2071" s="12">
        <v>15011</v>
      </c>
      <c r="K2071" s="12">
        <f>J2071*[1]OtherData!$C$3</f>
        <v>11363.36109008327</v>
      </c>
      <c r="L2071" s="12" t="str">
        <f>VLOOKUP($C2071,[1]OtherData!$H:$I,2,0)</f>
        <v>Storm</v>
      </c>
      <c r="M2071" s="15">
        <f t="shared" si="130"/>
        <v>-4.1304033625214273E-2</v>
      </c>
      <c r="N2071" s="12">
        <v>14291.135542462333</v>
      </c>
      <c r="O2071" s="14">
        <f t="shared" si="131"/>
        <v>-3.8422027627085166E-2</v>
      </c>
      <c r="P2071">
        <v>3</v>
      </c>
      <c r="Q2071">
        <v>1</v>
      </c>
    </row>
    <row r="2072" spans="1:17">
      <c r="A2072" s="2" t="str">
        <f t="shared" si="128"/>
        <v>3_20163</v>
      </c>
      <c r="B2072" s="2">
        <v>3</v>
      </c>
      <c r="C2072" s="11" t="s">
        <v>19</v>
      </c>
      <c r="D2072" s="2">
        <v>3</v>
      </c>
      <c r="E2072" s="2">
        <v>2016</v>
      </c>
      <c r="F2072" s="2" t="str">
        <f t="shared" si="129"/>
        <v>2016Q3</v>
      </c>
      <c r="G2072" s="2">
        <v>1</v>
      </c>
      <c r="H2072" s="2">
        <v>0</v>
      </c>
      <c r="I2072" s="2">
        <v>0</v>
      </c>
      <c r="J2072" s="12">
        <v>15008</v>
      </c>
      <c r="K2072" s="12">
        <f>J2072*[1]OtherData!$C$3</f>
        <v>11361.09008327025</v>
      </c>
      <c r="L2072" s="12" t="str">
        <f>VLOOKUP($C2072,[1]OtherData!$H:$I,2,0)</f>
        <v>Water</v>
      </c>
      <c r="M2072" s="13">
        <f t="shared" si="130"/>
        <v>-4.1304052598598429E-2</v>
      </c>
      <c r="N2072" s="12">
        <v>14383.576636095126</v>
      </c>
      <c r="O2072" s="14">
        <f t="shared" si="131"/>
        <v>-3.8421584325584464E-2</v>
      </c>
      <c r="P2072">
        <v>3</v>
      </c>
      <c r="Q2072">
        <v>1</v>
      </c>
    </row>
    <row r="2073" spans="1:17">
      <c r="A2073" s="2" t="str">
        <f t="shared" si="128"/>
        <v>2_20163</v>
      </c>
      <c r="B2073" s="2">
        <v>2</v>
      </c>
      <c r="C2073" s="11" t="s">
        <v>24</v>
      </c>
      <c r="D2073" s="2">
        <v>3</v>
      </c>
      <c r="E2073" s="2">
        <v>2016</v>
      </c>
      <c r="F2073" s="2" t="str">
        <f t="shared" si="129"/>
        <v>2016Q3</v>
      </c>
      <c r="G2073" s="2">
        <v>1</v>
      </c>
      <c r="H2073" s="2">
        <v>0</v>
      </c>
      <c r="I2073" s="2">
        <v>0</v>
      </c>
      <c r="J2073" s="12">
        <v>15000</v>
      </c>
      <c r="K2073" s="12">
        <f>J2073*[1]OtherData!$C$3</f>
        <v>11355.034065102196</v>
      </c>
      <c r="L2073" s="12" t="str">
        <f>VLOOKUP($C2073,[1]OtherData!$H:$I,2,0)</f>
        <v>Storm</v>
      </c>
      <c r="M2073" s="15">
        <f t="shared" si="130"/>
        <v>-4.1304103194289517E-2</v>
      </c>
      <c r="N2073" s="12">
        <v>14375.90948437013</v>
      </c>
      <c r="O2073" s="14">
        <f t="shared" si="131"/>
        <v>-3.8421621093430156E-2</v>
      </c>
      <c r="P2073">
        <v>3</v>
      </c>
      <c r="Q2073">
        <v>1</v>
      </c>
    </row>
    <row r="2074" spans="1:17">
      <c r="A2074" s="2" t="str">
        <f t="shared" si="128"/>
        <v>3_20101</v>
      </c>
      <c r="B2074" s="2">
        <v>3</v>
      </c>
      <c r="C2074" s="11" t="s">
        <v>24</v>
      </c>
      <c r="D2074" s="2">
        <v>1</v>
      </c>
      <c r="E2074" s="2">
        <v>2010</v>
      </c>
      <c r="F2074" s="2" t="str">
        <f t="shared" si="129"/>
        <v>2010Q1</v>
      </c>
      <c r="G2074" s="2">
        <v>1</v>
      </c>
      <c r="H2074" s="2">
        <v>0</v>
      </c>
      <c r="I2074" s="2">
        <v>0</v>
      </c>
      <c r="J2074" s="12">
        <v>14995</v>
      </c>
      <c r="K2074" s="12">
        <f>J2074*[1]OtherData!$C$3</f>
        <v>11351.249053747162</v>
      </c>
      <c r="L2074" s="12" t="str">
        <f>VLOOKUP($C2074,[1]OtherData!$H:$I,2,0)</f>
        <v>Storm</v>
      </c>
      <c r="M2074" s="13">
        <f t="shared" si="130"/>
        <v>-4.1304134816596449E-2</v>
      </c>
      <c r="N2074" s="12">
        <v>13314.470650808644</v>
      </c>
      <c r="O2074" s="14">
        <f t="shared" si="131"/>
        <v>-3.8426711226068451E-2</v>
      </c>
      <c r="P2074">
        <v>3</v>
      </c>
      <c r="Q2074">
        <v>1</v>
      </c>
    </row>
    <row r="2075" spans="1:17">
      <c r="A2075" s="2" t="str">
        <f t="shared" si="128"/>
        <v>2_20192</v>
      </c>
      <c r="B2075" s="2">
        <v>2</v>
      </c>
      <c r="C2075" s="11" t="s">
        <v>24</v>
      </c>
      <c r="D2075" s="2">
        <v>2</v>
      </c>
      <c r="E2075" s="2">
        <v>2019</v>
      </c>
      <c r="F2075" s="2" t="str">
        <f t="shared" si="129"/>
        <v>2019Q2</v>
      </c>
      <c r="G2075" s="2">
        <v>1</v>
      </c>
      <c r="H2075" s="2">
        <v>0</v>
      </c>
      <c r="I2075" s="2">
        <v>0</v>
      </c>
      <c r="J2075" s="12">
        <v>14988</v>
      </c>
      <c r="K2075" s="12">
        <f>J2075*[1]OtherData!$C$3</f>
        <v>11345.950037850114</v>
      </c>
      <c r="L2075" s="12" t="str">
        <f>VLOOKUP($C2075,[1]OtherData!$H:$I,2,0)</f>
        <v>Storm</v>
      </c>
      <c r="M2075" s="15">
        <f t="shared" si="130"/>
        <v>-4.1304179087826152E-2</v>
      </c>
      <c r="N2075" s="12">
        <v>14482.934127592209</v>
      </c>
      <c r="O2075" s="14">
        <f t="shared" si="131"/>
        <v>-3.8421107856480133E-2</v>
      </c>
      <c r="P2075">
        <v>3</v>
      </c>
      <c r="Q2075">
        <v>1</v>
      </c>
    </row>
    <row r="2076" spans="1:17">
      <c r="A2076" s="2" t="str">
        <f t="shared" si="128"/>
        <v>2_20113</v>
      </c>
      <c r="B2076" s="2">
        <v>2</v>
      </c>
      <c r="C2076" s="11" t="s">
        <v>24</v>
      </c>
      <c r="D2076" s="2">
        <v>3</v>
      </c>
      <c r="E2076" s="2">
        <v>2011</v>
      </c>
      <c r="F2076" s="2" t="str">
        <f t="shared" si="129"/>
        <v>2011Q3</v>
      </c>
      <c r="G2076" s="2">
        <v>1</v>
      </c>
      <c r="H2076" s="2">
        <v>0</v>
      </c>
      <c r="I2076" s="2">
        <v>0</v>
      </c>
      <c r="J2076" s="12">
        <v>14984</v>
      </c>
      <c r="K2076" s="12">
        <f>J2076*[1]OtherData!$C$3</f>
        <v>11342.922028766086</v>
      </c>
      <c r="L2076" s="12" t="str">
        <f>VLOOKUP($C2076,[1]OtherData!$H:$I,2,0)</f>
        <v>Storm</v>
      </c>
      <c r="M2076" s="13">
        <f t="shared" si="130"/>
        <v>-4.1304204385671693E-2</v>
      </c>
      <c r="N2076" s="12">
        <v>13451.797282893474</v>
      </c>
      <c r="O2076" s="14">
        <f t="shared" si="131"/>
        <v>-3.8426052675853424E-2</v>
      </c>
      <c r="P2076">
        <v>3</v>
      </c>
      <c r="Q2076">
        <v>1</v>
      </c>
    </row>
    <row r="2077" spans="1:17">
      <c r="A2077" s="2" t="str">
        <f t="shared" si="128"/>
        <v>2_20181</v>
      </c>
      <c r="B2077" s="2">
        <v>2</v>
      </c>
      <c r="C2077" s="11" t="s">
        <v>39</v>
      </c>
      <c r="D2077" s="2">
        <v>1</v>
      </c>
      <c r="E2077" s="2">
        <v>2018</v>
      </c>
      <c r="F2077" s="2" t="str">
        <f t="shared" si="129"/>
        <v>2018Q1</v>
      </c>
      <c r="G2077" s="2">
        <v>1</v>
      </c>
      <c r="H2077" s="2">
        <v>0</v>
      </c>
      <c r="I2077" s="2">
        <v>0</v>
      </c>
      <c r="J2077" s="12">
        <v>14946</v>
      </c>
      <c r="K2077" s="12">
        <f>J2077*[1]OtherData!$C$3</f>
        <v>11314.155942467827</v>
      </c>
      <c r="L2077" s="12" t="str">
        <f>VLOOKUP($C2077,[1]OtherData!$H:$I,2,0)</f>
        <v>Storm</v>
      </c>
      <c r="M2077" s="15">
        <f t="shared" si="130"/>
        <v>-4.1304444715204364E-2</v>
      </c>
      <c r="N2077" s="12">
        <v>14404.87174547577</v>
      </c>
      <c r="O2077" s="14">
        <f t="shared" si="131"/>
        <v>-3.8421482204833025E-2</v>
      </c>
      <c r="P2077">
        <v>3</v>
      </c>
      <c r="Q2077">
        <v>1</v>
      </c>
    </row>
    <row r="2078" spans="1:17">
      <c r="A2078" s="2" t="str">
        <f t="shared" si="128"/>
        <v>2_20162</v>
      </c>
      <c r="B2078" s="2">
        <v>2</v>
      </c>
      <c r="C2078" s="11" t="s">
        <v>24</v>
      </c>
      <c r="D2078" s="2">
        <v>2</v>
      </c>
      <c r="E2078" s="2">
        <v>2016</v>
      </c>
      <c r="F2078" s="2" t="str">
        <f t="shared" si="129"/>
        <v>2016Q2</v>
      </c>
      <c r="G2078" s="2">
        <v>1</v>
      </c>
      <c r="H2078" s="2">
        <v>0</v>
      </c>
      <c r="I2078" s="2">
        <v>0</v>
      </c>
      <c r="J2078" s="12">
        <v>14918</v>
      </c>
      <c r="K2078" s="12">
        <f>J2078*[1]OtherData!$C$3</f>
        <v>11292.959878879637</v>
      </c>
      <c r="L2078" s="12" t="str">
        <f>VLOOKUP($C2078,[1]OtherData!$H:$I,2,0)</f>
        <v>Storm</v>
      </c>
      <c r="M2078" s="13">
        <f t="shared" si="130"/>
        <v>-4.1304621800123169E-2</v>
      </c>
      <c r="N2078" s="12">
        <v>14297.321179188906</v>
      </c>
      <c r="O2078" s="14">
        <f t="shared" si="131"/>
        <v>-3.8421997963848445E-2</v>
      </c>
      <c r="P2078">
        <v>3</v>
      </c>
      <c r="Q2078">
        <v>1</v>
      </c>
    </row>
    <row r="2079" spans="1:17">
      <c r="A2079" s="2" t="str">
        <f t="shared" si="128"/>
        <v>2_20142</v>
      </c>
      <c r="B2079" s="2">
        <v>2</v>
      </c>
      <c r="C2079" s="11" t="s">
        <v>39</v>
      </c>
      <c r="D2079" s="2">
        <v>2</v>
      </c>
      <c r="E2079" s="2">
        <v>2014</v>
      </c>
      <c r="F2079" s="2" t="str">
        <f t="shared" si="129"/>
        <v>2014Q2</v>
      </c>
      <c r="G2079" s="2">
        <v>1</v>
      </c>
      <c r="H2079" s="2">
        <v>0</v>
      </c>
      <c r="I2079" s="2">
        <v>0</v>
      </c>
      <c r="J2079" s="12">
        <v>14907</v>
      </c>
      <c r="K2079" s="12">
        <f>J2079*[1]OtherData!$C$3</f>
        <v>11284.632853898562</v>
      </c>
      <c r="L2079" s="12" t="str">
        <f>VLOOKUP($C2079,[1]OtherData!$H:$I,2,0)</f>
        <v>Storm</v>
      </c>
      <c r="M2079" s="15">
        <f t="shared" si="130"/>
        <v>-4.1304691369198412E-2</v>
      </c>
      <c r="N2079" s="12">
        <v>14192.122945272533</v>
      </c>
      <c r="O2079" s="14">
        <f t="shared" si="131"/>
        <v>-3.8422502442247972E-2</v>
      </c>
      <c r="P2079">
        <v>3</v>
      </c>
      <c r="Q2079">
        <v>1</v>
      </c>
    </row>
    <row r="2080" spans="1:17">
      <c r="A2080" s="2" t="str">
        <f t="shared" si="128"/>
        <v>1_20154</v>
      </c>
      <c r="B2080" s="2">
        <v>1</v>
      </c>
      <c r="C2080" s="11" t="s">
        <v>19</v>
      </c>
      <c r="D2080" s="2">
        <v>4</v>
      </c>
      <c r="E2080" s="2">
        <v>2015</v>
      </c>
      <c r="F2080" s="2" t="str">
        <f t="shared" si="129"/>
        <v>2015Q4</v>
      </c>
      <c r="G2080" s="2">
        <v>1</v>
      </c>
      <c r="H2080" s="2">
        <v>0</v>
      </c>
      <c r="I2080" s="2">
        <v>0</v>
      </c>
      <c r="J2080" s="12">
        <v>14883</v>
      </c>
      <c r="K2080" s="12">
        <f>J2080*[1]OtherData!$C$3</f>
        <v>11266.464799394398</v>
      </c>
      <c r="L2080" s="12" t="str">
        <f>VLOOKUP($C2080,[1]OtherData!$H:$I,2,0)</f>
        <v>Water</v>
      </c>
      <c r="M2080" s="13">
        <f t="shared" si="130"/>
        <v>-4.1304843156271677E-2</v>
      </c>
      <c r="N2080" s="12">
        <v>14300.81136404395</v>
      </c>
      <c r="O2080" s="14">
        <f t="shared" si="131"/>
        <v>-3.8421981226658054E-2</v>
      </c>
      <c r="P2080">
        <v>3</v>
      </c>
      <c r="Q2080">
        <v>1</v>
      </c>
    </row>
    <row r="2081" spans="1:17">
      <c r="A2081" s="2" t="str">
        <f t="shared" si="128"/>
        <v>2_20142</v>
      </c>
      <c r="B2081" s="2">
        <v>2</v>
      </c>
      <c r="C2081" s="11" t="s">
        <v>39</v>
      </c>
      <c r="D2081" s="2">
        <v>2</v>
      </c>
      <c r="E2081" s="2">
        <v>2014</v>
      </c>
      <c r="F2081" s="2" t="str">
        <f t="shared" si="129"/>
        <v>2014Q2</v>
      </c>
      <c r="G2081" s="2">
        <v>1</v>
      </c>
      <c r="H2081" s="2">
        <v>0</v>
      </c>
      <c r="I2081" s="2">
        <v>0</v>
      </c>
      <c r="J2081" s="12">
        <v>14869</v>
      </c>
      <c r="K2081" s="12">
        <f>J2081*[1]OtherData!$C$3</f>
        <v>11255.866767600302</v>
      </c>
      <c r="L2081" s="12" t="str">
        <f>VLOOKUP($C2081,[1]OtherData!$H:$I,2,0)</f>
        <v>Storm</v>
      </c>
      <c r="M2081" s="15">
        <f t="shared" si="130"/>
        <v>-4.1304931698731083E-2</v>
      </c>
      <c r="N2081" s="12">
        <v>14155.945265530107</v>
      </c>
      <c r="O2081" s="14">
        <f t="shared" si="131"/>
        <v>-3.8422675932403609E-2</v>
      </c>
      <c r="P2081">
        <v>3</v>
      </c>
      <c r="Q2081">
        <v>1</v>
      </c>
    </row>
    <row r="2082" spans="1:17">
      <c r="A2082" s="2" t="str">
        <f t="shared" si="128"/>
        <v>4_20132</v>
      </c>
      <c r="B2082" s="2">
        <v>4</v>
      </c>
      <c r="C2082" s="11" t="s">
        <v>19</v>
      </c>
      <c r="D2082" s="2">
        <v>2</v>
      </c>
      <c r="E2082" s="2">
        <v>2013</v>
      </c>
      <c r="F2082" s="2" t="str">
        <f t="shared" si="129"/>
        <v>2013Q2</v>
      </c>
      <c r="G2082" s="2">
        <v>1</v>
      </c>
      <c r="H2082" s="2">
        <v>0</v>
      </c>
      <c r="I2082" s="2">
        <v>0</v>
      </c>
      <c r="J2082" s="12">
        <v>14791</v>
      </c>
      <c r="K2082" s="12">
        <f>J2082*[1]OtherData!$C$3</f>
        <v>11196.820590461772</v>
      </c>
      <c r="L2082" s="12" t="str">
        <f>VLOOKUP($C2082,[1]OtherData!$H:$I,2,0)</f>
        <v>Water</v>
      </c>
      <c r="M2082" s="13">
        <f t="shared" si="130"/>
        <v>-4.1305425006719187E-2</v>
      </c>
      <c r="N2082" s="12">
        <v>13913.649921786264</v>
      </c>
      <c r="O2082" s="14">
        <f t="shared" si="131"/>
        <v>-3.842383786034359E-2</v>
      </c>
      <c r="P2082">
        <v>3</v>
      </c>
      <c r="Q2082">
        <v>1</v>
      </c>
    </row>
    <row r="2083" spans="1:17">
      <c r="A2083" s="2" t="str">
        <f t="shared" si="128"/>
        <v>2_20121</v>
      </c>
      <c r="B2083" s="2">
        <v>2</v>
      </c>
      <c r="C2083" s="11" t="s">
        <v>39</v>
      </c>
      <c r="D2083" s="2">
        <v>1</v>
      </c>
      <c r="E2083" s="2">
        <v>2012</v>
      </c>
      <c r="F2083" s="2" t="str">
        <f t="shared" si="129"/>
        <v>2012Q1</v>
      </c>
      <c r="G2083" s="2">
        <v>1</v>
      </c>
      <c r="H2083" s="2">
        <v>0</v>
      </c>
      <c r="I2083" s="2">
        <v>0</v>
      </c>
      <c r="J2083" s="12">
        <v>14786</v>
      </c>
      <c r="K2083" s="12">
        <f>J2083*[1]OtherData!$C$3</f>
        <v>11193.035579106738</v>
      </c>
      <c r="L2083" s="12" t="str">
        <f>VLOOKUP($C2083,[1]OtherData!$H:$I,2,0)</f>
        <v>Storm</v>
      </c>
      <c r="M2083" s="15">
        <f t="shared" si="130"/>
        <v>-4.130545662902612E-2</v>
      </c>
      <c r="N2083" s="12">
        <v>13639.530400903879</v>
      </c>
      <c r="O2083" s="14">
        <f t="shared" si="131"/>
        <v>-3.842515240120635E-2</v>
      </c>
      <c r="P2083">
        <v>3</v>
      </c>
      <c r="Q2083">
        <v>1</v>
      </c>
    </row>
    <row r="2084" spans="1:17">
      <c r="A2084" s="2" t="str">
        <f t="shared" si="128"/>
        <v>2_20192</v>
      </c>
      <c r="B2084" s="2">
        <v>2</v>
      </c>
      <c r="C2084" s="11" t="s">
        <v>24</v>
      </c>
      <c r="D2084" s="2">
        <v>2</v>
      </c>
      <c r="E2084" s="2">
        <v>2019</v>
      </c>
      <c r="F2084" s="2" t="str">
        <f t="shared" si="129"/>
        <v>2019Q2</v>
      </c>
      <c r="G2084" s="2">
        <v>1</v>
      </c>
      <c r="H2084" s="2">
        <v>0</v>
      </c>
      <c r="I2084" s="2">
        <v>0</v>
      </c>
      <c r="J2084" s="12">
        <v>14783</v>
      </c>
      <c r="K2084" s="12">
        <f>J2084*[1]OtherData!$C$3</f>
        <v>11190.764572293718</v>
      </c>
      <c r="L2084" s="12" t="str">
        <f>VLOOKUP($C2084,[1]OtherData!$H:$I,2,0)</f>
        <v>Storm</v>
      </c>
      <c r="M2084" s="13">
        <f t="shared" si="130"/>
        <v>-4.1305475602410276E-2</v>
      </c>
      <c r="N2084" s="12">
        <v>14284.842220989833</v>
      </c>
      <c r="O2084" s="14">
        <f t="shared" si="131"/>
        <v>-3.842205780672437E-2</v>
      </c>
      <c r="P2084">
        <v>3</v>
      </c>
      <c r="Q2084">
        <v>1</v>
      </c>
    </row>
    <row r="2085" spans="1:17">
      <c r="A2085" s="2" t="str">
        <f t="shared" si="128"/>
        <v>2_20112</v>
      </c>
      <c r="B2085" s="2">
        <v>2</v>
      </c>
      <c r="C2085" s="11" t="s">
        <v>39</v>
      </c>
      <c r="D2085" s="2">
        <v>2</v>
      </c>
      <c r="E2085" s="2">
        <v>2011</v>
      </c>
      <c r="F2085" s="2" t="str">
        <f t="shared" si="129"/>
        <v>2011Q2</v>
      </c>
      <c r="G2085" s="2">
        <v>1</v>
      </c>
      <c r="H2085" s="2">
        <v>0</v>
      </c>
      <c r="I2085" s="2">
        <v>0</v>
      </c>
      <c r="J2085" s="12">
        <v>14766</v>
      </c>
      <c r="K2085" s="12">
        <f>J2085*[1]OtherData!$C$3</f>
        <v>11177.895533686602</v>
      </c>
      <c r="L2085" s="12" t="str">
        <f>VLOOKUP($C2085,[1]OtherData!$H:$I,2,0)</f>
        <v>Storm</v>
      </c>
      <c r="M2085" s="15">
        <f t="shared" si="130"/>
        <v>-4.1305583118253837E-2</v>
      </c>
      <c r="N2085" s="12">
        <v>13256.089073625537</v>
      </c>
      <c r="O2085" s="14">
        <f t="shared" si="131"/>
        <v>-3.8426991195071002E-2</v>
      </c>
      <c r="P2085">
        <v>3</v>
      </c>
      <c r="Q2085">
        <v>1</v>
      </c>
    </row>
    <row r="2086" spans="1:17">
      <c r="A2086" s="2" t="str">
        <f t="shared" si="128"/>
        <v>1_20154</v>
      </c>
      <c r="B2086" s="2">
        <v>1</v>
      </c>
      <c r="C2086" s="11" t="s">
        <v>19</v>
      </c>
      <c r="D2086" s="2">
        <v>4</v>
      </c>
      <c r="E2086" s="2">
        <v>2015</v>
      </c>
      <c r="F2086" s="2" t="str">
        <f t="shared" si="129"/>
        <v>2015Q4</v>
      </c>
      <c r="G2086" s="2">
        <v>1</v>
      </c>
      <c r="H2086" s="2">
        <v>0</v>
      </c>
      <c r="I2086" s="2">
        <v>0</v>
      </c>
      <c r="J2086" s="12">
        <v>14743</v>
      </c>
      <c r="K2086" s="12">
        <f>J2086*[1]OtherData!$C$3</f>
        <v>11160.484481453444</v>
      </c>
      <c r="L2086" s="12" t="str">
        <f>VLOOKUP($C2086,[1]OtherData!$H:$I,2,0)</f>
        <v>Water</v>
      </c>
      <c r="M2086" s="13">
        <f t="shared" si="130"/>
        <v>-4.1305728580865717E-2</v>
      </c>
      <c r="N2086" s="12">
        <v>14166.28784116777</v>
      </c>
      <c r="O2086" s="14">
        <f t="shared" si="131"/>
        <v>-3.8422626334555711E-2</v>
      </c>
      <c r="P2086">
        <v>3</v>
      </c>
      <c r="Q2086">
        <v>1</v>
      </c>
    </row>
    <row r="2087" spans="1:17">
      <c r="A2087" s="2" t="str">
        <f t="shared" si="128"/>
        <v>2_20122</v>
      </c>
      <c r="B2087" s="2">
        <v>2</v>
      </c>
      <c r="C2087" s="11" t="s">
        <v>39</v>
      </c>
      <c r="D2087" s="2">
        <v>2</v>
      </c>
      <c r="E2087" s="2">
        <v>2012</v>
      </c>
      <c r="F2087" s="2" t="str">
        <f t="shared" si="129"/>
        <v>2012Q2</v>
      </c>
      <c r="G2087" s="2">
        <v>1</v>
      </c>
      <c r="H2087" s="2">
        <v>0</v>
      </c>
      <c r="I2087" s="2">
        <v>0</v>
      </c>
      <c r="J2087" s="12">
        <v>14721</v>
      </c>
      <c r="K2087" s="12">
        <f>J2087*[1]OtherData!$C$3</f>
        <v>11143.830431491295</v>
      </c>
      <c r="L2087" s="12" t="str">
        <f>VLOOKUP($C2087,[1]OtherData!$H:$I,2,0)</f>
        <v>Storm</v>
      </c>
      <c r="M2087" s="15">
        <f t="shared" si="130"/>
        <v>-4.1305867719016211E-2</v>
      </c>
      <c r="N2087" s="12">
        <v>13579.570338949412</v>
      </c>
      <c r="O2087" s="14">
        <f t="shared" si="131"/>
        <v>-3.8425439939836652E-2</v>
      </c>
      <c r="P2087">
        <v>3</v>
      </c>
      <c r="Q2087">
        <v>1</v>
      </c>
    </row>
    <row r="2088" spans="1:17">
      <c r="A2088" s="2" t="str">
        <f t="shared" si="128"/>
        <v>3_20143</v>
      </c>
      <c r="B2088" s="2">
        <v>3</v>
      </c>
      <c r="C2088" s="11" t="s">
        <v>27</v>
      </c>
      <c r="D2088" s="2">
        <v>3</v>
      </c>
      <c r="E2088" s="2">
        <v>2014</v>
      </c>
      <c r="F2088" s="2" t="str">
        <f t="shared" si="129"/>
        <v>2014Q3</v>
      </c>
      <c r="G2088" s="2">
        <v>1</v>
      </c>
      <c r="H2088" s="2">
        <v>0</v>
      </c>
      <c r="I2088" s="2">
        <v>0</v>
      </c>
      <c r="J2088" s="12">
        <v>14693</v>
      </c>
      <c r="K2088" s="12">
        <f>J2088*[1]OtherData!$C$3</f>
        <v>11122.634367903103</v>
      </c>
      <c r="L2088" s="12" t="str">
        <f>VLOOKUP($C2088,[1]OtherData!$H:$I,2,0)</f>
        <v>Storm</v>
      </c>
      <c r="M2088" s="13">
        <f t="shared" si="130"/>
        <v>-4.1306044803935016E-2</v>
      </c>
      <c r="N2088" s="12">
        <v>13988.385485670446</v>
      </c>
      <c r="O2088" s="14">
        <f t="shared" si="131"/>
        <v>-3.8423479465756034E-2</v>
      </c>
      <c r="P2088">
        <v>3</v>
      </c>
      <c r="Q2088">
        <v>1</v>
      </c>
    </row>
    <row r="2089" spans="1:17">
      <c r="A2089" s="2" t="str">
        <f t="shared" si="128"/>
        <v>4_19951</v>
      </c>
      <c r="B2089" s="2">
        <v>4</v>
      </c>
      <c r="C2089" s="11" t="s">
        <v>21</v>
      </c>
      <c r="D2089" s="2">
        <v>1</v>
      </c>
      <c r="E2089" s="2">
        <v>1995</v>
      </c>
      <c r="F2089" s="2" t="str">
        <f t="shared" si="129"/>
        <v>1995Q1</v>
      </c>
      <c r="G2089" s="2">
        <v>1</v>
      </c>
      <c r="H2089" s="2">
        <v>0</v>
      </c>
      <c r="I2089" s="2">
        <v>0</v>
      </c>
      <c r="J2089" s="12">
        <v>14677</v>
      </c>
      <c r="K2089" s="12">
        <f>J2089*[1]OtherData!$C$3</f>
        <v>11110.522331566995</v>
      </c>
      <c r="L2089" s="12" t="str">
        <f>VLOOKUP($C2089,[1]OtherData!$H:$I,2,0)</f>
        <v>Wind</v>
      </c>
      <c r="M2089" s="15">
        <f t="shared" si="130"/>
        <v>-4.1306145995317192E-2</v>
      </c>
      <c r="N2089" s="12">
        <v>17192.409840307875</v>
      </c>
      <c r="O2089" s="14">
        <f t="shared" si="131"/>
        <v>-3.840811455877715E-2</v>
      </c>
      <c r="P2089">
        <v>3</v>
      </c>
      <c r="Q2089">
        <v>1</v>
      </c>
    </row>
    <row r="2090" spans="1:17">
      <c r="A2090" s="2" t="str">
        <f t="shared" si="128"/>
        <v>4_20133</v>
      </c>
      <c r="B2090" s="2">
        <v>4</v>
      </c>
      <c r="C2090" s="11" t="s">
        <v>24</v>
      </c>
      <c r="D2090" s="2">
        <v>3</v>
      </c>
      <c r="E2090" s="2">
        <v>2013</v>
      </c>
      <c r="F2090" s="2" t="str">
        <f t="shared" si="129"/>
        <v>2013Q3</v>
      </c>
      <c r="G2090" s="2">
        <v>1</v>
      </c>
      <c r="H2090" s="2">
        <v>0</v>
      </c>
      <c r="I2090" s="2">
        <v>0</v>
      </c>
      <c r="J2090" s="12">
        <v>14661</v>
      </c>
      <c r="K2090" s="12">
        <f>J2090*[1]OtherData!$C$3</f>
        <v>11098.410295230886</v>
      </c>
      <c r="L2090" s="12" t="str">
        <f>VLOOKUP($C2090,[1]OtherData!$H:$I,2,0)</f>
        <v>Storm</v>
      </c>
      <c r="M2090" s="13">
        <f t="shared" si="130"/>
        <v>-4.1306247186699369E-2</v>
      </c>
      <c r="N2090" s="12">
        <v>13791.361064384315</v>
      </c>
      <c r="O2090" s="14">
        <f t="shared" si="131"/>
        <v>-3.8424424296871706E-2</v>
      </c>
      <c r="P2090">
        <v>3</v>
      </c>
      <c r="Q2090">
        <v>1</v>
      </c>
    </row>
    <row r="2091" spans="1:17">
      <c r="A2091" s="2" t="str">
        <f t="shared" si="128"/>
        <v>4_20072</v>
      </c>
      <c r="B2091" s="2">
        <v>4</v>
      </c>
      <c r="C2091" s="11" t="s">
        <v>21</v>
      </c>
      <c r="D2091" s="2">
        <v>2</v>
      </c>
      <c r="E2091" s="2">
        <v>2007</v>
      </c>
      <c r="F2091" s="2" t="str">
        <f t="shared" si="129"/>
        <v>2007Q2</v>
      </c>
      <c r="G2091" s="2">
        <v>1</v>
      </c>
      <c r="H2091" s="2">
        <v>0</v>
      </c>
      <c r="I2091" s="2">
        <v>0</v>
      </c>
      <c r="J2091" s="12">
        <v>14645</v>
      </c>
      <c r="K2091" s="12">
        <f>J2091*[1]OtherData!$C$3</f>
        <v>11086.298258894778</v>
      </c>
      <c r="L2091" s="12" t="str">
        <f>VLOOKUP($C2091,[1]OtherData!$H:$I,2,0)</f>
        <v>Wind</v>
      </c>
      <c r="M2091" s="15">
        <f t="shared" si="130"/>
        <v>-4.1306348378081545E-2</v>
      </c>
      <c r="N2091" s="12">
        <v>13171.49852691195</v>
      </c>
      <c r="O2091" s="14">
        <f t="shared" si="131"/>
        <v>-3.8427396849253892E-2</v>
      </c>
      <c r="P2091">
        <v>3</v>
      </c>
      <c r="Q2091">
        <v>1</v>
      </c>
    </row>
    <row r="2092" spans="1:17">
      <c r="A2092" s="2" t="str">
        <f t="shared" si="128"/>
        <v>2_20112</v>
      </c>
      <c r="B2092" s="2">
        <v>2</v>
      </c>
      <c r="C2092" s="11" t="s">
        <v>24</v>
      </c>
      <c r="D2092" s="2">
        <v>2</v>
      </c>
      <c r="E2092" s="2">
        <v>2011</v>
      </c>
      <c r="F2092" s="2" t="str">
        <f t="shared" si="129"/>
        <v>2011Q2</v>
      </c>
      <c r="G2092" s="2">
        <v>1</v>
      </c>
      <c r="H2092" s="2">
        <v>0</v>
      </c>
      <c r="I2092" s="2">
        <v>0</v>
      </c>
      <c r="J2092" s="12">
        <v>14642</v>
      </c>
      <c r="K2092" s="12">
        <f>J2092*[1]OtherData!$C$3</f>
        <v>11084.027252081756</v>
      </c>
      <c r="L2092" s="12" t="str">
        <f>VLOOKUP($C2092,[1]OtherData!$H:$I,2,0)</f>
        <v>Storm</v>
      </c>
      <c r="M2092" s="13">
        <f t="shared" si="130"/>
        <v>-4.13063673514657E-2</v>
      </c>
      <c r="N2092" s="12">
        <v>13144.768807803408</v>
      </c>
      <c r="O2092" s="14">
        <f t="shared" si="131"/>
        <v>-3.8427525031690168E-2</v>
      </c>
      <c r="P2092">
        <v>3</v>
      </c>
      <c r="Q2092">
        <v>1</v>
      </c>
    </row>
    <row r="2093" spans="1:17">
      <c r="A2093" s="2" t="str">
        <f t="shared" si="128"/>
        <v>4_20133</v>
      </c>
      <c r="B2093" s="2">
        <v>4</v>
      </c>
      <c r="C2093" s="11" t="s">
        <v>24</v>
      </c>
      <c r="D2093" s="2">
        <v>3</v>
      </c>
      <c r="E2093" s="2">
        <v>2013</v>
      </c>
      <c r="F2093" s="2" t="str">
        <f t="shared" si="129"/>
        <v>2013Q3</v>
      </c>
      <c r="G2093" s="2">
        <v>1</v>
      </c>
      <c r="H2093" s="2">
        <v>0</v>
      </c>
      <c r="I2093" s="2">
        <v>0</v>
      </c>
      <c r="J2093" s="12">
        <v>14621</v>
      </c>
      <c r="K2093" s="12">
        <f>J2093*[1]OtherData!$C$3</f>
        <v>11068.130204390614</v>
      </c>
      <c r="L2093" s="12" t="str">
        <f>VLOOKUP($C2093,[1]OtherData!$H:$I,2,0)</f>
        <v>Storm</v>
      </c>
      <c r="M2093" s="15">
        <f t="shared" si="130"/>
        <v>-4.1306500165154809E-2</v>
      </c>
      <c r="N2093" s="12">
        <v>13753.733723645253</v>
      </c>
      <c r="O2093" s="14">
        <f t="shared" si="131"/>
        <v>-3.8424604738880361E-2</v>
      </c>
      <c r="P2093">
        <v>3</v>
      </c>
      <c r="Q2093">
        <v>1</v>
      </c>
    </row>
    <row r="2094" spans="1:17">
      <c r="A2094" s="2" t="str">
        <f t="shared" si="128"/>
        <v>4_19951</v>
      </c>
      <c r="B2094" s="2">
        <v>4</v>
      </c>
      <c r="C2094" s="11" t="s">
        <v>24</v>
      </c>
      <c r="D2094" s="2">
        <v>1</v>
      </c>
      <c r="E2094" s="2">
        <v>1995</v>
      </c>
      <c r="F2094" s="2" t="str">
        <f t="shared" si="129"/>
        <v>1995Q1</v>
      </c>
      <c r="G2094" s="2">
        <v>1</v>
      </c>
      <c r="H2094" s="2">
        <v>0</v>
      </c>
      <c r="I2094" s="2">
        <v>0</v>
      </c>
      <c r="J2094" s="12">
        <v>14620</v>
      </c>
      <c r="K2094" s="12">
        <f>J2094*[1]OtherData!$C$3</f>
        <v>11067.373202119607</v>
      </c>
      <c r="L2094" s="12" t="str">
        <f>VLOOKUP($C2094,[1]OtherData!$H:$I,2,0)</f>
        <v>Storm</v>
      </c>
      <c r="M2094" s="13">
        <f t="shared" si="130"/>
        <v>-4.1306506489616195E-2</v>
      </c>
      <c r="N2094" s="12">
        <v>17125.640925618394</v>
      </c>
      <c r="O2094" s="14">
        <f t="shared" si="131"/>
        <v>-3.8408434749278138E-2</v>
      </c>
      <c r="P2094">
        <v>3</v>
      </c>
      <c r="Q2094">
        <v>1</v>
      </c>
    </row>
    <row r="2095" spans="1:17">
      <c r="A2095" s="2" t="str">
        <f t="shared" si="128"/>
        <v>2_20143</v>
      </c>
      <c r="B2095" s="2">
        <v>2</v>
      </c>
      <c r="C2095" s="11" t="s">
        <v>39</v>
      </c>
      <c r="D2095" s="2">
        <v>3</v>
      </c>
      <c r="E2095" s="2">
        <v>2014</v>
      </c>
      <c r="F2095" s="2" t="str">
        <f t="shared" si="129"/>
        <v>2014Q3</v>
      </c>
      <c r="G2095" s="2">
        <v>1</v>
      </c>
      <c r="H2095" s="2">
        <v>0</v>
      </c>
      <c r="I2095" s="2">
        <v>0</v>
      </c>
      <c r="J2095" s="12">
        <v>14604</v>
      </c>
      <c r="K2095" s="12">
        <f>J2095*[1]OtherData!$C$3</f>
        <v>11055.261165783499</v>
      </c>
      <c r="L2095" s="12" t="str">
        <f>VLOOKUP($C2095,[1]OtherData!$H:$I,2,0)</f>
        <v>Storm</v>
      </c>
      <c r="M2095" s="15">
        <f t="shared" si="130"/>
        <v>-4.1306607680998371E-2</v>
      </c>
      <c r="N2095" s="12">
        <v>13903.653551536867</v>
      </c>
      <c r="O2095" s="14">
        <f t="shared" si="131"/>
        <v>-3.8423885797962659E-2</v>
      </c>
      <c r="P2095">
        <v>3</v>
      </c>
      <c r="Q2095">
        <v>1</v>
      </c>
    </row>
    <row r="2096" spans="1:17">
      <c r="A2096" s="2" t="str">
        <f t="shared" si="128"/>
        <v>3_20163</v>
      </c>
      <c r="B2096" s="2">
        <v>3</v>
      </c>
      <c r="C2096" s="11" t="s">
        <v>26</v>
      </c>
      <c r="D2096" s="2">
        <v>3</v>
      </c>
      <c r="E2096" s="2">
        <v>2016</v>
      </c>
      <c r="F2096" s="2" t="str">
        <f t="shared" si="129"/>
        <v>2016Q3</v>
      </c>
      <c r="G2096" s="2">
        <v>1</v>
      </c>
      <c r="H2096" s="2">
        <v>0</v>
      </c>
      <c r="I2096" s="2">
        <v>0</v>
      </c>
      <c r="J2096" s="12">
        <v>14601</v>
      </c>
      <c r="K2096" s="12">
        <f>J2096*[1]OtherData!$C$3</f>
        <v>11052.990158970477</v>
      </c>
      <c r="L2096" s="12" t="str">
        <f>VLOOKUP($C2096,[1]OtherData!$H:$I,2,0)</f>
        <v>Wind</v>
      </c>
      <c r="M2096" s="13">
        <f t="shared" si="130"/>
        <v>-4.1306626654382526E-2</v>
      </c>
      <c r="N2096" s="12">
        <v>13993.510292085884</v>
      </c>
      <c r="O2096" s="14">
        <f t="shared" si="131"/>
        <v>-3.8423454889733775E-2</v>
      </c>
      <c r="P2096">
        <v>3</v>
      </c>
      <c r="Q2096">
        <v>1</v>
      </c>
    </row>
    <row r="2097" spans="1:17">
      <c r="A2097" s="2" t="str">
        <f t="shared" si="128"/>
        <v>2_19742</v>
      </c>
      <c r="B2097" s="2">
        <v>2</v>
      </c>
      <c r="C2097" s="11" t="s">
        <v>59</v>
      </c>
      <c r="D2097" s="2">
        <v>2</v>
      </c>
      <c r="E2097" s="2">
        <v>1974</v>
      </c>
      <c r="F2097" s="2" t="str">
        <f t="shared" si="129"/>
        <v>1974Q2</v>
      </c>
      <c r="G2097" s="2">
        <v>1</v>
      </c>
      <c r="H2097" s="2">
        <v>0</v>
      </c>
      <c r="I2097" s="2">
        <v>0</v>
      </c>
      <c r="J2097" s="12">
        <v>14582</v>
      </c>
      <c r="K2097" s="12">
        <f>J2097*[1]OtherData!$C$3</f>
        <v>11038.607115821347</v>
      </c>
      <c r="L2097" s="12" t="str">
        <f>VLOOKUP($C2097,[1]OtherData!$H:$I,2,0)</f>
        <v>Storm</v>
      </c>
      <c r="M2097" s="15">
        <f t="shared" si="130"/>
        <v>-4.1306746819148858E-2</v>
      </c>
      <c r="N2097" s="12">
        <v>31352.288896801168</v>
      </c>
      <c r="O2097" s="14">
        <f t="shared" si="131"/>
        <v>-3.8340210822583529E-2</v>
      </c>
      <c r="P2097">
        <v>3</v>
      </c>
      <c r="Q2097">
        <v>1</v>
      </c>
    </row>
    <row r="2098" spans="1:17">
      <c r="A2098" s="2" t="str">
        <f t="shared" si="128"/>
        <v>4_19951</v>
      </c>
      <c r="B2098" s="2">
        <v>4</v>
      </c>
      <c r="C2098" s="11" t="s">
        <v>19</v>
      </c>
      <c r="D2098" s="2">
        <v>1</v>
      </c>
      <c r="E2098" s="2">
        <v>1995</v>
      </c>
      <c r="F2098" s="2" t="str">
        <f t="shared" si="129"/>
        <v>1995Q1</v>
      </c>
      <c r="G2098" s="2">
        <v>3</v>
      </c>
      <c r="H2098" s="2">
        <v>0</v>
      </c>
      <c r="I2098" s="2">
        <v>0</v>
      </c>
      <c r="J2098" s="12">
        <v>14569</v>
      </c>
      <c r="K2098" s="12">
        <f>J2098*[1]OtherData!$C$3</f>
        <v>11028.766086298259</v>
      </c>
      <c r="L2098" s="12" t="str">
        <f>VLOOKUP($C2098,[1]OtherData!$H:$I,2,0)</f>
        <v>Water</v>
      </c>
      <c r="M2098" s="13">
        <f t="shared" si="130"/>
        <v>-4.1306829037146879E-2</v>
      </c>
      <c r="N2098" s="12">
        <v>17065.900317738327</v>
      </c>
      <c r="O2098" s="14">
        <f t="shared" si="131"/>
        <v>-3.8408721235515864E-2</v>
      </c>
      <c r="P2098">
        <v>3</v>
      </c>
      <c r="Q2098">
        <v>1</v>
      </c>
    </row>
    <row r="2099" spans="1:17">
      <c r="A2099" s="2" t="str">
        <f t="shared" si="128"/>
        <v>4_19952</v>
      </c>
      <c r="B2099" s="2">
        <v>4</v>
      </c>
      <c r="C2099" s="11" t="s">
        <v>24</v>
      </c>
      <c r="D2099" s="2">
        <v>2</v>
      </c>
      <c r="E2099" s="2">
        <v>1995</v>
      </c>
      <c r="F2099" s="2" t="str">
        <f t="shared" si="129"/>
        <v>1995Q2</v>
      </c>
      <c r="G2099" s="2">
        <v>1</v>
      </c>
      <c r="H2099" s="2">
        <v>0</v>
      </c>
      <c r="I2099" s="2">
        <v>0</v>
      </c>
      <c r="J2099" s="12">
        <v>14534</v>
      </c>
      <c r="K2099" s="12">
        <f>J2099*[1]OtherData!$C$3</f>
        <v>11002.271006813022</v>
      </c>
      <c r="L2099" s="12" t="str">
        <f>VLOOKUP($C2099,[1]OtherData!$H:$I,2,0)</f>
        <v>Storm</v>
      </c>
      <c r="M2099" s="15">
        <f t="shared" si="130"/>
        <v>-4.1307050393295387E-2</v>
      </c>
      <c r="N2099" s="12">
        <v>17024.901861350048</v>
      </c>
      <c r="O2099" s="14">
        <f t="shared" si="131"/>
        <v>-3.8408917843718221E-2</v>
      </c>
      <c r="P2099">
        <v>3</v>
      </c>
      <c r="Q2099">
        <v>1</v>
      </c>
    </row>
    <row r="2100" spans="1:17">
      <c r="A2100" s="2" t="str">
        <f t="shared" si="128"/>
        <v>4_20103</v>
      </c>
      <c r="B2100" s="2">
        <v>4</v>
      </c>
      <c r="C2100" s="11" t="s">
        <v>24</v>
      </c>
      <c r="D2100" s="2">
        <v>3</v>
      </c>
      <c r="E2100" s="2">
        <v>2010</v>
      </c>
      <c r="F2100" s="2" t="str">
        <f t="shared" si="129"/>
        <v>2010Q3</v>
      </c>
      <c r="G2100" s="2">
        <v>1</v>
      </c>
      <c r="H2100" s="2">
        <v>0</v>
      </c>
      <c r="I2100" s="2">
        <v>0</v>
      </c>
      <c r="J2100" s="12">
        <v>14510</v>
      </c>
      <c r="K2100" s="12">
        <f>J2100*[1]OtherData!$C$3</f>
        <v>10984.102952308858</v>
      </c>
      <c r="L2100" s="12" t="str">
        <f>VLOOKUP($C2100,[1]OtherData!$H:$I,2,0)</f>
        <v>Storm</v>
      </c>
      <c r="M2100" s="13">
        <f t="shared" si="130"/>
        <v>-4.1307202180368652E-2</v>
      </c>
      <c r="N2100" s="12">
        <v>12883.825884843844</v>
      </c>
      <c r="O2100" s="14">
        <f t="shared" si="131"/>
        <v>-3.8428776384143923E-2</v>
      </c>
      <c r="P2100">
        <v>3</v>
      </c>
      <c r="Q2100">
        <v>1</v>
      </c>
    </row>
    <row r="2101" spans="1:17">
      <c r="A2101" s="2" t="str">
        <f t="shared" si="128"/>
        <v>2_20163</v>
      </c>
      <c r="B2101" s="2">
        <v>2</v>
      </c>
      <c r="C2101" s="11" t="s">
        <v>24</v>
      </c>
      <c r="D2101" s="2">
        <v>3</v>
      </c>
      <c r="E2101" s="2">
        <v>2016</v>
      </c>
      <c r="F2101" s="2" t="str">
        <f t="shared" si="129"/>
        <v>2016Q3</v>
      </c>
      <c r="G2101" s="2">
        <v>1</v>
      </c>
      <c r="H2101" s="2">
        <v>0</v>
      </c>
      <c r="I2101" s="2">
        <v>0</v>
      </c>
      <c r="J2101" s="12">
        <v>14510</v>
      </c>
      <c r="K2101" s="12">
        <f>J2101*[1]OtherData!$C$3</f>
        <v>10984.102952308858</v>
      </c>
      <c r="L2101" s="12" t="str">
        <f>VLOOKUP($C2101,[1]OtherData!$H:$I,2,0)</f>
        <v>Storm</v>
      </c>
      <c r="M2101" s="15">
        <f t="shared" si="130"/>
        <v>-4.1307202180368652E-2</v>
      </c>
      <c r="N2101" s="12">
        <v>13906.296441214039</v>
      </c>
      <c r="O2101" s="14">
        <f t="shared" si="131"/>
        <v>-3.8423873123978464E-2</v>
      </c>
      <c r="P2101">
        <v>3</v>
      </c>
      <c r="Q2101">
        <v>1</v>
      </c>
    </row>
    <row r="2102" spans="1:17">
      <c r="A2102" s="2" t="str">
        <f t="shared" si="128"/>
        <v>4_20103</v>
      </c>
      <c r="B2102" s="2">
        <v>4</v>
      </c>
      <c r="C2102" s="11" t="s">
        <v>24</v>
      </c>
      <c r="D2102" s="2">
        <v>3</v>
      </c>
      <c r="E2102" s="2">
        <v>2010</v>
      </c>
      <c r="F2102" s="2" t="str">
        <f t="shared" si="129"/>
        <v>2010Q3</v>
      </c>
      <c r="G2102" s="2">
        <v>1</v>
      </c>
      <c r="H2102" s="2">
        <v>0</v>
      </c>
      <c r="I2102" s="2">
        <v>0</v>
      </c>
      <c r="J2102" s="12">
        <v>14498</v>
      </c>
      <c r="K2102" s="12">
        <f>J2102*[1]OtherData!$C$3</f>
        <v>10975.018925056776</v>
      </c>
      <c r="L2102" s="12" t="str">
        <f>VLOOKUP($C2102,[1]OtherData!$H:$I,2,0)</f>
        <v>Storm</v>
      </c>
      <c r="M2102" s="13">
        <f t="shared" si="130"/>
        <v>-4.1307278073905287E-2</v>
      </c>
      <c r="N2102" s="12">
        <v>12873.170756613787</v>
      </c>
      <c r="O2102" s="14">
        <f t="shared" si="131"/>
        <v>-3.8428827480838576E-2</v>
      </c>
      <c r="P2102">
        <v>3</v>
      </c>
      <c r="Q2102">
        <v>1</v>
      </c>
    </row>
    <row r="2103" spans="1:17">
      <c r="A2103" s="2" t="str">
        <f t="shared" si="128"/>
        <v>2_20132</v>
      </c>
      <c r="B2103" s="2">
        <v>2</v>
      </c>
      <c r="C2103" s="11" t="s">
        <v>24</v>
      </c>
      <c r="D2103" s="2">
        <v>2</v>
      </c>
      <c r="E2103" s="2">
        <v>2013</v>
      </c>
      <c r="F2103" s="2" t="str">
        <f t="shared" si="129"/>
        <v>2013Q2</v>
      </c>
      <c r="G2103" s="2">
        <v>1</v>
      </c>
      <c r="H2103" s="2">
        <v>0</v>
      </c>
      <c r="I2103" s="2">
        <v>0</v>
      </c>
      <c r="J2103" s="12">
        <v>14493</v>
      </c>
      <c r="K2103" s="12">
        <f>J2103*[1]OtherData!$C$3</f>
        <v>10971.233913701742</v>
      </c>
      <c r="L2103" s="12" t="str">
        <f>VLOOKUP($C2103,[1]OtherData!$H:$I,2,0)</f>
        <v>Storm</v>
      </c>
      <c r="M2103" s="15">
        <f t="shared" si="130"/>
        <v>-4.1307309696212213E-2</v>
      </c>
      <c r="N2103" s="12">
        <v>13633.326233280259</v>
      </c>
      <c r="O2103" s="14">
        <f t="shared" si="131"/>
        <v>-3.8425182153308042E-2</v>
      </c>
      <c r="P2103">
        <v>3</v>
      </c>
      <c r="Q2103">
        <v>1</v>
      </c>
    </row>
    <row r="2104" spans="1:17">
      <c r="A2104" s="2" t="str">
        <f t="shared" si="128"/>
        <v>2_20121</v>
      </c>
      <c r="B2104" s="2">
        <v>2</v>
      </c>
      <c r="C2104" s="11" t="s">
        <v>24</v>
      </c>
      <c r="D2104" s="2">
        <v>1</v>
      </c>
      <c r="E2104" s="2">
        <v>2012</v>
      </c>
      <c r="F2104" s="2" t="str">
        <f t="shared" si="129"/>
        <v>2012Q1</v>
      </c>
      <c r="G2104" s="2">
        <v>1</v>
      </c>
      <c r="H2104" s="2">
        <v>0</v>
      </c>
      <c r="I2104" s="2">
        <v>0</v>
      </c>
      <c r="J2104" s="12">
        <v>14487</v>
      </c>
      <c r="K2104" s="12">
        <f>J2104*[1]OtherData!$C$3</f>
        <v>10966.691900075701</v>
      </c>
      <c r="L2104" s="12" t="str">
        <f>VLOOKUP($C2104,[1]OtherData!$H:$I,2,0)</f>
        <v>Storm</v>
      </c>
      <c r="M2104" s="13">
        <f t="shared" si="130"/>
        <v>-4.1307347642980531E-2</v>
      </c>
      <c r="N2104" s="12">
        <v>13363.71411591333</v>
      </c>
      <c r="O2104" s="14">
        <f t="shared" si="131"/>
        <v>-3.8426475078905731E-2</v>
      </c>
      <c r="P2104">
        <v>3</v>
      </c>
      <c r="Q2104">
        <v>1</v>
      </c>
    </row>
    <row r="2105" spans="1:17">
      <c r="A2105" s="2" t="str">
        <f t="shared" si="128"/>
        <v>2_20192</v>
      </c>
      <c r="B2105" s="2">
        <v>2</v>
      </c>
      <c r="C2105" s="11" t="s">
        <v>24</v>
      </c>
      <c r="D2105" s="2">
        <v>2</v>
      </c>
      <c r="E2105" s="2">
        <v>2019</v>
      </c>
      <c r="F2105" s="2" t="str">
        <f t="shared" si="129"/>
        <v>2019Q2</v>
      </c>
      <c r="G2105" s="2">
        <v>1</v>
      </c>
      <c r="H2105" s="2">
        <v>0</v>
      </c>
      <c r="I2105" s="2">
        <v>0</v>
      </c>
      <c r="J2105" s="12">
        <v>14487</v>
      </c>
      <c r="K2105" s="12">
        <f>J2105*[1]OtherData!$C$3</f>
        <v>10966.691900075701</v>
      </c>
      <c r="L2105" s="12" t="str">
        <f>VLOOKUP($C2105,[1]OtherData!$H:$I,2,0)</f>
        <v>Storm</v>
      </c>
      <c r="M2105" s="15">
        <f t="shared" si="130"/>
        <v>-4.1307347642980531E-2</v>
      </c>
      <c r="N2105" s="12">
        <v>13998.816833895671</v>
      </c>
      <c r="O2105" s="14">
        <f t="shared" si="131"/>
        <v>-3.8423429442198967E-2</v>
      </c>
      <c r="P2105">
        <v>3</v>
      </c>
      <c r="Q2105">
        <v>1</v>
      </c>
    </row>
    <row r="2106" spans="1:17">
      <c r="A2106" s="2" t="str">
        <f t="shared" si="128"/>
        <v>2_20133</v>
      </c>
      <c r="B2106" s="2">
        <v>2</v>
      </c>
      <c r="C2106" s="11" t="s">
        <v>28</v>
      </c>
      <c r="D2106" s="2">
        <v>3</v>
      </c>
      <c r="E2106" s="2">
        <v>2013</v>
      </c>
      <c r="F2106" s="2" t="str">
        <f t="shared" si="129"/>
        <v>2013Q3</v>
      </c>
      <c r="G2106" s="2">
        <v>1</v>
      </c>
      <c r="H2106" s="2">
        <v>0</v>
      </c>
      <c r="I2106" s="2">
        <v>0</v>
      </c>
      <c r="J2106" s="12">
        <v>14472</v>
      </c>
      <c r="K2106" s="12">
        <f>J2106*[1]OtherData!$C$3</f>
        <v>10955.336866010599</v>
      </c>
      <c r="L2106" s="12" t="str">
        <f>VLOOKUP($C2106,[1]OtherData!$H:$I,2,0)</f>
        <v>Storm</v>
      </c>
      <c r="M2106" s="13">
        <f t="shared" si="130"/>
        <v>-4.1307442509901322E-2</v>
      </c>
      <c r="N2106" s="12">
        <v>13613.571879392252</v>
      </c>
      <c r="O2106" s="14">
        <f t="shared" si="131"/>
        <v>-3.8425276885362583E-2</v>
      </c>
      <c r="P2106">
        <v>3</v>
      </c>
      <c r="Q2106">
        <v>1</v>
      </c>
    </row>
    <row r="2107" spans="1:17">
      <c r="A2107" s="2" t="str">
        <f t="shared" si="128"/>
        <v>3_20141</v>
      </c>
      <c r="B2107" s="2">
        <v>3</v>
      </c>
      <c r="C2107" s="11" t="s">
        <v>19</v>
      </c>
      <c r="D2107" s="2">
        <v>1</v>
      </c>
      <c r="E2107" s="2">
        <v>2014</v>
      </c>
      <c r="F2107" s="2" t="str">
        <f t="shared" si="129"/>
        <v>2014Q1</v>
      </c>
      <c r="G2107" s="2">
        <v>1</v>
      </c>
      <c r="H2107" s="2">
        <v>0</v>
      </c>
      <c r="I2107" s="2">
        <v>0</v>
      </c>
      <c r="J2107" s="12">
        <v>14460</v>
      </c>
      <c r="K2107" s="12">
        <f>J2107*[1]OtherData!$C$3</f>
        <v>10946.252838758517</v>
      </c>
      <c r="L2107" s="12" t="str">
        <f>VLOOKUP($C2107,[1]OtherData!$H:$I,2,0)</f>
        <v>Water</v>
      </c>
      <c r="M2107" s="15">
        <f t="shared" si="130"/>
        <v>-4.1307518403437951E-2</v>
      </c>
      <c r="N2107" s="12">
        <v>13766.559186197144</v>
      </c>
      <c r="O2107" s="14">
        <f t="shared" si="131"/>
        <v>-3.8424543234341919E-2</v>
      </c>
      <c r="P2107">
        <v>3</v>
      </c>
      <c r="Q2107">
        <v>1</v>
      </c>
    </row>
    <row r="2108" spans="1:17">
      <c r="A2108" s="2" t="str">
        <f t="shared" si="128"/>
        <v>3_20153</v>
      </c>
      <c r="B2108" s="2">
        <v>3</v>
      </c>
      <c r="C2108" s="11" t="s">
        <v>19</v>
      </c>
      <c r="D2108" s="2">
        <v>3</v>
      </c>
      <c r="E2108" s="2">
        <v>2015</v>
      </c>
      <c r="F2108" s="2" t="str">
        <f t="shared" si="129"/>
        <v>2015Q3</v>
      </c>
      <c r="G2108" s="2">
        <v>1</v>
      </c>
      <c r="H2108" s="2">
        <v>0</v>
      </c>
      <c r="I2108" s="2">
        <v>0</v>
      </c>
      <c r="J2108" s="12">
        <v>14439</v>
      </c>
      <c r="K2108" s="12">
        <f>J2108*[1]OtherData!$C$3</f>
        <v>10930.355791067374</v>
      </c>
      <c r="L2108" s="12" t="str">
        <f>VLOOKUP($C2108,[1]OtherData!$H:$I,2,0)</f>
        <v>Water</v>
      </c>
      <c r="M2108" s="13">
        <f t="shared" si="130"/>
        <v>-4.130765121712706E-2</v>
      </c>
      <c r="N2108" s="12">
        <v>13874.179620065213</v>
      </c>
      <c r="O2108" s="14">
        <f t="shared" si="131"/>
        <v>-3.8424027140276339E-2</v>
      </c>
      <c r="P2108">
        <v>3</v>
      </c>
      <c r="Q2108">
        <v>1</v>
      </c>
    </row>
    <row r="2109" spans="1:17">
      <c r="A2109" s="2" t="str">
        <f t="shared" si="128"/>
        <v>2_20163</v>
      </c>
      <c r="B2109" s="2">
        <v>2</v>
      </c>
      <c r="C2109" s="11" t="s">
        <v>24</v>
      </c>
      <c r="D2109" s="2">
        <v>3</v>
      </c>
      <c r="E2109" s="2">
        <v>2016</v>
      </c>
      <c r="F2109" s="2" t="str">
        <f t="shared" si="129"/>
        <v>2016Q3</v>
      </c>
      <c r="G2109" s="2">
        <v>1</v>
      </c>
      <c r="H2109" s="2">
        <v>0</v>
      </c>
      <c r="I2109" s="2">
        <v>0</v>
      </c>
      <c r="J2109" s="12">
        <v>14436</v>
      </c>
      <c r="K2109" s="12">
        <f>J2109*[1]OtherData!$C$3</f>
        <v>10928.084784254354</v>
      </c>
      <c r="L2109" s="12" t="str">
        <f>VLOOKUP($C2109,[1]OtherData!$H:$I,2,0)</f>
        <v>Storm</v>
      </c>
      <c r="M2109" s="15">
        <f t="shared" si="130"/>
        <v>-4.1307670190511216E-2</v>
      </c>
      <c r="N2109" s="12">
        <v>13835.375287757812</v>
      </c>
      <c r="O2109" s="14">
        <f t="shared" si="131"/>
        <v>-3.8424213226551061E-2</v>
      </c>
      <c r="P2109">
        <v>3</v>
      </c>
      <c r="Q2109">
        <v>1</v>
      </c>
    </row>
    <row r="2110" spans="1:17">
      <c r="A2110" s="2" t="str">
        <f t="shared" si="128"/>
        <v>5_20163</v>
      </c>
      <c r="B2110" s="2">
        <v>5</v>
      </c>
      <c r="C2110" s="11" t="s">
        <v>19</v>
      </c>
      <c r="D2110" s="2">
        <v>3</v>
      </c>
      <c r="E2110" s="2">
        <v>2016</v>
      </c>
      <c r="F2110" s="2" t="str">
        <f t="shared" si="129"/>
        <v>2016Q3</v>
      </c>
      <c r="G2110" s="2">
        <v>1</v>
      </c>
      <c r="H2110" s="2">
        <v>0</v>
      </c>
      <c r="I2110" s="2">
        <v>0</v>
      </c>
      <c r="J2110" s="12">
        <v>14434</v>
      </c>
      <c r="K2110" s="12">
        <f>J2110*[1]OtherData!$C$3</f>
        <v>10926.57077971234</v>
      </c>
      <c r="L2110" s="12" t="str">
        <f>VLOOKUP($C2110,[1]OtherData!$H:$I,2,0)</f>
        <v>Water</v>
      </c>
      <c r="M2110" s="13">
        <f t="shared" si="130"/>
        <v>-4.1307682839433986E-2</v>
      </c>
      <c r="N2110" s="12">
        <v>13833.458499826564</v>
      </c>
      <c r="O2110" s="14">
        <f t="shared" si="131"/>
        <v>-3.8424222418512483E-2</v>
      </c>
      <c r="P2110">
        <v>3</v>
      </c>
      <c r="Q2110">
        <v>1</v>
      </c>
    </row>
    <row r="2111" spans="1:17">
      <c r="A2111" s="2" t="str">
        <f t="shared" si="128"/>
        <v>1_19851</v>
      </c>
      <c r="B2111" s="2">
        <v>1</v>
      </c>
      <c r="C2111" s="11" t="s">
        <v>20</v>
      </c>
      <c r="D2111" s="2">
        <v>1</v>
      </c>
      <c r="E2111" s="2">
        <v>1985</v>
      </c>
      <c r="F2111" s="2" t="str">
        <f t="shared" si="129"/>
        <v>1985Q1</v>
      </c>
      <c r="G2111" s="2">
        <v>1</v>
      </c>
      <c r="H2111" s="2">
        <v>0</v>
      </c>
      <c r="I2111" s="2">
        <v>0</v>
      </c>
      <c r="J2111" s="12">
        <v>14424</v>
      </c>
      <c r="K2111" s="12">
        <f>J2111*[1]OtherData!$C$3</f>
        <v>10919.000757002272</v>
      </c>
      <c r="L2111" s="12" t="str">
        <f>VLOOKUP($C2111,[1]OtherData!$H:$I,2,0)</f>
        <v>Winter</v>
      </c>
      <c r="M2111" s="15">
        <f t="shared" si="130"/>
        <v>-4.1307746084047844E-2</v>
      </c>
      <c r="N2111" s="12">
        <v>23312.811030021312</v>
      </c>
      <c r="O2111" s="14">
        <f t="shared" si="131"/>
        <v>-3.8378764159234378E-2</v>
      </c>
      <c r="P2111">
        <v>3</v>
      </c>
      <c r="Q2111">
        <v>1</v>
      </c>
    </row>
    <row r="2112" spans="1:17">
      <c r="A2112" s="2" t="str">
        <f t="shared" si="128"/>
        <v>3_20122</v>
      </c>
      <c r="B2112" s="2">
        <v>3</v>
      </c>
      <c r="C2112" s="11" t="s">
        <v>24</v>
      </c>
      <c r="D2112" s="2">
        <v>2</v>
      </c>
      <c r="E2112" s="2">
        <v>2012</v>
      </c>
      <c r="F2112" s="2" t="str">
        <f t="shared" si="129"/>
        <v>2012Q2</v>
      </c>
      <c r="G2112" s="2">
        <v>1</v>
      </c>
      <c r="H2112" s="2">
        <v>0</v>
      </c>
      <c r="I2112" s="2">
        <v>0</v>
      </c>
      <c r="J2112" s="12">
        <v>14423</v>
      </c>
      <c r="K2112" s="12">
        <f>J2112*[1]OtherData!$C$3</f>
        <v>10918.243754731264</v>
      </c>
      <c r="L2112" s="12" t="str">
        <f>VLOOKUP($C2112,[1]OtherData!$H:$I,2,0)</f>
        <v>Storm</v>
      </c>
      <c r="M2112" s="13">
        <f t="shared" si="130"/>
        <v>-4.1307752408509237E-2</v>
      </c>
      <c r="N2112" s="12">
        <v>13304.67651645047</v>
      </c>
      <c r="O2112" s="14">
        <f t="shared" si="131"/>
        <v>-3.8426758193864791E-2</v>
      </c>
      <c r="P2112">
        <v>3</v>
      </c>
      <c r="Q2112">
        <v>1</v>
      </c>
    </row>
    <row r="2113" spans="1:17">
      <c r="A2113" s="2" t="str">
        <f t="shared" si="128"/>
        <v>3_20172</v>
      </c>
      <c r="B2113" s="2">
        <v>3</v>
      </c>
      <c r="C2113" s="11" t="s">
        <v>19</v>
      </c>
      <c r="D2113" s="2">
        <v>2</v>
      </c>
      <c r="E2113" s="2">
        <v>2017</v>
      </c>
      <c r="F2113" s="2" t="str">
        <f t="shared" si="129"/>
        <v>2017Q2</v>
      </c>
      <c r="G2113" s="2">
        <v>1</v>
      </c>
      <c r="H2113" s="2">
        <v>0</v>
      </c>
      <c r="I2113" s="2">
        <v>0</v>
      </c>
      <c r="J2113" s="12">
        <v>14417</v>
      </c>
      <c r="K2113" s="12">
        <f>J2113*[1]OtherData!$C$3</f>
        <v>10913.701741105224</v>
      </c>
      <c r="L2113" s="12" t="str">
        <f>VLOOKUP($C2113,[1]OtherData!$H:$I,2,0)</f>
        <v>Water</v>
      </c>
      <c r="M2113" s="15">
        <f t="shared" si="130"/>
        <v>-4.1307790355277547E-2</v>
      </c>
      <c r="N2113" s="12">
        <v>13832.2560351181</v>
      </c>
      <c r="O2113" s="14">
        <f t="shared" si="131"/>
        <v>-3.8424228184935065E-2</v>
      </c>
      <c r="P2113">
        <v>3</v>
      </c>
      <c r="Q2113">
        <v>1</v>
      </c>
    </row>
    <row r="2114" spans="1:17">
      <c r="A2114" s="2" t="str">
        <f t="shared" ref="A2114:A2177" si="132">B2114&amp;"_"&amp;E2114&amp;D2114</f>
        <v>1_20021</v>
      </c>
      <c r="B2114" s="2">
        <v>1</v>
      </c>
      <c r="C2114" s="11" t="s">
        <v>26</v>
      </c>
      <c r="D2114" s="2">
        <v>1</v>
      </c>
      <c r="E2114" s="2">
        <v>2002</v>
      </c>
      <c r="F2114" s="2" t="str">
        <f t="shared" ref="F2114:F2177" si="133">E2114&amp;"Q"&amp;D2114</f>
        <v>2002Q1</v>
      </c>
      <c r="G2114" s="2">
        <v>1</v>
      </c>
      <c r="H2114" s="2">
        <v>0</v>
      </c>
      <c r="I2114" s="2">
        <v>0</v>
      </c>
      <c r="J2114" s="12">
        <v>14403</v>
      </c>
      <c r="K2114" s="12">
        <f>J2114*[1]OtherData!$C$3</f>
        <v>10903.103709311128</v>
      </c>
      <c r="L2114" s="12" t="str">
        <f>VLOOKUP($C2114,[1]OtherData!$H:$I,2,0)</f>
        <v>Wind</v>
      </c>
      <c r="M2114" s="13">
        <f t="shared" ref="M2114:M2177" si="134">STANDARDIZE(J2114,AVERAGE($J$2:$J$3367),_xlfn.STDEV.S($J$2:$J$3367))</f>
        <v>-4.1307878897736953E-2</v>
      </c>
      <c r="N2114" s="12">
        <v>13420.220268070998</v>
      </c>
      <c r="O2114" s="14">
        <f t="shared" ref="O2114:O2177" si="135">STANDARDIZE(N2114,AVERAGE($N$2:$N$3367),_xlfn.STDEV.S($N$2:$N$3367))</f>
        <v>-3.8426204103508686E-2</v>
      </c>
      <c r="P2114">
        <v>3</v>
      </c>
      <c r="Q2114">
        <v>1</v>
      </c>
    </row>
    <row r="2115" spans="1:17">
      <c r="A2115" s="2" t="str">
        <f t="shared" si="132"/>
        <v>2_19792</v>
      </c>
      <c r="B2115" s="2">
        <v>2</v>
      </c>
      <c r="C2115" s="11" t="s">
        <v>41</v>
      </c>
      <c r="D2115" s="2">
        <v>2</v>
      </c>
      <c r="E2115" s="2">
        <v>1979</v>
      </c>
      <c r="F2115" s="2" t="str">
        <f t="shared" si="133"/>
        <v>1979Q2</v>
      </c>
      <c r="G2115" s="2">
        <v>1</v>
      </c>
      <c r="H2115" s="2">
        <v>2</v>
      </c>
      <c r="I2115" s="2">
        <v>0</v>
      </c>
      <c r="J2115" s="12">
        <v>14394</v>
      </c>
      <c r="K2115" s="12">
        <f>J2115*[1]OtherData!$C$3</f>
        <v>10896.290688872066</v>
      </c>
      <c r="L2115" s="12" t="str">
        <f>VLOOKUP($C2115,[1]OtherData!$H:$I,2,0)</f>
        <v>Water</v>
      </c>
      <c r="M2115" s="15">
        <f t="shared" si="134"/>
        <v>-4.1307935817889427E-2</v>
      </c>
      <c r="N2115" s="12">
        <v>30964.001456510738</v>
      </c>
      <c r="O2115" s="14">
        <f t="shared" si="135"/>
        <v>-3.8342072855995508E-2</v>
      </c>
      <c r="P2115">
        <v>3</v>
      </c>
      <c r="Q2115">
        <v>1</v>
      </c>
    </row>
    <row r="2116" spans="1:17">
      <c r="A2116" s="2" t="str">
        <f t="shared" si="132"/>
        <v>2_20162</v>
      </c>
      <c r="B2116" s="2">
        <v>2</v>
      </c>
      <c r="C2116" s="11" t="s">
        <v>24</v>
      </c>
      <c r="D2116" s="2">
        <v>2</v>
      </c>
      <c r="E2116" s="2">
        <v>2016</v>
      </c>
      <c r="F2116" s="2" t="str">
        <f t="shared" si="133"/>
        <v>2016Q2</v>
      </c>
      <c r="G2116" s="2">
        <v>1</v>
      </c>
      <c r="H2116" s="2">
        <v>0</v>
      </c>
      <c r="I2116" s="2">
        <v>0</v>
      </c>
      <c r="J2116" s="12">
        <v>14387</v>
      </c>
      <c r="K2116" s="12">
        <f>J2116*[1]OtherData!$C$3</f>
        <v>10890.99167297502</v>
      </c>
      <c r="L2116" s="12" t="str">
        <f>VLOOKUP($C2116,[1]OtherData!$H:$I,2,0)</f>
        <v>Storm</v>
      </c>
      <c r="M2116" s="13">
        <f t="shared" si="134"/>
        <v>-4.130798008911913E-2</v>
      </c>
      <c r="N2116" s="12">
        <v>13788.413983442204</v>
      </c>
      <c r="O2116" s="14">
        <f t="shared" si="135"/>
        <v>-3.8424438429605898E-2</v>
      </c>
      <c r="P2116">
        <v>3</v>
      </c>
      <c r="Q2116">
        <v>1</v>
      </c>
    </row>
    <row r="2117" spans="1:17">
      <c r="A2117" s="2" t="str">
        <f t="shared" si="132"/>
        <v>2_20192</v>
      </c>
      <c r="B2117" s="2">
        <v>2</v>
      </c>
      <c r="C2117" s="11" t="s">
        <v>24</v>
      </c>
      <c r="D2117" s="2">
        <v>2</v>
      </c>
      <c r="E2117" s="2">
        <v>2019</v>
      </c>
      <c r="F2117" s="2" t="str">
        <f t="shared" si="133"/>
        <v>2019Q2</v>
      </c>
      <c r="G2117" s="2">
        <v>1</v>
      </c>
      <c r="H2117" s="2">
        <v>0</v>
      </c>
      <c r="I2117" s="2">
        <v>0</v>
      </c>
      <c r="J2117" s="12">
        <v>14387</v>
      </c>
      <c r="K2117" s="12">
        <f>J2117*[1]OtherData!$C$3</f>
        <v>10890.99167297502</v>
      </c>
      <c r="L2117" s="12" t="str">
        <f>VLOOKUP($C2117,[1]OtherData!$H:$I,2,0)</f>
        <v>Storm</v>
      </c>
      <c r="M2117" s="15">
        <f t="shared" si="134"/>
        <v>-4.130798008911913E-2</v>
      </c>
      <c r="N2117" s="12">
        <v>13902.186635553049</v>
      </c>
      <c r="O2117" s="14">
        <f t="shared" si="135"/>
        <v>-3.8423892832562007E-2</v>
      </c>
      <c r="P2117">
        <v>3</v>
      </c>
      <c r="Q2117">
        <v>1</v>
      </c>
    </row>
    <row r="2118" spans="1:17">
      <c r="A2118" s="2" t="str">
        <f t="shared" si="132"/>
        <v>5_20093</v>
      </c>
      <c r="B2118" s="2">
        <v>5</v>
      </c>
      <c r="C2118" s="11" t="s">
        <v>24</v>
      </c>
      <c r="D2118" s="2">
        <v>3</v>
      </c>
      <c r="E2118" s="2">
        <v>2009</v>
      </c>
      <c r="F2118" s="2" t="str">
        <f t="shared" si="133"/>
        <v>2009Q3</v>
      </c>
      <c r="G2118" s="2">
        <v>1</v>
      </c>
      <c r="H2118" s="2">
        <v>0</v>
      </c>
      <c r="I2118" s="2">
        <v>0</v>
      </c>
      <c r="J2118" s="12">
        <v>14376</v>
      </c>
      <c r="K2118" s="12">
        <f>J2118*[1]OtherData!$C$3</f>
        <v>10882.664647993945</v>
      </c>
      <c r="L2118" s="12" t="str">
        <f>VLOOKUP($C2118,[1]OtherData!$H:$I,2,0)</f>
        <v>Storm</v>
      </c>
      <c r="M2118" s="13">
        <f t="shared" si="134"/>
        <v>-4.1308049658194373E-2</v>
      </c>
      <c r="N2118" s="12">
        <v>12827.341355155853</v>
      </c>
      <c r="O2118" s="14">
        <f t="shared" si="135"/>
        <v>-3.8429047255850363E-2</v>
      </c>
      <c r="P2118">
        <v>3</v>
      </c>
      <c r="Q2118">
        <v>1</v>
      </c>
    </row>
    <row r="2119" spans="1:17">
      <c r="A2119" s="2" t="str">
        <f t="shared" si="132"/>
        <v>1_20033</v>
      </c>
      <c r="B2119" s="2">
        <v>1</v>
      </c>
      <c r="C2119" s="11" t="s">
        <v>24</v>
      </c>
      <c r="D2119" s="2">
        <v>3</v>
      </c>
      <c r="E2119" s="2">
        <v>2003</v>
      </c>
      <c r="F2119" s="2" t="str">
        <f t="shared" si="133"/>
        <v>2003Q3</v>
      </c>
      <c r="G2119" s="2">
        <v>1</v>
      </c>
      <c r="H2119" s="2">
        <v>0</v>
      </c>
      <c r="I2119" s="2">
        <v>0</v>
      </c>
      <c r="J2119" s="12">
        <v>14336</v>
      </c>
      <c r="K2119" s="12">
        <f>J2119*[1]OtherData!$C$3</f>
        <v>10852.384557153671</v>
      </c>
      <c r="L2119" s="12" t="str">
        <f>VLOOKUP($C2119,[1]OtherData!$H:$I,2,0)</f>
        <v>Storm</v>
      </c>
      <c r="M2119" s="15">
        <f t="shared" si="134"/>
        <v>-4.1308302636649814E-2</v>
      </c>
      <c r="N2119" s="12">
        <v>13292.491854145164</v>
      </c>
      <c r="O2119" s="14">
        <f t="shared" si="135"/>
        <v>-3.8426816625444012E-2</v>
      </c>
      <c r="P2119">
        <v>3</v>
      </c>
      <c r="Q2119">
        <v>1</v>
      </c>
    </row>
    <row r="2120" spans="1:17">
      <c r="A2120" s="2" t="str">
        <f t="shared" si="132"/>
        <v>2_20112</v>
      </c>
      <c r="B2120" s="2">
        <v>2</v>
      </c>
      <c r="C2120" s="11" t="s">
        <v>39</v>
      </c>
      <c r="D2120" s="2">
        <v>2</v>
      </c>
      <c r="E2120" s="2">
        <v>2011</v>
      </c>
      <c r="F2120" s="2" t="str">
        <f t="shared" si="133"/>
        <v>2011Q2</v>
      </c>
      <c r="G2120" s="2">
        <v>1</v>
      </c>
      <c r="H2120" s="2">
        <v>0</v>
      </c>
      <c r="I2120" s="2">
        <v>0</v>
      </c>
      <c r="J2120" s="12">
        <v>14309</v>
      </c>
      <c r="K2120" s="12">
        <f>J2120*[1]OtherData!$C$3</f>
        <v>10831.945495836488</v>
      </c>
      <c r="L2120" s="12" t="str">
        <f>VLOOKUP($C2120,[1]OtherData!$H:$I,2,0)</f>
        <v>Storm</v>
      </c>
      <c r="M2120" s="13">
        <f t="shared" si="134"/>
        <v>-4.1308473397107234E-2</v>
      </c>
      <c r="N2120" s="12">
        <v>12845.820029426237</v>
      </c>
      <c r="O2120" s="14">
        <f t="shared" si="135"/>
        <v>-3.8428958641320683E-2</v>
      </c>
      <c r="P2120">
        <v>3</v>
      </c>
      <c r="Q2120">
        <v>1</v>
      </c>
    </row>
    <row r="2121" spans="1:17">
      <c r="A2121" s="2" t="str">
        <f t="shared" si="132"/>
        <v>2_19852</v>
      </c>
      <c r="B2121" s="2">
        <v>2</v>
      </c>
      <c r="C2121" s="11" t="s">
        <v>46</v>
      </c>
      <c r="D2121" s="2">
        <v>2</v>
      </c>
      <c r="E2121" s="2">
        <v>1985</v>
      </c>
      <c r="F2121" s="2" t="str">
        <f t="shared" si="133"/>
        <v>1985Q2</v>
      </c>
      <c r="G2121" s="2">
        <v>1</v>
      </c>
      <c r="H2121" s="2">
        <v>0</v>
      </c>
      <c r="I2121" s="2">
        <v>0</v>
      </c>
      <c r="J2121" s="12">
        <v>14298</v>
      </c>
      <c r="K2121" s="12">
        <f>J2121*[1]OtherData!$C$3</f>
        <v>10823.618470855414</v>
      </c>
      <c r="L2121" s="12" t="str">
        <f>VLOOKUP($C2121,[1]OtherData!$H:$I,2,0)</f>
        <v>Storm</v>
      </c>
      <c r="M2121" s="15">
        <f t="shared" si="134"/>
        <v>-4.1308542966182485E-2</v>
      </c>
      <c r="N2121" s="12">
        <v>23109.163346314803</v>
      </c>
      <c r="O2121" s="14">
        <f t="shared" si="135"/>
        <v>-3.8379740752221905E-2</v>
      </c>
      <c r="P2121">
        <v>3</v>
      </c>
      <c r="Q2121">
        <v>1</v>
      </c>
    </row>
    <row r="2122" spans="1:17">
      <c r="A2122" s="2" t="str">
        <f t="shared" si="132"/>
        <v>1_20052</v>
      </c>
      <c r="B2122" s="2">
        <v>1</v>
      </c>
      <c r="C2122" s="11" t="s">
        <v>24</v>
      </c>
      <c r="D2122" s="2">
        <v>2</v>
      </c>
      <c r="E2122" s="2">
        <v>2005</v>
      </c>
      <c r="F2122" s="2" t="str">
        <f t="shared" si="133"/>
        <v>2005Q2</v>
      </c>
      <c r="G2122" s="2">
        <v>1</v>
      </c>
      <c r="H2122" s="2">
        <v>0</v>
      </c>
      <c r="I2122" s="2">
        <v>0</v>
      </c>
      <c r="J2122" s="12">
        <v>14288</v>
      </c>
      <c r="K2122" s="12">
        <f>J2122*[1]OtherData!$C$3</f>
        <v>10816.048448145344</v>
      </c>
      <c r="L2122" s="12" t="str">
        <f>VLOOKUP($C2122,[1]OtherData!$H:$I,2,0)</f>
        <v>Storm</v>
      </c>
      <c r="M2122" s="13">
        <f t="shared" si="134"/>
        <v>-4.1308606210796343E-2</v>
      </c>
      <c r="N2122" s="12">
        <v>13364.863629773474</v>
      </c>
      <c r="O2122" s="14">
        <f t="shared" si="135"/>
        <v>-3.8426469566409077E-2</v>
      </c>
      <c r="P2122">
        <v>3</v>
      </c>
      <c r="Q2122">
        <v>1</v>
      </c>
    </row>
    <row r="2123" spans="1:17">
      <c r="A2123" s="2" t="str">
        <f t="shared" si="132"/>
        <v>1_19801</v>
      </c>
      <c r="B2123" s="2">
        <v>1</v>
      </c>
      <c r="C2123" s="11" t="s">
        <v>20</v>
      </c>
      <c r="D2123" s="2">
        <v>1</v>
      </c>
      <c r="E2123" s="2">
        <v>1980</v>
      </c>
      <c r="F2123" s="2" t="str">
        <f t="shared" si="133"/>
        <v>1980Q1</v>
      </c>
      <c r="G2123" s="2">
        <v>1</v>
      </c>
      <c r="H2123" s="2">
        <v>0</v>
      </c>
      <c r="I2123" s="2">
        <v>0</v>
      </c>
      <c r="J2123" s="12">
        <v>14281</v>
      </c>
      <c r="K2123" s="12">
        <f>J2123*[1]OtherData!$C$3</f>
        <v>10810.749432248298</v>
      </c>
      <c r="L2123" s="12" t="str">
        <f>VLOOKUP($C2123,[1]OtherData!$H:$I,2,0)</f>
        <v>Winter</v>
      </c>
      <c r="M2123" s="15">
        <f t="shared" si="134"/>
        <v>-4.1308650482026046E-2</v>
      </c>
      <c r="N2123" s="12">
        <v>29936.227982357639</v>
      </c>
      <c r="O2123" s="14">
        <f t="shared" si="135"/>
        <v>-3.8347001546316747E-2</v>
      </c>
      <c r="P2123">
        <v>3</v>
      </c>
      <c r="Q2123">
        <v>1</v>
      </c>
    </row>
    <row r="2124" spans="1:17">
      <c r="A2124" s="2" t="str">
        <f t="shared" si="132"/>
        <v>2_20142</v>
      </c>
      <c r="B2124" s="2">
        <v>2</v>
      </c>
      <c r="C2124" s="11" t="s">
        <v>24</v>
      </c>
      <c r="D2124" s="2">
        <v>2</v>
      </c>
      <c r="E2124" s="2">
        <v>2014</v>
      </c>
      <c r="F2124" s="2" t="str">
        <f t="shared" si="133"/>
        <v>2014Q2</v>
      </c>
      <c r="G2124" s="2">
        <v>1</v>
      </c>
      <c r="H2124" s="2">
        <v>0</v>
      </c>
      <c r="I2124" s="2">
        <v>0</v>
      </c>
      <c r="J2124" s="12">
        <v>14273</v>
      </c>
      <c r="K2124" s="12">
        <f>J2124*[1]OtherData!$C$3</f>
        <v>10804.693414080242</v>
      </c>
      <c r="L2124" s="12" t="str">
        <f>VLOOKUP($C2124,[1]OtherData!$H:$I,2,0)</f>
        <v>Storm</v>
      </c>
      <c r="M2124" s="13">
        <f t="shared" si="134"/>
        <v>-4.1308701077717135E-2</v>
      </c>
      <c r="N2124" s="12">
        <v>13588.526920096256</v>
      </c>
      <c r="O2124" s="14">
        <f t="shared" si="135"/>
        <v>-3.8425396988528877E-2</v>
      </c>
      <c r="P2124">
        <v>3</v>
      </c>
      <c r="Q2124">
        <v>1</v>
      </c>
    </row>
    <row r="2125" spans="1:17">
      <c r="A2125" s="2" t="str">
        <f t="shared" si="132"/>
        <v>2_19734</v>
      </c>
      <c r="B2125" s="2">
        <v>2</v>
      </c>
      <c r="C2125" s="11" t="s">
        <v>31</v>
      </c>
      <c r="D2125" s="2">
        <v>4</v>
      </c>
      <c r="E2125" s="2">
        <v>1973</v>
      </c>
      <c r="F2125" s="2" t="str">
        <f t="shared" si="133"/>
        <v>1973Q4</v>
      </c>
      <c r="G2125" s="2">
        <v>1</v>
      </c>
      <c r="H2125" s="2">
        <v>0</v>
      </c>
      <c r="I2125" s="2">
        <v>0</v>
      </c>
      <c r="J2125" s="12">
        <v>14212</v>
      </c>
      <c r="K2125" s="12">
        <f>J2125*[1]OtherData!$C$3</f>
        <v>10758.516275548827</v>
      </c>
      <c r="L2125" s="12" t="str">
        <f>VLOOKUP($C2125,[1]OtherData!$H:$I,2,0)</f>
        <v>Water</v>
      </c>
      <c r="M2125" s="15">
        <f t="shared" si="134"/>
        <v>-4.1309086869861678E-2</v>
      </c>
      <c r="N2125" s="12">
        <v>30980.368248685398</v>
      </c>
      <c r="O2125" s="14">
        <f t="shared" si="135"/>
        <v>-3.8341994369001813E-2</v>
      </c>
      <c r="P2125">
        <v>3</v>
      </c>
      <c r="Q2125">
        <v>1</v>
      </c>
    </row>
    <row r="2126" spans="1:17">
      <c r="A2126" s="2" t="str">
        <f t="shared" si="132"/>
        <v>1_19614</v>
      </c>
      <c r="B2126" s="2">
        <v>1</v>
      </c>
      <c r="C2126" s="11" t="s">
        <v>27</v>
      </c>
      <c r="D2126" s="2">
        <v>4</v>
      </c>
      <c r="E2126" s="2">
        <v>1961</v>
      </c>
      <c r="F2126" s="2" t="str">
        <f t="shared" si="133"/>
        <v>1961Q4</v>
      </c>
      <c r="G2126" s="2">
        <v>4</v>
      </c>
      <c r="H2126" s="2">
        <v>0</v>
      </c>
      <c r="I2126" s="2">
        <v>0</v>
      </c>
      <c r="J2126" s="12">
        <v>13764</v>
      </c>
      <c r="K2126" s="12">
        <f>J2126*[1]OtherData!$C$3</f>
        <v>10419.379258137775</v>
      </c>
      <c r="L2126" s="12" t="str">
        <f>VLOOKUP($C2126,[1]OtherData!$H:$I,2,0)</f>
        <v>Storm</v>
      </c>
      <c r="M2126" s="13">
        <f t="shared" si="134"/>
        <v>-4.1311920228562601E-2</v>
      </c>
      <c r="N2126" s="12">
        <v>38450.263695120826</v>
      </c>
      <c r="O2126" s="14">
        <f t="shared" si="135"/>
        <v>-3.8306172466302996E-2</v>
      </c>
      <c r="P2126">
        <v>3</v>
      </c>
      <c r="Q2126">
        <v>1</v>
      </c>
    </row>
    <row r="2127" spans="1:17">
      <c r="A2127" s="2" t="str">
        <f t="shared" si="132"/>
        <v>1_19742</v>
      </c>
      <c r="B2127" s="2">
        <v>1</v>
      </c>
      <c r="C2127" s="11" t="s">
        <v>50</v>
      </c>
      <c r="D2127" s="2">
        <v>2</v>
      </c>
      <c r="E2127" s="2">
        <v>1974</v>
      </c>
      <c r="F2127" s="2" t="str">
        <f t="shared" si="133"/>
        <v>1974Q2</v>
      </c>
      <c r="G2127" s="2">
        <v>1</v>
      </c>
      <c r="H2127" s="2">
        <v>0</v>
      </c>
      <c r="I2127" s="2">
        <v>9</v>
      </c>
      <c r="J2127" s="12">
        <v>13104</v>
      </c>
      <c r="K2127" s="12">
        <f>J2127*[1]OtherData!$C$3</f>
        <v>9919.7577592732778</v>
      </c>
      <c r="L2127" s="12" t="str">
        <f>VLOOKUP($C2127,[1]OtherData!$H:$I,2,0)</f>
        <v>Wind</v>
      </c>
      <c r="M2127" s="15">
        <f t="shared" si="134"/>
        <v>-4.1316094373077351E-2</v>
      </c>
      <c r="N2127" s="12">
        <v>28174.488664358971</v>
      </c>
      <c r="O2127" s="14">
        <f t="shared" si="135"/>
        <v>-3.8355449971717422E-2</v>
      </c>
      <c r="P2127">
        <v>3</v>
      </c>
      <c r="Q2127">
        <v>1</v>
      </c>
    </row>
    <row r="2128" spans="1:17">
      <c r="A2128" s="2" t="str">
        <f t="shared" si="132"/>
        <v>1_19633</v>
      </c>
      <c r="B2128" s="2">
        <v>1</v>
      </c>
      <c r="C2128" s="11" t="s">
        <v>27</v>
      </c>
      <c r="D2128" s="2">
        <v>3</v>
      </c>
      <c r="E2128" s="2">
        <v>1963</v>
      </c>
      <c r="F2128" s="2" t="str">
        <f t="shared" si="133"/>
        <v>1963Q3</v>
      </c>
      <c r="G2128" s="2">
        <v>1</v>
      </c>
      <c r="H2128" s="2">
        <v>0</v>
      </c>
      <c r="I2128" s="2">
        <v>0</v>
      </c>
      <c r="J2128" s="12">
        <v>12962</v>
      </c>
      <c r="K2128" s="12">
        <f>J2128*[1]OtherData!$C$3</f>
        <v>9812.2634367903102</v>
      </c>
      <c r="L2128" s="12" t="str">
        <f>VLOOKUP($C2128,[1]OtherData!$H:$I,2,0)</f>
        <v>Storm</v>
      </c>
      <c r="M2128" s="13">
        <f t="shared" si="134"/>
        <v>-4.1316992446594161E-2</v>
      </c>
      <c r="N2128" s="12">
        <v>35250.779289508762</v>
      </c>
      <c r="O2128" s="14">
        <f t="shared" si="135"/>
        <v>-3.8321515601944731E-2</v>
      </c>
      <c r="P2128">
        <v>3</v>
      </c>
      <c r="Q2128">
        <v>1</v>
      </c>
    </row>
    <row r="2129" spans="1:17">
      <c r="A2129" s="2" t="str">
        <f t="shared" si="132"/>
        <v>1_19814</v>
      </c>
      <c r="B2129" s="2">
        <v>1</v>
      </c>
      <c r="C2129" s="11" t="s">
        <v>20</v>
      </c>
      <c r="D2129" s="2">
        <v>4</v>
      </c>
      <c r="E2129" s="2">
        <v>1981</v>
      </c>
      <c r="F2129" s="2" t="str">
        <f t="shared" si="133"/>
        <v>1981Q4</v>
      </c>
      <c r="G2129" s="2">
        <v>1</v>
      </c>
      <c r="H2129" s="2">
        <v>0</v>
      </c>
      <c r="I2129" s="2">
        <v>0</v>
      </c>
      <c r="J2129" s="12">
        <v>12703</v>
      </c>
      <c r="K2129" s="12">
        <f>J2129*[1]OtherData!$C$3</f>
        <v>9616.1998485995464</v>
      </c>
      <c r="L2129" s="12" t="str">
        <f>VLOOKUP($C2129,[1]OtherData!$H:$I,2,0)</f>
        <v>Winter</v>
      </c>
      <c r="M2129" s="15">
        <f t="shared" si="134"/>
        <v>-4.1318630482093131E-2</v>
      </c>
      <c r="N2129" s="12">
        <v>26252.936439023339</v>
      </c>
      <c r="O2129" s="14">
        <f t="shared" si="135"/>
        <v>-3.8364664780323542E-2</v>
      </c>
      <c r="P2129">
        <v>3</v>
      </c>
      <c r="Q2129">
        <v>1</v>
      </c>
    </row>
    <row r="2130" spans="1:17">
      <c r="A2130" s="2" t="str">
        <f t="shared" si="132"/>
        <v>1_19841</v>
      </c>
      <c r="B2130" s="2">
        <v>1</v>
      </c>
      <c r="C2130" s="11" t="s">
        <v>37</v>
      </c>
      <c r="D2130" s="2">
        <v>1</v>
      </c>
      <c r="E2130" s="2">
        <v>1984</v>
      </c>
      <c r="F2130" s="2" t="str">
        <f t="shared" si="133"/>
        <v>1984Q1</v>
      </c>
      <c r="G2130" s="2">
        <v>2</v>
      </c>
      <c r="H2130" s="2">
        <v>0</v>
      </c>
      <c r="I2130" s="2">
        <v>0</v>
      </c>
      <c r="J2130" s="12">
        <v>12429</v>
      </c>
      <c r="K2130" s="12">
        <f>J2130*[1]OtherData!$C$3</f>
        <v>9408.781226343679</v>
      </c>
      <c r="L2130" s="12" t="str">
        <f>VLOOKUP($C2130,[1]OtherData!$H:$I,2,0)</f>
        <v>Water</v>
      </c>
      <c r="M2130" s="13">
        <f t="shared" si="134"/>
        <v>-4.1320363384512893E-2</v>
      </c>
      <c r="N2130" s="12">
        <v>21508.083841927113</v>
      </c>
      <c r="O2130" s="14">
        <f t="shared" si="135"/>
        <v>-3.8387418733075926E-2</v>
      </c>
      <c r="P2130">
        <v>3</v>
      </c>
      <c r="Q2130">
        <v>1</v>
      </c>
    </row>
    <row r="2131" spans="1:17">
      <c r="A2131" s="2" t="str">
        <f t="shared" si="132"/>
        <v>2_19744</v>
      </c>
      <c r="B2131" s="2">
        <v>2</v>
      </c>
      <c r="C2131" s="11" t="s">
        <v>31</v>
      </c>
      <c r="D2131" s="2">
        <v>4</v>
      </c>
      <c r="E2131" s="2">
        <v>1974</v>
      </c>
      <c r="F2131" s="2" t="str">
        <f t="shared" si="133"/>
        <v>1974Q4</v>
      </c>
      <c r="G2131" s="2">
        <v>1</v>
      </c>
      <c r="H2131" s="2">
        <v>0</v>
      </c>
      <c r="I2131" s="2">
        <v>0</v>
      </c>
      <c r="J2131" s="12">
        <v>12360</v>
      </c>
      <c r="K2131" s="12">
        <f>J2131*[1]OtherData!$C$3</f>
        <v>9356.54806964421</v>
      </c>
      <c r="L2131" s="12" t="str">
        <f>VLOOKUP($C2131,[1]OtherData!$H:$I,2,0)</f>
        <v>Water</v>
      </c>
      <c r="M2131" s="15">
        <f t="shared" si="134"/>
        <v>-4.1320799772348524E-2</v>
      </c>
      <c r="N2131" s="12">
        <v>26574.838209056539</v>
      </c>
      <c r="O2131" s="14">
        <f t="shared" si="135"/>
        <v>-3.83631210995629E-2</v>
      </c>
      <c r="P2131">
        <v>3</v>
      </c>
      <c r="Q2131">
        <v>1</v>
      </c>
    </row>
    <row r="2132" spans="1:17">
      <c r="A2132" s="2" t="str">
        <f t="shared" si="132"/>
        <v>1_19841</v>
      </c>
      <c r="B2132" s="2">
        <v>1</v>
      </c>
      <c r="C2132" s="11" t="s">
        <v>37</v>
      </c>
      <c r="D2132" s="2">
        <v>1</v>
      </c>
      <c r="E2132" s="2">
        <v>1984</v>
      </c>
      <c r="F2132" s="2" t="str">
        <f t="shared" si="133"/>
        <v>1984Q1</v>
      </c>
      <c r="G2132" s="2">
        <v>1</v>
      </c>
      <c r="H2132" s="2">
        <v>0</v>
      </c>
      <c r="I2132" s="2">
        <v>0</v>
      </c>
      <c r="J2132" s="12">
        <v>11847</v>
      </c>
      <c r="K2132" s="12">
        <f>J2132*[1]OtherData!$C$3</f>
        <v>8968.2059046177146</v>
      </c>
      <c r="L2132" s="12" t="str">
        <f>VLOOKUP($C2132,[1]OtherData!$H:$I,2,0)</f>
        <v>Water</v>
      </c>
      <c r="M2132" s="13">
        <f t="shared" si="134"/>
        <v>-4.1324044221039538E-2</v>
      </c>
      <c r="N2132" s="12">
        <v>20500.946920533472</v>
      </c>
      <c r="O2132" s="14">
        <f t="shared" si="135"/>
        <v>-3.839224846075568E-2</v>
      </c>
      <c r="P2132">
        <v>3</v>
      </c>
      <c r="Q2132">
        <v>1</v>
      </c>
    </row>
    <row r="2133" spans="1:17">
      <c r="A2133" s="2" t="str">
        <f t="shared" si="132"/>
        <v>2_20143</v>
      </c>
      <c r="B2133" s="2">
        <v>2</v>
      </c>
      <c r="C2133" s="11" t="s">
        <v>39</v>
      </c>
      <c r="D2133" s="2">
        <v>3</v>
      </c>
      <c r="E2133" s="2">
        <v>2014</v>
      </c>
      <c r="F2133" s="2" t="str">
        <f t="shared" si="133"/>
        <v>2014Q3</v>
      </c>
      <c r="G2133" s="2">
        <v>1</v>
      </c>
      <c r="H2133" s="2">
        <v>0</v>
      </c>
      <c r="I2133" s="2">
        <v>0</v>
      </c>
      <c r="J2133" s="12">
        <v>11749</v>
      </c>
      <c r="K2133" s="12">
        <f>J2133*[1]OtherData!$C$3</f>
        <v>8894.0196820590463</v>
      </c>
      <c r="L2133" s="12" t="str">
        <f>VLOOKUP($C2133,[1]OtherData!$H:$I,2,0)</f>
        <v>Storm</v>
      </c>
      <c r="M2133" s="15">
        <f t="shared" si="134"/>
        <v>-4.132466401825536E-2</v>
      </c>
      <c r="N2133" s="12">
        <v>11185.567349836118</v>
      </c>
      <c r="O2133" s="14">
        <f t="shared" si="135"/>
        <v>-3.8436920387287569E-2</v>
      </c>
      <c r="P2133">
        <v>3</v>
      </c>
      <c r="Q2133">
        <v>1</v>
      </c>
    </row>
    <row r="2134" spans="1:17">
      <c r="A2134" s="2" t="str">
        <f t="shared" si="132"/>
        <v>2_19621</v>
      </c>
      <c r="B2134" s="2">
        <v>2</v>
      </c>
      <c r="C2134" s="11" t="s">
        <v>47</v>
      </c>
      <c r="D2134" s="2">
        <v>1</v>
      </c>
      <c r="E2134" s="2">
        <v>1962</v>
      </c>
      <c r="F2134" s="2" t="str">
        <f t="shared" si="133"/>
        <v>1962Q1</v>
      </c>
      <c r="G2134" s="2">
        <v>3</v>
      </c>
      <c r="H2134" s="2">
        <v>3</v>
      </c>
      <c r="I2134" s="2">
        <v>0</v>
      </c>
      <c r="J2134" s="12">
        <v>11561</v>
      </c>
      <c r="K2134" s="12">
        <f>J2134*[1]OtherData!$C$3</f>
        <v>8751.7032551097655</v>
      </c>
      <c r="L2134" s="12" t="str">
        <f>VLOOKUP($C2134,[1]OtherData!$H:$I,2,0)</f>
        <v>Water</v>
      </c>
      <c r="M2134" s="13">
        <f t="shared" si="134"/>
        <v>-4.1325853016995928E-2</v>
      </c>
      <c r="N2134" s="12">
        <v>31865.525370385196</v>
      </c>
      <c r="O2134" s="14">
        <f t="shared" si="135"/>
        <v>-3.8337749595763145E-2</v>
      </c>
      <c r="P2134">
        <v>3</v>
      </c>
      <c r="Q2134">
        <v>1</v>
      </c>
    </row>
    <row r="2135" spans="1:17">
      <c r="A2135" s="2" t="str">
        <f t="shared" si="132"/>
        <v>1_19871</v>
      </c>
      <c r="B2135" s="2">
        <v>1</v>
      </c>
      <c r="C2135" s="11" t="s">
        <v>26</v>
      </c>
      <c r="D2135" s="2">
        <v>1</v>
      </c>
      <c r="E2135" s="2">
        <v>1987</v>
      </c>
      <c r="F2135" s="2" t="str">
        <f t="shared" si="133"/>
        <v>1987Q1</v>
      </c>
      <c r="G2135" s="2">
        <v>1</v>
      </c>
      <c r="H2135" s="2">
        <v>0</v>
      </c>
      <c r="I2135" s="2">
        <v>0</v>
      </c>
      <c r="J2135" s="12">
        <v>11229</v>
      </c>
      <c r="K2135" s="12">
        <f>J2135*[1]OtherData!$C$3</f>
        <v>8500.378501135503</v>
      </c>
      <c r="L2135" s="12" t="str">
        <f>VLOOKUP($C2135,[1]OtherData!$H:$I,2,0)</f>
        <v>Wind</v>
      </c>
      <c r="M2135" s="15">
        <f t="shared" si="134"/>
        <v>-4.1327952738176077E-2</v>
      </c>
      <c r="N2135" s="12">
        <v>16358.692966346047</v>
      </c>
      <c r="O2135" s="14">
        <f t="shared" si="135"/>
        <v>-3.8412112650176369E-2</v>
      </c>
      <c r="P2135">
        <v>3</v>
      </c>
      <c r="Q2135">
        <v>1</v>
      </c>
    </row>
    <row r="2136" spans="1:17">
      <c r="A2136" s="2" t="str">
        <f t="shared" si="132"/>
        <v>5_19852</v>
      </c>
      <c r="B2136" s="2">
        <v>5</v>
      </c>
      <c r="C2136" s="11" t="s">
        <v>46</v>
      </c>
      <c r="D2136" s="2">
        <v>2</v>
      </c>
      <c r="E2136" s="2">
        <v>1985</v>
      </c>
      <c r="F2136" s="2" t="str">
        <f t="shared" si="133"/>
        <v>1985Q2</v>
      </c>
      <c r="G2136" s="2">
        <v>1</v>
      </c>
      <c r="H2136" s="2">
        <v>0</v>
      </c>
      <c r="I2136" s="2">
        <v>0</v>
      </c>
      <c r="J2136" s="12">
        <v>10832</v>
      </c>
      <c r="K2136" s="12">
        <f>J2136*[1]OtherData!$C$3</f>
        <v>8199.8485995457995</v>
      </c>
      <c r="L2136" s="12" t="str">
        <f>VLOOKUP($C2136,[1]OtherData!$H:$I,2,0)</f>
        <v>Storm</v>
      </c>
      <c r="M2136" s="13">
        <f t="shared" si="134"/>
        <v>-4.1330463549346309E-2</v>
      </c>
      <c r="N2136" s="12">
        <v>17507.235792927819</v>
      </c>
      <c r="O2136" s="14">
        <f t="shared" si="135"/>
        <v>-3.8406604810116991E-2</v>
      </c>
      <c r="P2136">
        <v>3</v>
      </c>
      <c r="Q2136">
        <v>1</v>
      </c>
    </row>
    <row r="2137" spans="1:17">
      <c r="A2137" s="2" t="str">
        <f t="shared" si="132"/>
        <v>5_19734</v>
      </c>
      <c r="B2137" s="2">
        <v>5</v>
      </c>
      <c r="C2137" s="11" t="s">
        <v>20</v>
      </c>
      <c r="D2137" s="2">
        <v>4</v>
      </c>
      <c r="E2137" s="2">
        <v>1973</v>
      </c>
      <c r="F2137" s="2" t="str">
        <f t="shared" si="133"/>
        <v>1973Q4</v>
      </c>
      <c r="G2137" s="2">
        <v>1</v>
      </c>
      <c r="H2137" s="2">
        <v>0</v>
      </c>
      <c r="I2137" s="2">
        <v>0</v>
      </c>
      <c r="J2137" s="12">
        <v>10243</v>
      </c>
      <c r="K2137" s="12">
        <f>J2137*[1]OtherData!$C$3</f>
        <v>7753.9742619227864</v>
      </c>
      <c r="L2137" s="12" t="str">
        <f>VLOOKUP($C2137,[1]OtherData!$H:$I,2,0)</f>
        <v>Winter</v>
      </c>
      <c r="M2137" s="15">
        <f t="shared" si="134"/>
        <v>-4.1334188657102658E-2</v>
      </c>
      <c r="N2137" s="12">
        <v>22328.448632935866</v>
      </c>
      <c r="O2137" s="14">
        <f t="shared" si="135"/>
        <v>-3.8383484671624626E-2</v>
      </c>
      <c r="P2137">
        <v>3</v>
      </c>
      <c r="Q2137">
        <v>1</v>
      </c>
    </row>
    <row r="2138" spans="1:17">
      <c r="A2138" s="2" t="str">
        <f t="shared" si="132"/>
        <v>3_19652</v>
      </c>
      <c r="B2138" s="2">
        <v>3</v>
      </c>
      <c r="C2138" s="11" t="s">
        <v>39</v>
      </c>
      <c r="D2138" s="2">
        <v>2</v>
      </c>
      <c r="E2138" s="2">
        <v>1965</v>
      </c>
      <c r="F2138" s="2" t="str">
        <f t="shared" si="133"/>
        <v>1965Q2</v>
      </c>
      <c r="G2138" s="2">
        <v>1</v>
      </c>
      <c r="H2138" s="2">
        <v>0</v>
      </c>
      <c r="I2138" s="2">
        <v>0</v>
      </c>
      <c r="J2138" s="12">
        <v>9643</v>
      </c>
      <c r="K2138" s="12">
        <f>J2138*[1]OtherData!$C$3</f>
        <v>7299.7728993186984</v>
      </c>
      <c r="L2138" s="12" t="str">
        <f>VLOOKUP($C2138,[1]OtherData!$H:$I,2,0)</f>
        <v>Storm</v>
      </c>
      <c r="M2138" s="13">
        <f t="shared" si="134"/>
        <v>-4.133798333393425E-2</v>
      </c>
      <c r="N2138" s="12">
        <v>25204.310531724332</v>
      </c>
      <c r="O2138" s="14">
        <f t="shared" si="135"/>
        <v>-3.8369693468541216E-2</v>
      </c>
      <c r="P2138">
        <v>3</v>
      </c>
      <c r="Q2138">
        <v>1</v>
      </c>
    </row>
    <row r="2139" spans="1:17">
      <c r="A2139" s="2" t="str">
        <f t="shared" si="132"/>
        <v>3_19734</v>
      </c>
      <c r="B2139" s="2">
        <v>3</v>
      </c>
      <c r="C2139" s="11" t="s">
        <v>20</v>
      </c>
      <c r="D2139" s="2">
        <v>4</v>
      </c>
      <c r="E2139" s="2">
        <v>1973</v>
      </c>
      <c r="F2139" s="2" t="str">
        <f t="shared" si="133"/>
        <v>1973Q4</v>
      </c>
      <c r="G2139" s="2">
        <v>1</v>
      </c>
      <c r="H2139" s="2">
        <v>0</v>
      </c>
      <c r="I2139" s="2">
        <v>0</v>
      </c>
      <c r="J2139" s="12">
        <v>9512</v>
      </c>
      <c r="K2139" s="12">
        <f>J2139*[1]OtherData!$C$3</f>
        <v>7200.6056018168056</v>
      </c>
      <c r="L2139" s="12" t="str">
        <f>VLOOKUP($C2139,[1]OtherData!$H:$I,2,0)</f>
        <v>Winter</v>
      </c>
      <c r="M2139" s="15">
        <f t="shared" si="134"/>
        <v>-4.1338811838375816E-2</v>
      </c>
      <c r="N2139" s="12">
        <v>20734.960792393435</v>
      </c>
      <c r="O2139" s="14">
        <f t="shared" si="135"/>
        <v>-3.8391126246635279E-2</v>
      </c>
      <c r="P2139">
        <v>3</v>
      </c>
      <c r="Q2139">
        <v>1</v>
      </c>
    </row>
    <row r="2140" spans="1:17">
      <c r="A2140" s="2" t="str">
        <f t="shared" si="132"/>
        <v>1_19762</v>
      </c>
      <c r="B2140" s="2">
        <v>1</v>
      </c>
      <c r="C2140" s="11" t="s">
        <v>59</v>
      </c>
      <c r="D2140" s="2">
        <v>2</v>
      </c>
      <c r="E2140" s="2">
        <v>1976</v>
      </c>
      <c r="F2140" s="2" t="str">
        <f t="shared" si="133"/>
        <v>1976Q2</v>
      </c>
      <c r="G2140" s="2">
        <v>1</v>
      </c>
      <c r="H2140" s="2">
        <v>0</v>
      </c>
      <c r="I2140" s="2">
        <v>0</v>
      </c>
      <c r="J2140" s="12">
        <v>9483</v>
      </c>
      <c r="K2140" s="12">
        <f>J2140*[1]OtherData!$C$3</f>
        <v>7178.6525359576081</v>
      </c>
      <c r="L2140" s="12" t="str">
        <f>VLOOKUP($C2140,[1]OtherData!$H:$I,2,0)</f>
        <v>Storm</v>
      </c>
      <c r="M2140" s="13">
        <f t="shared" si="134"/>
        <v>-4.1338995247756007E-2</v>
      </c>
      <c r="N2140" s="12">
        <v>20937.527223101148</v>
      </c>
      <c r="O2140" s="14">
        <f t="shared" si="135"/>
        <v>-3.8390154838799269E-2</v>
      </c>
      <c r="P2140">
        <v>3</v>
      </c>
      <c r="Q2140">
        <v>1</v>
      </c>
    </row>
    <row r="2141" spans="1:17">
      <c r="A2141" s="2" t="str">
        <f t="shared" si="132"/>
        <v>4_19762</v>
      </c>
      <c r="B2141" s="2">
        <v>4</v>
      </c>
      <c r="C2141" s="11" t="s">
        <v>59</v>
      </c>
      <c r="D2141" s="2">
        <v>2</v>
      </c>
      <c r="E2141" s="2">
        <v>1976</v>
      </c>
      <c r="F2141" s="2" t="str">
        <f t="shared" si="133"/>
        <v>1976Q2</v>
      </c>
      <c r="G2141" s="2">
        <v>1</v>
      </c>
      <c r="H2141" s="2">
        <v>0</v>
      </c>
      <c r="I2141" s="2">
        <v>0</v>
      </c>
      <c r="J2141" s="12">
        <v>9280</v>
      </c>
      <c r="K2141" s="12">
        <f>J2141*[1]OtherData!$C$3</f>
        <v>7024.9810749432254</v>
      </c>
      <c r="L2141" s="12" t="str">
        <f>VLOOKUP($C2141,[1]OtherData!$H:$I,2,0)</f>
        <v>Storm</v>
      </c>
      <c r="M2141" s="15">
        <f t="shared" si="134"/>
        <v>-4.1340279113417359E-2</v>
      </c>
      <c r="N2141" s="12">
        <v>20489.323276429259</v>
      </c>
      <c r="O2141" s="14">
        <f t="shared" si="135"/>
        <v>-3.8392304201970678E-2</v>
      </c>
      <c r="P2141">
        <v>3</v>
      </c>
      <c r="Q2141">
        <v>1</v>
      </c>
    </row>
    <row r="2142" spans="1:17">
      <c r="A2142" s="2" t="str">
        <f t="shared" si="132"/>
        <v>1_19931</v>
      </c>
      <c r="B2142" s="2">
        <v>1</v>
      </c>
      <c r="C2142" s="11" t="s">
        <v>20</v>
      </c>
      <c r="D2142" s="2">
        <v>1</v>
      </c>
      <c r="E2142" s="2">
        <v>1993</v>
      </c>
      <c r="F2142" s="2" t="str">
        <f t="shared" si="133"/>
        <v>1993Q1</v>
      </c>
      <c r="G2142" s="2">
        <v>2</v>
      </c>
      <c r="H2142" s="2">
        <v>0</v>
      </c>
      <c r="I2142" s="2">
        <v>0</v>
      </c>
      <c r="J2142" s="12">
        <v>8990</v>
      </c>
      <c r="K2142" s="12">
        <f>J2142*[1]OtherData!$C$3</f>
        <v>6805.4504163512493</v>
      </c>
      <c r="L2142" s="12" t="str">
        <f>VLOOKUP($C2142,[1]OtherData!$H:$I,2,0)</f>
        <v>Winter</v>
      </c>
      <c r="M2142" s="13">
        <f t="shared" si="134"/>
        <v>-4.1342113207219297E-2</v>
      </c>
      <c r="N2142" s="12">
        <v>10833.153787481035</v>
      </c>
      <c r="O2142" s="14">
        <f t="shared" si="135"/>
        <v>-3.8438610387426256E-2</v>
      </c>
      <c r="P2142">
        <v>3</v>
      </c>
      <c r="Q2142">
        <v>1</v>
      </c>
    </row>
    <row r="2143" spans="1:17">
      <c r="A2143" s="2" t="str">
        <f t="shared" si="132"/>
        <v>3_19873</v>
      </c>
      <c r="B2143" s="2">
        <v>3</v>
      </c>
      <c r="C2143" s="11" t="s">
        <v>25</v>
      </c>
      <c r="D2143" s="2">
        <v>3</v>
      </c>
      <c r="E2143" s="2">
        <v>1987</v>
      </c>
      <c r="F2143" s="2" t="str">
        <f t="shared" si="133"/>
        <v>1987Q3</v>
      </c>
      <c r="G2143" s="2">
        <v>1</v>
      </c>
      <c r="H2143" s="2">
        <v>0</v>
      </c>
      <c r="I2143" s="2">
        <v>0</v>
      </c>
      <c r="J2143" s="12">
        <v>8710</v>
      </c>
      <c r="K2143" s="12">
        <f>J2143*[1]OtherData!$C$3</f>
        <v>6593.4897804693419</v>
      </c>
      <c r="L2143" s="12" t="str">
        <f>VLOOKUP($C2143,[1]OtherData!$H:$I,2,0)</f>
        <v>Storm</v>
      </c>
      <c r="M2143" s="15">
        <f t="shared" si="134"/>
        <v>-4.1343884056407376E-2</v>
      </c>
      <c r="N2143" s="12">
        <v>12688.949660421593</v>
      </c>
      <c r="O2143" s="14">
        <f t="shared" si="135"/>
        <v>-3.8429710913576047E-2</v>
      </c>
      <c r="P2143">
        <v>3</v>
      </c>
      <c r="Q2143">
        <v>1</v>
      </c>
    </row>
    <row r="2144" spans="1:17">
      <c r="A2144" s="2" t="str">
        <f t="shared" si="132"/>
        <v>4_19882</v>
      </c>
      <c r="B2144" s="2">
        <v>4</v>
      </c>
      <c r="C2144" s="11" t="s">
        <v>24</v>
      </c>
      <c r="D2144" s="2">
        <v>2</v>
      </c>
      <c r="E2144" s="2">
        <v>1988</v>
      </c>
      <c r="F2144" s="2" t="str">
        <f t="shared" si="133"/>
        <v>1988Q2</v>
      </c>
      <c r="G2144" s="2">
        <v>1</v>
      </c>
      <c r="H2144" s="2">
        <v>0</v>
      </c>
      <c r="I2144" s="2">
        <v>0</v>
      </c>
      <c r="J2144" s="12">
        <v>8707</v>
      </c>
      <c r="K2144" s="12">
        <f>J2144*[1]OtherData!$C$3</f>
        <v>6591.218773656321</v>
      </c>
      <c r="L2144" s="12" t="str">
        <f>VLOOKUP($C2144,[1]OtherData!$H:$I,2,0)</f>
        <v>Storm</v>
      </c>
      <c r="M2144" s="13">
        <f t="shared" si="134"/>
        <v>-4.1343903029791532E-2</v>
      </c>
      <c r="N2144" s="12">
        <v>12155.367508396446</v>
      </c>
      <c r="O2144" s="14">
        <f t="shared" si="135"/>
        <v>-3.8432269708149377E-2</v>
      </c>
      <c r="P2144">
        <v>3</v>
      </c>
      <c r="Q2144">
        <v>1</v>
      </c>
    </row>
    <row r="2145" spans="1:17">
      <c r="A2145" s="2" t="str">
        <f t="shared" si="132"/>
        <v>3_20112</v>
      </c>
      <c r="B2145" s="2">
        <v>3</v>
      </c>
      <c r="C2145" s="11" t="s">
        <v>24</v>
      </c>
      <c r="D2145" s="2">
        <v>2</v>
      </c>
      <c r="E2145" s="2">
        <v>2011</v>
      </c>
      <c r="F2145" s="2" t="str">
        <f t="shared" si="133"/>
        <v>2011Q2</v>
      </c>
      <c r="G2145" s="2">
        <v>1</v>
      </c>
      <c r="H2145" s="2">
        <v>0</v>
      </c>
      <c r="I2145" s="2">
        <v>0</v>
      </c>
      <c r="J2145" s="12">
        <v>8695</v>
      </c>
      <c r="K2145" s="12">
        <f>J2145*[1]OtherData!$C$3</f>
        <v>6582.1347464042392</v>
      </c>
      <c r="L2145" s="12" t="str">
        <f>VLOOKUP($C2145,[1]OtherData!$H:$I,2,0)</f>
        <v>Storm</v>
      </c>
      <c r="M2145" s="15">
        <f t="shared" si="134"/>
        <v>-4.1343978923328167E-2</v>
      </c>
      <c r="N2145" s="12">
        <v>7805.8847687372372</v>
      </c>
      <c r="O2145" s="14">
        <f t="shared" si="135"/>
        <v>-3.8453127663740254E-2</v>
      </c>
      <c r="P2145">
        <v>3</v>
      </c>
      <c r="Q2145">
        <v>1</v>
      </c>
    </row>
    <row r="2146" spans="1:17">
      <c r="A2146" s="2" t="str">
        <f t="shared" si="132"/>
        <v>1_19903</v>
      </c>
      <c r="B2146" s="2">
        <v>1</v>
      </c>
      <c r="C2146" s="11" t="s">
        <v>25</v>
      </c>
      <c r="D2146" s="2">
        <v>3</v>
      </c>
      <c r="E2146" s="2">
        <v>1990</v>
      </c>
      <c r="F2146" s="2" t="str">
        <f t="shared" si="133"/>
        <v>1990Q3</v>
      </c>
      <c r="G2146" s="2">
        <v>1</v>
      </c>
      <c r="H2146" s="2">
        <v>0</v>
      </c>
      <c r="I2146" s="2">
        <v>13</v>
      </c>
      <c r="J2146" s="12">
        <v>8691</v>
      </c>
      <c r="K2146" s="12">
        <f>J2146*[1]OtherData!$C$3</f>
        <v>6579.1067373202122</v>
      </c>
      <c r="L2146" s="12" t="str">
        <f>VLOOKUP($C2146,[1]OtherData!$H:$I,2,0)</f>
        <v>Storm</v>
      </c>
      <c r="M2146" s="13">
        <f t="shared" si="134"/>
        <v>-4.1344004221173708E-2</v>
      </c>
      <c r="N2146" s="12">
        <v>11078.207766888498</v>
      </c>
      <c r="O2146" s="14">
        <f t="shared" si="135"/>
        <v>-3.8437435230441901E-2</v>
      </c>
      <c r="P2146">
        <v>3</v>
      </c>
      <c r="Q2146">
        <v>1</v>
      </c>
    </row>
    <row r="2147" spans="1:17">
      <c r="A2147" s="2" t="str">
        <f t="shared" si="132"/>
        <v>2_19863</v>
      </c>
      <c r="B2147" s="2">
        <v>2</v>
      </c>
      <c r="C2147" s="11" t="s">
        <v>26</v>
      </c>
      <c r="D2147" s="2">
        <v>3</v>
      </c>
      <c r="E2147" s="2">
        <v>1986</v>
      </c>
      <c r="F2147" s="2" t="str">
        <f t="shared" si="133"/>
        <v>1986Q3</v>
      </c>
      <c r="G2147" s="2">
        <v>1</v>
      </c>
      <c r="H2147" s="2">
        <v>0</v>
      </c>
      <c r="I2147" s="2">
        <v>0</v>
      </c>
      <c r="J2147" s="12">
        <v>8689</v>
      </c>
      <c r="K2147" s="12">
        <f>J2147*[1]OtherData!$C$3</f>
        <v>6577.5927327781983</v>
      </c>
      <c r="L2147" s="12" t="str">
        <f>VLOOKUP($C2147,[1]OtherData!$H:$I,2,0)</f>
        <v>Wind</v>
      </c>
      <c r="M2147" s="15">
        <f t="shared" si="134"/>
        <v>-4.1344016870096478E-2</v>
      </c>
      <c r="N2147" s="12">
        <v>13312.371402836481</v>
      </c>
      <c r="O2147" s="14">
        <f t="shared" si="135"/>
        <v>-3.8426721293017468E-2</v>
      </c>
      <c r="P2147">
        <v>3</v>
      </c>
      <c r="Q2147">
        <v>1</v>
      </c>
    </row>
    <row r="2148" spans="1:17">
      <c r="A2148" s="2" t="str">
        <f t="shared" si="132"/>
        <v>1_19931</v>
      </c>
      <c r="B2148" s="2">
        <v>1</v>
      </c>
      <c r="C2148" s="11" t="s">
        <v>25</v>
      </c>
      <c r="D2148" s="2">
        <v>1</v>
      </c>
      <c r="E2148" s="2">
        <v>1993</v>
      </c>
      <c r="F2148" s="2" t="str">
        <f t="shared" si="133"/>
        <v>1993Q1</v>
      </c>
      <c r="G2148" s="2">
        <v>1</v>
      </c>
      <c r="H2148" s="2">
        <v>0</v>
      </c>
      <c r="I2148" s="2">
        <v>0</v>
      </c>
      <c r="J2148" s="12">
        <v>8688</v>
      </c>
      <c r="K2148" s="12">
        <f>J2148*[1]OtherData!$C$3</f>
        <v>6576.8357305071922</v>
      </c>
      <c r="L2148" s="12" t="str">
        <f>VLOOKUP($C2148,[1]OtherData!$H:$I,2,0)</f>
        <v>Storm</v>
      </c>
      <c r="M2148" s="13">
        <f t="shared" si="134"/>
        <v>-4.134402319455787E-2</v>
      </c>
      <c r="N2148" s="12">
        <v>10469.236941672438</v>
      </c>
      <c r="O2148" s="14">
        <f t="shared" si="135"/>
        <v>-3.844035555159013E-2</v>
      </c>
      <c r="P2148">
        <v>3</v>
      </c>
      <c r="Q2148">
        <v>1</v>
      </c>
    </row>
    <row r="2149" spans="1:17">
      <c r="A2149" s="2" t="str">
        <f t="shared" si="132"/>
        <v>3_19772</v>
      </c>
      <c r="B2149" s="2">
        <v>3</v>
      </c>
      <c r="C2149" s="11" t="s">
        <v>26</v>
      </c>
      <c r="D2149" s="2">
        <v>2</v>
      </c>
      <c r="E2149" s="2">
        <v>1977</v>
      </c>
      <c r="F2149" s="2" t="str">
        <f t="shared" si="133"/>
        <v>1977Q2</v>
      </c>
      <c r="G2149" s="2">
        <v>1</v>
      </c>
      <c r="H2149" s="2">
        <v>0</v>
      </c>
      <c r="I2149" s="2">
        <v>0</v>
      </c>
      <c r="J2149" s="12">
        <v>8681</v>
      </c>
      <c r="K2149" s="12">
        <f>J2149*[1]OtherData!$C$3</f>
        <v>6571.5367146101444</v>
      </c>
      <c r="L2149" s="12" t="str">
        <f>VLOOKUP($C2149,[1]OtherData!$H:$I,2,0)</f>
        <v>Wind</v>
      </c>
      <c r="M2149" s="15">
        <f t="shared" si="134"/>
        <v>-4.1344067465787566E-2</v>
      </c>
      <c r="N2149" s="12">
        <v>19130.840358630441</v>
      </c>
      <c r="O2149" s="14">
        <f t="shared" si="135"/>
        <v>-3.8398818810273884E-2</v>
      </c>
      <c r="P2149">
        <v>3</v>
      </c>
      <c r="Q2149">
        <v>1</v>
      </c>
    </row>
    <row r="2150" spans="1:17">
      <c r="A2150" s="2" t="str">
        <f t="shared" si="132"/>
        <v>3_19882</v>
      </c>
      <c r="B2150" s="2">
        <v>3</v>
      </c>
      <c r="C2150" s="11" t="s">
        <v>24</v>
      </c>
      <c r="D2150" s="2">
        <v>2</v>
      </c>
      <c r="E2150" s="2">
        <v>1988</v>
      </c>
      <c r="F2150" s="2" t="str">
        <f t="shared" si="133"/>
        <v>1988Q2</v>
      </c>
      <c r="G2150" s="2">
        <v>1</v>
      </c>
      <c r="H2150" s="2">
        <v>0</v>
      </c>
      <c r="I2150" s="2">
        <v>0</v>
      </c>
      <c r="J2150" s="12">
        <v>8676</v>
      </c>
      <c r="K2150" s="12">
        <f>J2150*[1]OtherData!$C$3</f>
        <v>6567.7517032551104</v>
      </c>
      <c r="L2150" s="12" t="str">
        <f>VLOOKUP($C2150,[1]OtherData!$H:$I,2,0)</f>
        <v>Storm</v>
      </c>
      <c r="M2150" s="13">
        <f t="shared" si="134"/>
        <v>-4.1344099088094499E-2</v>
      </c>
      <c r="N2150" s="12">
        <v>12112.090100246649</v>
      </c>
      <c r="O2150" s="14">
        <f t="shared" si="135"/>
        <v>-3.8432477245070734E-2</v>
      </c>
      <c r="P2150">
        <v>3</v>
      </c>
      <c r="Q2150">
        <v>1</v>
      </c>
    </row>
    <row r="2151" spans="1:17">
      <c r="A2151" s="2" t="str">
        <f t="shared" si="132"/>
        <v>1_19903</v>
      </c>
      <c r="B2151" s="2">
        <v>1</v>
      </c>
      <c r="C2151" s="11" t="s">
        <v>24</v>
      </c>
      <c r="D2151" s="2">
        <v>3</v>
      </c>
      <c r="E2151" s="2">
        <v>1990</v>
      </c>
      <c r="F2151" s="2" t="str">
        <f t="shared" si="133"/>
        <v>1990Q3</v>
      </c>
      <c r="G2151" s="2">
        <v>1</v>
      </c>
      <c r="H2151" s="2">
        <v>0</v>
      </c>
      <c r="I2151" s="2">
        <v>0</v>
      </c>
      <c r="J2151" s="12">
        <v>8672</v>
      </c>
      <c r="K2151" s="12">
        <f>J2151*[1]OtherData!$C$3</f>
        <v>6564.7236941710826</v>
      </c>
      <c r="L2151" s="12" t="str">
        <f>VLOOKUP($C2151,[1]OtherData!$H:$I,2,0)</f>
        <v>Storm</v>
      </c>
      <c r="M2151" s="15">
        <f t="shared" si="134"/>
        <v>-4.134412438594004E-2</v>
      </c>
      <c r="N2151" s="12">
        <v>11053.988925837884</v>
      </c>
      <c r="O2151" s="14">
        <f t="shared" si="135"/>
        <v>-3.8437551371956036E-2</v>
      </c>
      <c r="P2151">
        <v>3</v>
      </c>
      <c r="Q2151">
        <v>1</v>
      </c>
    </row>
    <row r="2152" spans="1:17">
      <c r="A2152" s="2" t="str">
        <f t="shared" si="132"/>
        <v>4_20153</v>
      </c>
      <c r="B2152" s="2">
        <v>4</v>
      </c>
      <c r="C2152" s="11" t="s">
        <v>24</v>
      </c>
      <c r="D2152" s="2">
        <v>3</v>
      </c>
      <c r="E2152" s="2">
        <v>2015</v>
      </c>
      <c r="F2152" s="2" t="str">
        <f t="shared" si="133"/>
        <v>2015Q3</v>
      </c>
      <c r="G2152" s="2">
        <v>1</v>
      </c>
      <c r="H2152" s="2">
        <v>0</v>
      </c>
      <c r="I2152" s="2">
        <v>0</v>
      </c>
      <c r="J2152" s="12">
        <v>8665</v>
      </c>
      <c r="K2152" s="12">
        <f>J2152*[1]OtherData!$C$3</f>
        <v>6559.4246782740347</v>
      </c>
      <c r="L2152" s="12" t="str">
        <f>VLOOKUP($C2152,[1]OtherData!$H:$I,2,0)</f>
        <v>Storm</v>
      </c>
      <c r="M2152" s="13">
        <f t="shared" si="134"/>
        <v>-4.1344168657169743E-2</v>
      </c>
      <c r="N2152" s="12">
        <v>8326.0451837291421</v>
      </c>
      <c r="O2152" s="14">
        <f t="shared" si="135"/>
        <v>-3.8450633233141164E-2</v>
      </c>
      <c r="P2152">
        <v>3</v>
      </c>
      <c r="Q2152">
        <v>1</v>
      </c>
    </row>
    <row r="2153" spans="1:17">
      <c r="A2153" s="2" t="str">
        <f t="shared" si="132"/>
        <v>3_19613</v>
      </c>
      <c r="B2153" s="2">
        <v>3</v>
      </c>
      <c r="C2153" s="11" t="s">
        <v>27</v>
      </c>
      <c r="D2153" s="2">
        <v>3</v>
      </c>
      <c r="E2153" s="2">
        <v>1961</v>
      </c>
      <c r="F2153" s="2" t="str">
        <f t="shared" si="133"/>
        <v>1961Q3</v>
      </c>
      <c r="G2153" s="2">
        <v>1</v>
      </c>
      <c r="H2153" s="2">
        <v>0</v>
      </c>
      <c r="I2153" s="2">
        <v>26</v>
      </c>
      <c r="J2153" s="12">
        <v>8660</v>
      </c>
      <c r="K2153" s="12">
        <f>J2153*[1]OtherData!$C$3</f>
        <v>6555.6396669190008</v>
      </c>
      <c r="L2153" s="12" t="str">
        <f>VLOOKUP($C2153,[1]OtherData!$H:$I,2,0)</f>
        <v>Storm</v>
      </c>
      <c r="M2153" s="15">
        <f t="shared" si="134"/>
        <v>-4.1344200279476676E-2</v>
      </c>
      <c r="N2153" s="12">
        <v>24192.043272286137</v>
      </c>
      <c r="O2153" s="14">
        <f t="shared" si="135"/>
        <v>-3.8374547798770177E-2</v>
      </c>
      <c r="P2153">
        <v>3</v>
      </c>
      <c r="Q2153">
        <v>1</v>
      </c>
    </row>
    <row r="2154" spans="1:17">
      <c r="A2154" s="2" t="str">
        <f t="shared" si="132"/>
        <v>2_19961</v>
      </c>
      <c r="B2154" s="2">
        <v>2</v>
      </c>
      <c r="C2154" s="11" t="s">
        <v>24</v>
      </c>
      <c r="D2154" s="2">
        <v>1</v>
      </c>
      <c r="E2154" s="2">
        <v>1996</v>
      </c>
      <c r="F2154" s="2" t="str">
        <f t="shared" si="133"/>
        <v>1996Q1</v>
      </c>
      <c r="G2154" s="2">
        <v>1</v>
      </c>
      <c r="H2154" s="2">
        <v>0</v>
      </c>
      <c r="I2154" s="2">
        <v>0</v>
      </c>
      <c r="J2154" s="12">
        <v>8658</v>
      </c>
      <c r="K2154" s="12">
        <f>J2154*[1]OtherData!$C$3</f>
        <v>6554.1256623769877</v>
      </c>
      <c r="L2154" s="12" t="str">
        <f>VLOOKUP($C2154,[1]OtherData!$H:$I,2,0)</f>
        <v>Storm</v>
      </c>
      <c r="M2154" s="13">
        <f t="shared" si="134"/>
        <v>-4.1344212928399446E-2</v>
      </c>
      <c r="N2154" s="12">
        <v>9793.963323769658</v>
      </c>
      <c r="O2154" s="14">
        <f t="shared" si="135"/>
        <v>-3.8443593827950095E-2</v>
      </c>
      <c r="P2154">
        <v>3</v>
      </c>
      <c r="Q2154">
        <v>1</v>
      </c>
    </row>
    <row r="2155" spans="1:17">
      <c r="A2155" s="2" t="str">
        <f t="shared" si="132"/>
        <v>1_19603</v>
      </c>
      <c r="B2155" s="2">
        <v>1</v>
      </c>
      <c r="C2155" s="11" t="s">
        <v>27</v>
      </c>
      <c r="D2155" s="2">
        <v>3</v>
      </c>
      <c r="E2155" s="2">
        <v>1960</v>
      </c>
      <c r="F2155" s="2" t="str">
        <f t="shared" si="133"/>
        <v>1960Q3</v>
      </c>
      <c r="G2155" s="2">
        <v>1</v>
      </c>
      <c r="H2155" s="2">
        <v>0</v>
      </c>
      <c r="I2155" s="2">
        <v>0</v>
      </c>
      <c r="J2155" s="12">
        <v>8644</v>
      </c>
      <c r="K2155" s="12">
        <f>J2155*[1]OtherData!$C$3</f>
        <v>6543.527630582892</v>
      </c>
      <c r="L2155" s="12" t="str">
        <f>VLOOKUP($C2155,[1]OtherData!$H:$I,2,0)</f>
        <v>Storm</v>
      </c>
      <c r="M2155" s="15">
        <f t="shared" si="134"/>
        <v>-4.1344301470858852E-2</v>
      </c>
      <c r="N2155" s="12">
        <v>24473.630200905834</v>
      </c>
      <c r="O2155" s="14">
        <f t="shared" si="135"/>
        <v>-3.8373197447934528E-2</v>
      </c>
      <c r="P2155">
        <v>3</v>
      </c>
      <c r="Q2155">
        <v>1</v>
      </c>
    </row>
    <row r="2156" spans="1:17">
      <c r="A2156" s="2" t="str">
        <f t="shared" si="132"/>
        <v>3_20112</v>
      </c>
      <c r="B2156" s="2">
        <v>3</v>
      </c>
      <c r="C2156" s="11" t="s">
        <v>24</v>
      </c>
      <c r="D2156" s="2">
        <v>2</v>
      </c>
      <c r="E2156" s="2">
        <v>2011</v>
      </c>
      <c r="F2156" s="2" t="str">
        <f t="shared" si="133"/>
        <v>2011Q2</v>
      </c>
      <c r="G2156" s="2">
        <v>1</v>
      </c>
      <c r="H2156" s="2">
        <v>0</v>
      </c>
      <c r="I2156" s="2">
        <v>0</v>
      </c>
      <c r="J2156" s="12">
        <v>8643</v>
      </c>
      <c r="K2156" s="12">
        <f>J2156*[1]OtherData!$C$3</f>
        <v>6542.770628311885</v>
      </c>
      <c r="L2156" s="12" t="str">
        <f>VLOOKUP($C2156,[1]OtherData!$H:$I,2,0)</f>
        <v>Storm</v>
      </c>
      <c r="M2156" s="13">
        <f t="shared" si="134"/>
        <v>-4.1344307795320237E-2</v>
      </c>
      <c r="N2156" s="12">
        <v>7759.2020766182795</v>
      </c>
      <c r="O2156" s="14">
        <f t="shared" si="135"/>
        <v>-3.8453351530709584E-2</v>
      </c>
      <c r="P2156">
        <v>3</v>
      </c>
      <c r="Q2156">
        <v>1</v>
      </c>
    </row>
    <row r="2157" spans="1:17">
      <c r="A2157" s="2" t="str">
        <f t="shared" si="132"/>
        <v>1_19901</v>
      </c>
      <c r="B2157" s="2">
        <v>1</v>
      </c>
      <c r="C2157" s="11" t="s">
        <v>24</v>
      </c>
      <c r="D2157" s="2">
        <v>1</v>
      </c>
      <c r="E2157" s="2">
        <v>1990</v>
      </c>
      <c r="F2157" s="2" t="str">
        <f t="shared" si="133"/>
        <v>1990Q1</v>
      </c>
      <c r="G2157" s="2">
        <v>1</v>
      </c>
      <c r="H2157" s="2">
        <v>0</v>
      </c>
      <c r="I2157" s="2">
        <v>0</v>
      </c>
      <c r="J2157" s="12">
        <v>8636</v>
      </c>
      <c r="K2157" s="12">
        <f>J2157*[1]OtherData!$C$3</f>
        <v>6537.4716124148372</v>
      </c>
      <c r="L2157" s="12" t="str">
        <f>VLOOKUP($C2157,[1]OtherData!$H:$I,2,0)</f>
        <v>Storm</v>
      </c>
      <c r="M2157" s="15">
        <f t="shared" si="134"/>
        <v>-4.134435206654994E-2</v>
      </c>
      <c r="N2157" s="12">
        <v>11008.100595426195</v>
      </c>
      <c r="O2157" s="14">
        <f t="shared" si="135"/>
        <v>-3.8437771429561771E-2</v>
      </c>
      <c r="P2157">
        <v>3</v>
      </c>
      <c r="Q2157">
        <v>1</v>
      </c>
    </row>
    <row r="2158" spans="1:17">
      <c r="A2158" s="2" t="str">
        <f t="shared" si="132"/>
        <v>1_19861</v>
      </c>
      <c r="B2158" s="2">
        <v>1</v>
      </c>
      <c r="C2158" s="11" t="s">
        <v>24</v>
      </c>
      <c r="D2158" s="2">
        <v>1</v>
      </c>
      <c r="E2158" s="2">
        <v>1986</v>
      </c>
      <c r="F2158" s="2" t="str">
        <f t="shared" si="133"/>
        <v>1986Q1</v>
      </c>
      <c r="G2158" s="2">
        <v>1</v>
      </c>
      <c r="H2158" s="2">
        <v>0</v>
      </c>
      <c r="I2158" s="2">
        <v>0</v>
      </c>
      <c r="J2158" s="12">
        <v>8631</v>
      </c>
      <c r="K2158" s="12">
        <f>J2158*[1]OtherData!$C$3</f>
        <v>6533.6866010598033</v>
      </c>
      <c r="L2158" s="12" t="str">
        <f>VLOOKUP($C2158,[1]OtherData!$H:$I,2,0)</f>
        <v>Storm</v>
      </c>
      <c r="M2158" s="13">
        <f t="shared" si="134"/>
        <v>-4.1344383688856866E-2</v>
      </c>
      <c r="N2158" s="12">
        <v>13223.509906534891</v>
      </c>
      <c r="O2158" s="14">
        <f t="shared" si="135"/>
        <v>-3.8427147428550024E-2</v>
      </c>
      <c r="P2158">
        <v>3</v>
      </c>
      <c r="Q2158">
        <v>1</v>
      </c>
    </row>
    <row r="2159" spans="1:17">
      <c r="A2159" s="2" t="str">
        <f t="shared" si="132"/>
        <v>2_19892</v>
      </c>
      <c r="B2159" s="2">
        <v>2</v>
      </c>
      <c r="C2159" s="11" t="s">
        <v>24</v>
      </c>
      <c r="D2159" s="2">
        <v>2</v>
      </c>
      <c r="E2159" s="2">
        <v>1989</v>
      </c>
      <c r="F2159" s="2" t="str">
        <f t="shared" si="133"/>
        <v>1989Q2</v>
      </c>
      <c r="G2159" s="2">
        <v>1</v>
      </c>
      <c r="H2159" s="2">
        <v>0</v>
      </c>
      <c r="I2159" s="2">
        <v>0</v>
      </c>
      <c r="J2159" s="12">
        <v>8622</v>
      </c>
      <c r="K2159" s="12">
        <f>J2159*[1]OtherData!$C$3</f>
        <v>6526.8735806207424</v>
      </c>
      <c r="L2159" s="12" t="str">
        <f>VLOOKUP($C2159,[1]OtherData!$H:$I,2,0)</f>
        <v>Storm</v>
      </c>
      <c r="M2159" s="15">
        <f t="shared" si="134"/>
        <v>-4.1344440609009339E-2</v>
      </c>
      <c r="N2159" s="12">
        <v>11490.336379304557</v>
      </c>
      <c r="O2159" s="14">
        <f t="shared" si="135"/>
        <v>-3.8435458866628081E-2</v>
      </c>
      <c r="P2159">
        <v>3</v>
      </c>
      <c r="Q2159">
        <v>1</v>
      </c>
    </row>
    <row r="2160" spans="1:17">
      <c r="A2160" s="2" t="str">
        <f t="shared" si="132"/>
        <v>2_20182</v>
      </c>
      <c r="B2160" s="2">
        <v>2</v>
      </c>
      <c r="C2160" s="11" t="s">
        <v>24</v>
      </c>
      <c r="D2160" s="2">
        <v>2</v>
      </c>
      <c r="E2160" s="2">
        <v>2018</v>
      </c>
      <c r="F2160" s="2" t="str">
        <f t="shared" si="133"/>
        <v>2018Q2</v>
      </c>
      <c r="G2160" s="2">
        <v>1</v>
      </c>
      <c r="H2160" s="2">
        <v>0</v>
      </c>
      <c r="I2160" s="2">
        <v>0</v>
      </c>
      <c r="J2160" s="12">
        <v>8615</v>
      </c>
      <c r="K2160" s="12">
        <f>J2160*[1]OtherData!$C$3</f>
        <v>6521.5745647236945</v>
      </c>
      <c r="L2160" s="12" t="str">
        <f>VLOOKUP($C2160,[1]OtherData!$H:$I,2,0)</f>
        <v>Storm</v>
      </c>
      <c r="M2160" s="13">
        <f t="shared" si="134"/>
        <v>-4.1344484880239042E-2</v>
      </c>
      <c r="N2160" s="12">
        <v>8303.0891266742783</v>
      </c>
      <c r="O2160" s="14">
        <f t="shared" si="135"/>
        <v>-3.8450743318971421E-2</v>
      </c>
      <c r="P2160">
        <v>3</v>
      </c>
      <c r="Q2160">
        <v>1</v>
      </c>
    </row>
    <row r="2161" spans="1:17">
      <c r="A2161" s="2" t="str">
        <f t="shared" si="132"/>
        <v>1_19822</v>
      </c>
      <c r="B2161" s="2">
        <v>1</v>
      </c>
      <c r="C2161" s="11" t="s">
        <v>37</v>
      </c>
      <c r="D2161" s="2">
        <v>2</v>
      </c>
      <c r="E2161" s="2">
        <v>1982</v>
      </c>
      <c r="F2161" s="2" t="str">
        <f t="shared" si="133"/>
        <v>1982Q2</v>
      </c>
      <c r="G2161" s="2">
        <v>1</v>
      </c>
      <c r="H2161" s="2">
        <v>0</v>
      </c>
      <c r="I2161" s="2">
        <v>0</v>
      </c>
      <c r="J2161" s="12">
        <v>8593</v>
      </c>
      <c r="K2161" s="12">
        <f>J2161*[1]OtherData!$C$3</f>
        <v>6504.9205147615448</v>
      </c>
      <c r="L2161" s="12" t="str">
        <f>VLOOKUP($C2161,[1]OtherData!$H:$I,2,0)</f>
        <v>Water</v>
      </c>
      <c r="M2161" s="15">
        <f t="shared" si="134"/>
        <v>-4.1344624018389536E-2</v>
      </c>
      <c r="N2161" s="12">
        <v>16749.209731719755</v>
      </c>
      <c r="O2161" s="14">
        <f t="shared" si="135"/>
        <v>-3.8410239926030258E-2</v>
      </c>
      <c r="P2161">
        <v>3</v>
      </c>
      <c r="Q2161">
        <v>1</v>
      </c>
    </row>
    <row r="2162" spans="1:17">
      <c r="A2162" s="2" t="str">
        <f t="shared" si="132"/>
        <v>3_19891</v>
      </c>
      <c r="B2162" s="2">
        <v>3</v>
      </c>
      <c r="C2162" s="11" t="s">
        <v>24</v>
      </c>
      <c r="D2162" s="2">
        <v>1</v>
      </c>
      <c r="E2162" s="2">
        <v>1989</v>
      </c>
      <c r="F2162" s="2" t="str">
        <f t="shared" si="133"/>
        <v>1989Q1</v>
      </c>
      <c r="G2162" s="2">
        <v>1</v>
      </c>
      <c r="H2162" s="2">
        <v>0</v>
      </c>
      <c r="I2162" s="2">
        <v>0</v>
      </c>
      <c r="J2162" s="12">
        <v>8588</v>
      </c>
      <c r="K2162" s="12">
        <f>J2162*[1]OtherData!$C$3</f>
        <v>6501.1355034065109</v>
      </c>
      <c r="L2162" s="12" t="str">
        <f>VLOOKUP($C2162,[1]OtherData!$H:$I,2,0)</f>
        <v>Storm</v>
      </c>
      <c r="M2162" s="13">
        <f t="shared" si="134"/>
        <v>-4.1344655640696469E-2</v>
      </c>
      <c r="N2162" s="12">
        <v>11445.025379896491</v>
      </c>
      <c r="O2162" s="14">
        <f t="shared" si="135"/>
        <v>-3.8435676155641509E-2</v>
      </c>
      <c r="P2162">
        <v>3</v>
      </c>
      <c r="Q2162">
        <v>1</v>
      </c>
    </row>
    <row r="2163" spans="1:17">
      <c r="A2163" s="2" t="str">
        <f t="shared" si="132"/>
        <v>3_20203</v>
      </c>
      <c r="B2163" s="2">
        <v>3</v>
      </c>
      <c r="C2163" s="11" t="s">
        <v>19</v>
      </c>
      <c r="D2163" s="2">
        <v>3</v>
      </c>
      <c r="E2163" s="2">
        <v>2020</v>
      </c>
      <c r="F2163" s="2" t="str">
        <f t="shared" si="133"/>
        <v>2020Q3</v>
      </c>
      <c r="G2163" s="2">
        <v>1</v>
      </c>
      <c r="H2163" s="2">
        <v>0</v>
      </c>
      <c r="I2163" s="2">
        <v>0</v>
      </c>
      <c r="J2163" s="12">
        <v>8586</v>
      </c>
      <c r="K2163" s="12">
        <f>J2163*[1]OtherData!$C$3</f>
        <v>6499.621498864497</v>
      </c>
      <c r="L2163" s="12" t="str">
        <f>VLOOKUP($C2163,[1]OtherData!$H:$I,2,0)</f>
        <v>Water</v>
      </c>
      <c r="M2163" s="15">
        <f t="shared" si="134"/>
        <v>-4.1344668289619239E-2</v>
      </c>
      <c r="N2163" s="12">
        <v>8244.7842483900677</v>
      </c>
      <c r="O2163" s="14">
        <f t="shared" si="135"/>
        <v>-3.8451022920164203E-2</v>
      </c>
      <c r="P2163">
        <v>3</v>
      </c>
      <c r="Q2163">
        <v>1</v>
      </c>
    </row>
    <row r="2164" spans="1:17">
      <c r="A2164" s="2" t="str">
        <f t="shared" si="132"/>
        <v>5_19893</v>
      </c>
      <c r="B2164" s="2">
        <v>5</v>
      </c>
      <c r="C2164" s="11" t="s">
        <v>19</v>
      </c>
      <c r="D2164" s="2">
        <v>3</v>
      </c>
      <c r="E2164" s="2">
        <v>1989</v>
      </c>
      <c r="F2164" s="2" t="str">
        <f t="shared" si="133"/>
        <v>1989Q3</v>
      </c>
      <c r="G2164" s="2">
        <v>1</v>
      </c>
      <c r="H2164" s="2">
        <v>0</v>
      </c>
      <c r="I2164" s="2">
        <v>0</v>
      </c>
      <c r="J2164" s="12">
        <v>8584</v>
      </c>
      <c r="K2164" s="12">
        <f>J2164*[1]OtherData!$C$3</f>
        <v>6498.107494322483</v>
      </c>
      <c r="L2164" s="12" t="str">
        <f>VLOOKUP($C2164,[1]OtherData!$H:$I,2,0)</f>
        <v>Water</v>
      </c>
      <c r="M2164" s="13">
        <f t="shared" si="134"/>
        <v>-4.134468093854201E-2</v>
      </c>
      <c r="N2164" s="12">
        <v>11439.694674083777</v>
      </c>
      <c r="O2164" s="14">
        <f t="shared" si="135"/>
        <v>-3.8435701719054853E-2</v>
      </c>
      <c r="P2164">
        <v>3</v>
      </c>
      <c r="Q2164">
        <v>1</v>
      </c>
    </row>
    <row r="2165" spans="1:17">
      <c r="A2165" s="2" t="str">
        <f t="shared" si="132"/>
        <v>5_19892</v>
      </c>
      <c r="B2165" s="2">
        <v>5</v>
      </c>
      <c r="C2165" s="11" t="s">
        <v>24</v>
      </c>
      <c r="D2165" s="2">
        <v>2</v>
      </c>
      <c r="E2165" s="2">
        <v>1989</v>
      </c>
      <c r="F2165" s="2" t="str">
        <f t="shared" si="133"/>
        <v>1989Q2</v>
      </c>
      <c r="G2165" s="2">
        <v>1</v>
      </c>
      <c r="H2165" s="2">
        <v>0</v>
      </c>
      <c r="I2165" s="2">
        <v>0</v>
      </c>
      <c r="J2165" s="12">
        <v>8570</v>
      </c>
      <c r="K2165" s="12">
        <f>J2165*[1]OtherData!$C$3</f>
        <v>6487.5094625283882</v>
      </c>
      <c r="L2165" s="12" t="str">
        <f>VLOOKUP($C2165,[1]OtherData!$H:$I,2,0)</f>
        <v>Storm</v>
      </c>
      <c r="M2165" s="15">
        <f t="shared" si="134"/>
        <v>-4.1344769481001416E-2</v>
      </c>
      <c r="N2165" s="12">
        <v>11421.037203739279</v>
      </c>
      <c r="O2165" s="14">
        <f t="shared" si="135"/>
        <v>-3.8435791191001559E-2</v>
      </c>
      <c r="P2165">
        <v>3</v>
      </c>
      <c r="Q2165">
        <v>1</v>
      </c>
    </row>
    <row r="2166" spans="1:17">
      <c r="A2166" s="2" t="str">
        <f t="shared" si="132"/>
        <v>2_19952</v>
      </c>
      <c r="B2166" s="2">
        <v>2</v>
      </c>
      <c r="C2166" s="11" t="s">
        <v>24</v>
      </c>
      <c r="D2166" s="2">
        <v>2</v>
      </c>
      <c r="E2166" s="2">
        <v>1995</v>
      </c>
      <c r="F2166" s="2" t="str">
        <f t="shared" si="133"/>
        <v>1995Q2</v>
      </c>
      <c r="G2166" s="2">
        <v>1</v>
      </c>
      <c r="H2166" s="2">
        <v>0</v>
      </c>
      <c r="I2166" s="2">
        <v>0</v>
      </c>
      <c r="J2166" s="12">
        <v>8566</v>
      </c>
      <c r="K2166" s="12">
        <f>J2166*[1]OtherData!$C$3</f>
        <v>6484.4814534443603</v>
      </c>
      <c r="L2166" s="12" t="str">
        <f>VLOOKUP($C2166,[1]OtherData!$H:$I,2,0)</f>
        <v>Storm</v>
      </c>
      <c r="M2166" s="13">
        <f t="shared" si="134"/>
        <v>-4.1344794778846956E-2</v>
      </c>
      <c r="N2166" s="12">
        <v>10034.079354914305</v>
      </c>
      <c r="O2166" s="14">
        <f t="shared" si="135"/>
        <v>-3.8442442350909253E-2</v>
      </c>
      <c r="P2166">
        <v>3</v>
      </c>
      <c r="Q2166">
        <v>1</v>
      </c>
    </row>
    <row r="2167" spans="1:17">
      <c r="A2167" s="2" t="str">
        <f t="shared" si="132"/>
        <v>2_20112</v>
      </c>
      <c r="B2167" s="2">
        <v>2</v>
      </c>
      <c r="C2167" s="11" t="s">
        <v>39</v>
      </c>
      <c r="D2167" s="2">
        <v>2</v>
      </c>
      <c r="E2167" s="2">
        <v>2011</v>
      </c>
      <c r="F2167" s="2" t="str">
        <f t="shared" si="133"/>
        <v>2011Q2</v>
      </c>
      <c r="G2167" s="2">
        <v>1</v>
      </c>
      <c r="H2167" s="2">
        <v>0</v>
      </c>
      <c r="I2167" s="2">
        <v>0</v>
      </c>
      <c r="J2167" s="12">
        <v>8566</v>
      </c>
      <c r="K2167" s="12">
        <f>J2167*[1]OtherData!$C$3</f>
        <v>6484.4814534443603</v>
      </c>
      <c r="L2167" s="12" t="str">
        <f>VLOOKUP($C2167,[1]OtherData!$H:$I,2,0)</f>
        <v>Storm</v>
      </c>
      <c r="M2167" s="15">
        <f t="shared" si="134"/>
        <v>-4.1344794778846956E-2</v>
      </c>
      <c r="N2167" s="12">
        <v>7690.075782519054</v>
      </c>
      <c r="O2167" s="14">
        <f t="shared" si="135"/>
        <v>-3.8453683026029556E-2</v>
      </c>
      <c r="P2167">
        <v>3</v>
      </c>
      <c r="Q2167">
        <v>1</v>
      </c>
    </row>
    <row r="2168" spans="1:17">
      <c r="A2168" s="2" t="str">
        <f t="shared" si="132"/>
        <v>1_19773</v>
      </c>
      <c r="B2168" s="2">
        <v>1</v>
      </c>
      <c r="C2168" s="11" t="s">
        <v>24</v>
      </c>
      <c r="D2168" s="2">
        <v>3</v>
      </c>
      <c r="E2168" s="2">
        <v>1977</v>
      </c>
      <c r="F2168" s="2" t="str">
        <f t="shared" si="133"/>
        <v>1977Q3</v>
      </c>
      <c r="G2168" s="2">
        <v>1</v>
      </c>
      <c r="H2168" s="2">
        <v>0</v>
      </c>
      <c r="I2168" s="2">
        <v>0</v>
      </c>
      <c r="J2168" s="12">
        <v>8565</v>
      </c>
      <c r="K2168" s="12">
        <f>J2168*[1]OtherData!$C$3</f>
        <v>6483.7244511733534</v>
      </c>
      <c r="L2168" s="12" t="str">
        <f>VLOOKUP($C2168,[1]OtherData!$H:$I,2,0)</f>
        <v>Storm</v>
      </c>
      <c r="M2168" s="13">
        <f t="shared" si="134"/>
        <v>-4.1344801103308342E-2</v>
      </c>
      <c r="N2168" s="12">
        <v>18875.204201321245</v>
      </c>
      <c r="O2168" s="14">
        <f t="shared" si="135"/>
        <v>-3.8400044714119404E-2</v>
      </c>
      <c r="P2168">
        <v>3</v>
      </c>
      <c r="Q2168">
        <v>1</v>
      </c>
    </row>
    <row r="2169" spans="1:17">
      <c r="A2169" s="2" t="str">
        <f t="shared" si="132"/>
        <v>3_20153</v>
      </c>
      <c r="B2169" s="2">
        <v>3</v>
      </c>
      <c r="C2169" s="11" t="s">
        <v>24</v>
      </c>
      <c r="D2169" s="2">
        <v>3</v>
      </c>
      <c r="E2169" s="2">
        <v>2015</v>
      </c>
      <c r="F2169" s="2" t="str">
        <f t="shared" si="133"/>
        <v>2015Q3</v>
      </c>
      <c r="G2169" s="2">
        <v>1</v>
      </c>
      <c r="H2169" s="2">
        <v>0</v>
      </c>
      <c r="I2169" s="2">
        <v>0</v>
      </c>
      <c r="J2169" s="12">
        <v>8516</v>
      </c>
      <c r="K2169" s="12">
        <f>J2169*[1]OtherData!$C$3</f>
        <v>6446.6313398940201</v>
      </c>
      <c r="L2169" s="12" t="str">
        <f>VLOOKUP($C2169,[1]OtherData!$H:$I,2,0)</f>
        <v>Storm</v>
      </c>
      <c r="M2169" s="15">
        <f t="shared" si="134"/>
        <v>-4.1345111001916256E-2</v>
      </c>
      <c r="N2169" s="12">
        <v>8182.873720096638</v>
      </c>
      <c r="O2169" s="14">
        <f t="shared" si="135"/>
        <v>-3.8451319812260812E-2</v>
      </c>
      <c r="P2169">
        <v>3</v>
      </c>
      <c r="Q2169">
        <v>1</v>
      </c>
    </row>
    <row r="2170" spans="1:17">
      <c r="A2170" s="2" t="str">
        <f t="shared" si="132"/>
        <v>3_20112</v>
      </c>
      <c r="B2170" s="2">
        <v>3</v>
      </c>
      <c r="C2170" s="11" t="s">
        <v>24</v>
      </c>
      <c r="D2170" s="2">
        <v>2</v>
      </c>
      <c r="E2170" s="2">
        <v>2011</v>
      </c>
      <c r="F2170" s="2" t="str">
        <f t="shared" si="133"/>
        <v>2011Q2</v>
      </c>
      <c r="G2170" s="2">
        <v>1</v>
      </c>
      <c r="H2170" s="2">
        <v>0</v>
      </c>
      <c r="I2170" s="2">
        <v>0</v>
      </c>
      <c r="J2170" s="12">
        <v>8511</v>
      </c>
      <c r="K2170" s="12">
        <f>J2170*[1]OtherData!$C$3</f>
        <v>6442.8463285389862</v>
      </c>
      <c r="L2170" s="12" t="str">
        <f>VLOOKUP($C2170,[1]OtherData!$H:$I,2,0)</f>
        <v>Storm</v>
      </c>
      <c r="M2170" s="13">
        <f t="shared" si="134"/>
        <v>-4.1345142624223188E-2</v>
      </c>
      <c r="N2170" s="12">
        <v>7640.6998581624639</v>
      </c>
      <c r="O2170" s="14">
        <f t="shared" si="135"/>
        <v>-3.845391980840096E-2</v>
      </c>
      <c r="P2170">
        <v>3</v>
      </c>
      <c r="Q2170">
        <v>1</v>
      </c>
    </row>
    <row r="2171" spans="1:17">
      <c r="A2171" s="2" t="str">
        <f t="shared" si="132"/>
        <v>5_19833</v>
      </c>
      <c r="B2171" s="2">
        <v>5</v>
      </c>
      <c r="C2171" s="11" t="s">
        <v>62</v>
      </c>
      <c r="D2171" s="2">
        <v>3</v>
      </c>
      <c r="E2171" s="2">
        <v>1983</v>
      </c>
      <c r="F2171" s="2" t="str">
        <f t="shared" si="133"/>
        <v>1983Q3</v>
      </c>
      <c r="G2171" s="2">
        <v>1</v>
      </c>
      <c r="H2171" s="2">
        <v>0</v>
      </c>
      <c r="I2171" s="2">
        <v>0</v>
      </c>
      <c r="J2171" s="12">
        <v>8510</v>
      </c>
      <c r="K2171" s="12">
        <f>J2171*[1]OtherData!$C$3</f>
        <v>6442.0893262679792</v>
      </c>
      <c r="L2171" s="12" t="str">
        <f>VLOOKUP($C2171,[1]OtherData!$H:$I,2,0)</f>
        <v>Wind</v>
      </c>
      <c r="M2171" s="15">
        <f t="shared" si="134"/>
        <v>-4.1345148948684574E-2</v>
      </c>
      <c r="N2171" s="12">
        <v>15581.599909623612</v>
      </c>
      <c r="O2171" s="14">
        <f t="shared" si="135"/>
        <v>-3.8415839201915339E-2</v>
      </c>
      <c r="P2171">
        <v>3</v>
      </c>
      <c r="Q2171">
        <v>1</v>
      </c>
    </row>
    <row r="2172" spans="1:17">
      <c r="A2172" s="2" t="str">
        <f t="shared" si="132"/>
        <v>2_20112</v>
      </c>
      <c r="B2172" s="2">
        <v>2</v>
      </c>
      <c r="C2172" s="11" t="s">
        <v>24</v>
      </c>
      <c r="D2172" s="2">
        <v>2</v>
      </c>
      <c r="E2172" s="2">
        <v>2011</v>
      </c>
      <c r="F2172" s="2" t="str">
        <f t="shared" si="133"/>
        <v>2011Q2</v>
      </c>
      <c r="G2172" s="2">
        <v>1</v>
      </c>
      <c r="H2172" s="2">
        <v>0</v>
      </c>
      <c r="I2172" s="2">
        <v>0</v>
      </c>
      <c r="J2172" s="12">
        <v>8492</v>
      </c>
      <c r="K2172" s="12">
        <f>J2172*[1]OtherData!$C$3</f>
        <v>6428.4632853898565</v>
      </c>
      <c r="L2172" s="12" t="str">
        <f>VLOOKUP($C2172,[1]OtherData!$H:$I,2,0)</f>
        <v>Storm</v>
      </c>
      <c r="M2172" s="13">
        <f t="shared" si="134"/>
        <v>-4.134526278898952E-2</v>
      </c>
      <c r="N2172" s="12">
        <v>7623.6427206574608</v>
      </c>
      <c r="O2172" s="14">
        <f t="shared" si="135"/>
        <v>-3.8454001605947447E-2</v>
      </c>
      <c r="P2172">
        <v>3</v>
      </c>
      <c r="Q2172">
        <v>1</v>
      </c>
    </row>
    <row r="2173" spans="1:17">
      <c r="A2173" s="2" t="str">
        <f t="shared" si="132"/>
        <v>3_19873</v>
      </c>
      <c r="B2173" s="2">
        <v>3</v>
      </c>
      <c r="C2173" s="11" t="s">
        <v>24</v>
      </c>
      <c r="D2173" s="2">
        <v>3</v>
      </c>
      <c r="E2173" s="2">
        <v>1987</v>
      </c>
      <c r="F2173" s="2" t="str">
        <f t="shared" si="133"/>
        <v>1987Q3</v>
      </c>
      <c r="G2173" s="2">
        <v>1</v>
      </c>
      <c r="H2173" s="2">
        <v>0</v>
      </c>
      <c r="I2173" s="2">
        <v>0</v>
      </c>
      <c r="J2173" s="12">
        <v>8489</v>
      </c>
      <c r="K2173" s="12">
        <f>J2173*[1]OtherData!$C$3</f>
        <v>6426.1922785768356</v>
      </c>
      <c r="L2173" s="12" t="str">
        <f>VLOOKUP($C2173,[1]OtherData!$H:$I,2,0)</f>
        <v>Storm</v>
      </c>
      <c r="M2173" s="15">
        <f t="shared" si="134"/>
        <v>-4.1345281762373676E-2</v>
      </c>
      <c r="N2173" s="12">
        <v>12366.99123620194</v>
      </c>
      <c r="O2173" s="14">
        <f t="shared" si="135"/>
        <v>-3.8431254866021995E-2</v>
      </c>
      <c r="P2173">
        <v>3</v>
      </c>
      <c r="Q2173">
        <v>1</v>
      </c>
    </row>
    <row r="2174" spans="1:17">
      <c r="A2174" s="2" t="str">
        <f t="shared" si="132"/>
        <v>4_19892</v>
      </c>
      <c r="B2174" s="2">
        <v>4</v>
      </c>
      <c r="C2174" s="11" t="s">
        <v>24</v>
      </c>
      <c r="D2174" s="2">
        <v>2</v>
      </c>
      <c r="E2174" s="2">
        <v>1989</v>
      </c>
      <c r="F2174" s="2" t="str">
        <f t="shared" si="133"/>
        <v>1989Q2</v>
      </c>
      <c r="G2174" s="2">
        <v>1</v>
      </c>
      <c r="H2174" s="2">
        <v>0</v>
      </c>
      <c r="I2174" s="2">
        <v>0</v>
      </c>
      <c r="J2174" s="12">
        <v>8488</v>
      </c>
      <c r="K2174" s="12">
        <f>J2174*[1]OtherData!$C$3</f>
        <v>6425.4352763058296</v>
      </c>
      <c r="L2174" s="12" t="str">
        <f>VLOOKUP($C2174,[1]OtherData!$H:$I,2,0)</f>
        <v>Storm</v>
      </c>
      <c r="M2174" s="13">
        <f t="shared" si="134"/>
        <v>-4.1345288086835068E-2</v>
      </c>
      <c r="N2174" s="12">
        <v>11311.757734578647</v>
      </c>
      <c r="O2174" s="14">
        <f t="shared" si="135"/>
        <v>-3.8436315240975127E-2</v>
      </c>
      <c r="P2174">
        <v>3</v>
      </c>
      <c r="Q2174">
        <v>1</v>
      </c>
    </row>
    <row r="2175" spans="1:17">
      <c r="A2175" s="2" t="str">
        <f t="shared" si="132"/>
        <v>3_20112</v>
      </c>
      <c r="B2175" s="2">
        <v>3</v>
      </c>
      <c r="C2175" s="11" t="s">
        <v>24</v>
      </c>
      <c r="D2175" s="2">
        <v>2</v>
      </c>
      <c r="E2175" s="2">
        <v>2011</v>
      </c>
      <c r="F2175" s="2" t="str">
        <f t="shared" si="133"/>
        <v>2011Q2</v>
      </c>
      <c r="G2175" s="2">
        <v>1</v>
      </c>
      <c r="H2175" s="2">
        <v>0</v>
      </c>
      <c r="I2175" s="2">
        <v>0</v>
      </c>
      <c r="J2175" s="12">
        <v>8487</v>
      </c>
      <c r="K2175" s="12">
        <f>J2175*[1]OtherData!$C$3</f>
        <v>6424.6782740348226</v>
      </c>
      <c r="L2175" s="12" t="str">
        <f>VLOOKUP($C2175,[1]OtherData!$H:$I,2,0)</f>
        <v>Storm</v>
      </c>
      <c r="M2175" s="15">
        <f t="shared" si="134"/>
        <v>-4.1345294411296453E-2</v>
      </c>
      <c r="N2175" s="12">
        <v>7619.1540002614065</v>
      </c>
      <c r="O2175" s="14">
        <f t="shared" si="135"/>
        <v>-3.8454023131617575E-2</v>
      </c>
      <c r="P2175">
        <v>3</v>
      </c>
      <c r="Q2175">
        <v>1</v>
      </c>
    </row>
    <row r="2176" spans="1:17">
      <c r="A2176" s="2" t="str">
        <f t="shared" si="132"/>
        <v>1_19872</v>
      </c>
      <c r="B2176" s="2">
        <v>1</v>
      </c>
      <c r="C2176" s="11" t="s">
        <v>24</v>
      </c>
      <c r="D2176" s="2">
        <v>2</v>
      </c>
      <c r="E2176" s="2">
        <v>1987</v>
      </c>
      <c r="F2176" s="2" t="str">
        <f t="shared" si="133"/>
        <v>1987Q2</v>
      </c>
      <c r="G2176" s="2">
        <v>1</v>
      </c>
      <c r="H2176" s="2">
        <v>0</v>
      </c>
      <c r="I2176" s="2">
        <v>0</v>
      </c>
      <c r="J2176" s="12">
        <v>8486</v>
      </c>
      <c r="K2176" s="12">
        <f>J2176*[1]OtherData!$C$3</f>
        <v>6423.9212717638156</v>
      </c>
      <c r="L2176" s="12" t="str">
        <f>VLOOKUP($C2176,[1]OtherData!$H:$I,2,0)</f>
        <v>Storm</v>
      </c>
      <c r="M2176" s="13">
        <f t="shared" si="134"/>
        <v>-4.1345300735757838E-2</v>
      </c>
      <c r="N2176" s="12">
        <v>12362.620759855068</v>
      </c>
      <c r="O2176" s="14">
        <f t="shared" si="135"/>
        <v>-3.8431275824652479E-2</v>
      </c>
      <c r="P2176">
        <v>3</v>
      </c>
      <c r="Q2176">
        <v>1</v>
      </c>
    </row>
    <row r="2177" spans="1:17">
      <c r="A2177" s="2" t="str">
        <f t="shared" si="132"/>
        <v>2_20153</v>
      </c>
      <c r="B2177" s="2">
        <v>2</v>
      </c>
      <c r="C2177" s="11" t="s">
        <v>39</v>
      </c>
      <c r="D2177" s="2">
        <v>3</v>
      </c>
      <c r="E2177" s="2">
        <v>2015</v>
      </c>
      <c r="F2177" s="2" t="str">
        <f t="shared" si="133"/>
        <v>2015Q3</v>
      </c>
      <c r="G2177" s="2">
        <v>1</v>
      </c>
      <c r="H2177" s="2">
        <v>0</v>
      </c>
      <c r="I2177" s="2">
        <v>0</v>
      </c>
      <c r="J2177" s="12">
        <v>8480</v>
      </c>
      <c r="K2177" s="12">
        <f>J2177*[1]OtherData!$C$3</f>
        <v>6419.3792581377747</v>
      </c>
      <c r="L2177" s="12" t="str">
        <f>VLOOKUP($C2177,[1]OtherData!$H:$I,2,0)</f>
        <v>Storm</v>
      </c>
      <c r="M2177" s="15">
        <f t="shared" si="134"/>
        <v>-4.1345338682526149E-2</v>
      </c>
      <c r="N2177" s="12">
        <v>8148.2819570713355</v>
      </c>
      <c r="O2177" s="14">
        <f t="shared" si="135"/>
        <v>-3.8451485697148784E-2</v>
      </c>
      <c r="P2177">
        <v>3</v>
      </c>
      <c r="Q2177">
        <v>1</v>
      </c>
    </row>
    <row r="2178" spans="1:17">
      <c r="A2178" s="2" t="str">
        <f t="shared" ref="A2178:A2241" si="136">B2178&amp;"_"&amp;E2178&amp;D2178</f>
        <v>4_19841</v>
      </c>
      <c r="B2178" s="2">
        <v>4</v>
      </c>
      <c r="C2178" s="11" t="s">
        <v>24</v>
      </c>
      <c r="D2178" s="2">
        <v>1</v>
      </c>
      <c r="E2178" s="2">
        <v>1984</v>
      </c>
      <c r="F2178" s="2" t="str">
        <f t="shared" ref="F2178:F2241" si="137">E2178&amp;"Q"&amp;D2178</f>
        <v>1984Q1</v>
      </c>
      <c r="G2178" s="2">
        <v>1</v>
      </c>
      <c r="H2178" s="2">
        <v>0</v>
      </c>
      <c r="I2178" s="2">
        <v>0</v>
      </c>
      <c r="J2178" s="12">
        <v>8478</v>
      </c>
      <c r="K2178" s="12">
        <f>J2178*[1]OtherData!$C$3</f>
        <v>6417.8652535957608</v>
      </c>
      <c r="L2178" s="12" t="str">
        <f>VLOOKUP($C2178,[1]OtherData!$H:$I,2,0)</f>
        <v>Storm</v>
      </c>
      <c r="M2178" s="13">
        <f t="shared" ref="M2178:M2241" si="138">STANDARDIZE(J2178,AVERAGE($J$2:$J$3367),_xlfn.STDEV.S($J$2:$J$3367))</f>
        <v>-4.1345351331448926E-2</v>
      </c>
      <c r="N2178" s="12">
        <v>14670.973916796049</v>
      </c>
      <c r="O2178" s="14">
        <f t="shared" ref="O2178:O2241" si="139">STANDARDIZE(N2178,AVERAGE($N$2:$N$3367),_xlfn.STDEV.S($N$2:$N$3367))</f>
        <v>-3.8420206111190569E-2</v>
      </c>
      <c r="P2178">
        <v>3</v>
      </c>
      <c r="Q2178">
        <v>1</v>
      </c>
    </row>
    <row r="2179" spans="1:17">
      <c r="A2179" s="2" t="str">
        <f t="shared" si="136"/>
        <v>4_19633</v>
      </c>
      <c r="B2179" s="2">
        <v>4</v>
      </c>
      <c r="C2179" s="11" t="s">
        <v>21</v>
      </c>
      <c r="D2179" s="2">
        <v>3</v>
      </c>
      <c r="E2179" s="2">
        <v>1963</v>
      </c>
      <c r="F2179" s="2" t="str">
        <f t="shared" si="137"/>
        <v>1963Q3</v>
      </c>
      <c r="G2179" s="2">
        <v>1</v>
      </c>
      <c r="H2179" s="2">
        <v>0</v>
      </c>
      <c r="I2179" s="2">
        <v>12</v>
      </c>
      <c r="J2179" s="12">
        <v>8464</v>
      </c>
      <c r="K2179" s="12">
        <f>J2179*[1]OtherData!$C$3</f>
        <v>6407.267221801666</v>
      </c>
      <c r="L2179" s="12" t="str">
        <f>VLOOKUP($C2179,[1]OtherData!$H:$I,2,0)</f>
        <v>Wind</v>
      </c>
      <c r="M2179" s="15">
        <f t="shared" si="138"/>
        <v>-4.1345439873908325E-2</v>
      </c>
      <c r="N2179" s="12">
        <v>23018.253040148291</v>
      </c>
      <c r="O2179" s="14">
        <f t="shared" si="139"/>
        <v>-3.8380176712827403E-2</v>
      </c>
      <c r="P2179">
        <v>3</v>
      </c>
      <c r="Q2179">
        <v>1</v>
      </c>
    </row>
    <row r="2180" spans="1:17">
      <c r="A2180" s="2" t="str">
        <f t="shared" si="136"/>
        <v>5_20203</v>
      </c>
      <c r="B2180" s="2">
        <v>5</v>
      </c>
      <c r="C2180" s="11" t="s">
        <v>19</v>
      </c>
      <c r="D2180" s="2">
        <v>3</v>
      </c>
      <c r="E2180" s="2">
        <v>2020</v>
      </c>
      <c r="F2180" s="2" t="str">
        <f t="shared" si="137"/>
        <v>2020Q3</v>
      </c>
      <c r="G2180" s="2">
        <v>1</v>
      </c>
      <c r="H2180" s="2">
        <v>0</v>
      </c>
      <c r="I2180" s="2">
        <v>0</v>
      </c>
      <c r="J2180" s="12">
        <v>8450</v>
      </c>
      <c r="K2180" s="12">
        <f>J2180*[1]OtherData!$C$3</f>
        <v>6396.6691900075703</v>
      </c>
      <c r="L2180" s="12" t="str">
        <f>VLOOKUP($C2180,[1]OtherData!$H:$I,2,0)</f>
        <v>Water</v>
      </c>
      <c r="M2180" s="13">
        <f t="shared" si="138"/>
        <v>-4.1345528416367731E-2</v>
      </c>
      <c r="N2180" s="12">
        <v>8114.1890168758537</v>
      </c>
      <c r="O2180" s="14">
        <f t="shared" si="139"/>
        <v>-3.8451649189930596E-2</v>
      </c>
      <c r="P2180">
        <v>3</v>
      </c>
      <c r="Q2180">
        <v>1</v>
      </c>
    </row>
    <row r="2181" spans="1:17">
      <c r="A2181" s="2" t="str">
        <f t="shared" si="136"/>
        <v>1_19863</v>
      </c>
      <c r="B2181" s="2">
        <v>1</v>
      </c>
      <c r="C2181" s="11" t="s">
        <v>26</v>
      </c>
      <c r="D2181" s="2">
        <v>3</v>
      </c>
      <c r="E2181" s="2">
        <v>1986</v>
      </c>
      <c r="F2181" s="2" t="str">
        <f t="shared" si="137"/>
        <v>1986Q3</v>
      </c>
      <c r="G2181" s="2">
        <v>1</v>
      </c>
      <c r="H2181" s="2">
        <v>0</v>
      </c>
      <c r="I2181" s="2">
        <v>0</v>
      </c>
      <c r="J2181" s="12">
        <v>8445</v>
      </c>
      <c r="K2181" s="12">
        <f>J2181*[1]OtherData!$C$3</f>
        <v>6392.8841786525363</v>
      </c>
      <c r="L2181" s="12" t="str">
        <f>VLOOKUP($C2181,[1]OtherData!$H:$I,2,0)</f>
        <v>Wind</v>
      </c>
      <c r="M2181" s="15">
        <f t="shared" si="138"/>
        <v>-4.1345560038674664E-2</v>
      </c>
      <c r="N2181" s="12">
        <v>12938.540280464274</v>
      </c>
      <c r="O2181" s="14">
        <f t="shared" si="139"/>
        <v>-3.8428514001119934E-2</v>
      </c>
      <c r="P2181">
        <v>3</v>
      </c>
      <c r="Q2181">
        <v>1</v>
      </c>
    </row>
    <row r="2182" spans="1:17">
      <c r="A2182" s="2" t="str">
        <f t="shared" si="136"/>
        <v>3_20112</v>
      </c>
      <c r="B2182" s="2">
        <v>3</v>
      </c>
      <c r="C2182" s="11" t="s">
        <v>24</v>
      </c>
      <c r="D2182" s="2">
        <v>2</v>
      </c>
      <c r="E2182" s="2">
        <v>2011</v>
      </c>
      <c r="F2182" s="2" t="str">
        <f t="shared" si="137"/>
        <v>2011Q2</v>
      </c>
      <c r="G2182" s="2">
        <v>1</v>
      </c>
      <c r="H2182" s="2">
        <v>0</v>
      </c>
      <c r="I2182" s="2">
        <v>0</v>
      </c>
      <c r="J2182" s="12">
        <v>8438</v>
      </c>
      <c r="K2182" s="12">
        <f>J2182*[1]OtherData!$C$3</f>
        <v>6387.5851627554885</v>
      </c>
      <c r="L2182" s="12" t="str">
        <f>VLOOKUP($C2182,[1]OtherData!$H:$I,2,0)</f>
        <v>Storm</v>
      </c>
      <c r="M2182" s="13">
        <f t="shared" si="138"/>
        <v>-4.134560430990436E-2</v>
      </c>
      <c r="N2182" s="12">
        <v>7575.1645403800812</v>
      </c>
      <c r="O2182" s="14">
        <f t="shared" si="139"/>
        <v>-3.8454234083184824E-2</v>
      </c>
      <c r="P2182">
        <v>3</v>
      </c>
      <c r="Q2182">
        <v>1</v>
      </c>
    </row>
    <row r="2183" spans="1:17">
      <c r="A2183" s="2" t="str">
        <f t="shared" si="136"/>
        <v>5_19842</v>
      </c>
      <c r="B2183" s="2">
        <v>5</v>
      </c>
      <c r="C2183" s="11" t="s">
        <v>26</v>
      </c>
      <c r="D2183" s="2">
        <v>2</v>
      </c>
      <c r="E2183" s="2">
        <v>1984</v>
      </c>
      <c r="F2183" s="2" t="str">
        <f t="shared" si="137"/>
        <v>1984Q2</v>
      </c>
      <c r="G2183" s="2">
        <v>1</v>
      </c>
      <c r="H2183" s="2">
        <v>0</v>
      </c>
      <c r="I2183" s="2">
        <v>0</v>
      </c>
      <c r="J2183" s="12">
        <v>8431</v>
      </c>
      <c r="K2183" s="12">
        <f>J2183*[1]OtherData!$C$3</f>
        <v>6382.2861468584406</v>
      </c>
      <c r="L2183" s="12" t="str">
        <f>VLOOKUP($C2183,[1]OtherData!$H:$I,2,0)</f>
        <v>Wind</v>
      </c>
      <c r="M2183" s="15">
        <f t="shared" si="138"/>
        <v>-4.1345648581134063E-2</v>
      </c>
      <c r="N2183" s="12">
        <v>14589.641553728177</v>
      </c>
      <c r="O2183" s="14">
        <f t="shared" si="139"/>
        <v>-3.8420596140745465E-2</v>
      </c>
      <c r="P2183">
        <v>3</v>
      </c>
      <c r="Q2183">
        <v>1</v>
      </c>
    </row>
    <row r="2184" spans="1:17">
      <c r="A2184" s="2" t="str">
        <f t="shared" si="136"/>
        <v>3_19863</v>
      </c>
      <c r="B2184" s="2">
        <v>3</v>
      </c>
      <c r="C2184" s="11" t="s">
        <v>26</v>
      </c>
      <c r="D2184" s="2">
        <v>3</v>
      </c>
      <c r="E2184" s="2">
        <v>1986</v>
      </c>
      <c r="F2184" s="2" t="str">
        <f t="shared" si="137"/>
        <v>1986Q3</v>
      </c>
      <c r="G2184" s="2">
        <v>1</v>
      </c>
      <c r="H2184" s="2">
        <v>0</v>
      </c>
      <c r="I2184" s="2">
        <v>0</v>
      </c>
      <c r="J2184" s="12">
        <v>8428</v>
      </c>
      <c r="K2184" s="12">
        <f>J2184*[1]OtherData!$C$3</f>
        <v>6380.0151400454206</v>
      </c>
      <c r="L2184" s="12" t="str">
        <f>VLOOKUP($C2184,[1]OtherData!$H:$I,2,0)</f>
        <v>Wind</v>
      </c>
      <c r="M2184" s="13">
        <f t="shared" si="138"/>
        <v>-4.1345667554518226E-2</v>
      </c>
      <c r="N2184" s="12">
        <v>12912.494669479325</v>
      </c>
      <c r="O2184" s="14">
        <f t="shared" si="139"/>
        <v>-3.842863890291396E-2</v>
      </c>
      <c r="P2184">
        <v>3</v>
      </c>
      <c r="Q2184">
        <v>1</v>
      </c>
    </row>
    <row r="2185" spans="1:17">
      <c r="A2185" s="2" t="str">
        <f t="shared" si="136"/>
        <v>2_20113</v>
      </c>
      <c r="B2185" s="2">
        <v>2</v>
      </c>
      <c r="C2185" s="11" t="s">
        <v>39</v>
      </c>
      <c r="D2185" s="2">
        <v>3</v>
      </c>
      <c r="E2185" s="2">
        <v>2011</v>
      </c>
      <c r="F2185" s="2" t="str">
        <f t="shared" si="137"/>
        <v>2011Q3</v>
      </c>
      <c r="G2185" s="2">
        <v>1</v>
      </c>
      <c r="H2185" s="2">
        <v>0</v>
      </c>
      <c r="I2185" s="2">
        <v>0</v>
      </c>
      <c r="J2185" s="12">
        <v>8428</v>
      </c>
      <c r="K2185" s="12">
        <f>J2185*[1]OtherData!$C$3</f>
        <v>6380.0151400454206</v>
      </c>
      <c r="L2185" s="12" t="str">
        <f>VLOOKUP($C2185,[1]OtherData!$H:$I,2,0)</f>
        <v>Storm</v>
      </c>
      <c r="M2185" s="15">
        <f t="shared" si="138"/>
        <v>-4.1345667554518226E-2</v>
      </c>
      <c r="N2185" s="12">
        <v>7566.1870995879744</v>
      </c>
      <c r="O2185" s="14">
        <f t="shared" si="139"/>
        <v>-3.8454277134525081E-2</v>
      </c>
      <c r="P2185">
        <v>3</v>
      </c>
      <c r="Q2185">
        <v>1</v>
      </c>
    </row>
    <row r="2186" spans="1:17">
      <c r="A2186" s="2" t="str">
        <f t="shared" si="136"/>
        <v>3_20112</v>
      </c>
      <c r="B2186" s="2">
        <v>3</v>
      </c>
      <c r="C2186" s="11" t="s">
        <v>24</v>
      </c>
      <c r="D2186" s="2">
        <v>2</v>
      </c>
      <c r="E2186" s="2">
        <v>2011</v>
      </c>
      <c r="F2186" s="2" t="str">
        <f t="shared" si="137"/>
        <v>2011Q2</v>
      </c>
      <c r="G2186" s="2">
        <v>1</v>
      </c>
      <c r="H2186" s="2">
        <v>0</v>
      </c>
      <c r="I2186" s="2">
        <v>0</v>
      </c>
      <c r="J2186" s="12">
        <v>8427</v>
      </c>
      <c r="K2186" s="12">
        <f>J2186*[1]OtherData!$C$3</f>
        <v>6379.2581377744136</v>
      </c>
      <c r="L2186" s="12" t="str">
        <f>VLOOKUP($C2186,[1]OtherData!$H:$I,2,0)</f>
        <v>Storm</v>
      </c>
      <c r="M2186" s="13">
        <f t="shared" si="138"/>
        <v>-4.1345673878979611E-2</v>
      </c>
      <c r="N2186" s="12">
        <v>7565.289355508763</v>
      </c>
      <c r="O2186" s="14">
        <f t="shared" si="139"/>
        <v>-3.8454281439659108E-2</v>
      </c>
      <c r="P2186">
        <v>3</v>
      </c>
      <c r="Q2186">
        <v>1</v>
      </c>
    </row>
    <row r="2187" spans="1:17">
      <c r="A2187" s="2" t="str">
        <f t="shared" si="136"/>
        <v>3_20152</v>
      </c>
      <c r="B2187" s="2">
        <v>3</v>
      </c>
      <c r="C2187" s="11" t="s">
        <v>24</v>
      </c>
      <c r="D2187" s="2">
        <v>2</v>
      </c>
      <c r="E2187" s="2">
        <v>2015</v>
      </c>
      <c r="F2187" s="2" t="str">
        <f t="shared" si="137"/>
        <v>2015Q2</v>
      </c>
      <c r="G2187" s="2">
        <v>1</v>
      </c>
      <c r="H2187" s="2">
        <v>0</v>
      </c>
      <c r="I2187" s="2">
        <v>0</v>
      </c>
      <c r="J2187" s="12">
        <v>8424</v>
      </c>
      <c r="K2187" s="12">
        <f>J2187*[1]OtherData!$C$3</f>
        <v>6376.9871309613927</v>
      </c>
      <c r="L2187" s="12" t="str">
        <f>VLOOKUP($C2187,[1]OtherData!$H:$I,2,0)</f>
        <v>Storm</v>
      </c>
      <c r="M2187" s="15">
        <f t="shared" si="138"/>
        <v>-4.1345692852363766E-2</v>
      </c>
      <c r="N2187" s="12">
        <v>8094.4725479208646</v>
      </c>
      <c r="O2187" s="14">
        <f t="shared" si="139"/>
        <v>-3.8451743740307846E-2</v>
      </c>
      <c r="P2187">
        <v>3</v>
      </c>
      <c r="Q2187">
        <v>1</v>
      </c>
    </row>
    <row r="2188" spans="1:17">
      <c r="A2188" s="2" t="str">
        <f t="shared" si="136"/>
        <v>1_20163</v>
      </c>
      <c r="B2188" s="2">
        <v>1</v>
      </c>
      <c r="C2188" s="11" t="s">
        <v>24</v>
      </c>
      <c r="D2188" s="2">
        <v>3</v>
      </c>
      <c r="E2188" s="2">
        <v>2016</v>
      </c>
      <c r="F2188" s="2" t="str">
        <f t="shared" si="137"/>
        <v>2016Q3</v>
      </c>
      <c r="G2188" s="2">
        <v>1</v>
      </c>
      <c r="H2188" s="2">
        <v>0</v>
      </c>
      <c r="I2188" s="2">
        <v>0</v>
      </c>
      <c r="J2188" s="12">
        <v>8423</v>
      </c>
      <c r="K2188" s="12">
        <f>J2188*[1]OtherData!$C$3</f>
        <v>6376.2301286903867</v>
      </c>
      <c r="L2188" s="12" t="str">
        <f>VLOOKUP($C2188,[1]OtherData!$H:$I,2,0)</f>
        <v>Storm</v>
      </c>
      <c r="M2188" s="13">
        <f t="shared" si="138"/>
        <v>-4.1345699176825151E-2</v>
      </c>
      <c r="N2188" s="12">
        <v>8072.5523724566401</v>
      </c>
      <c r="O2188" s="14">
        <f t="shared" si="139"/>
        <v>-3.8451848858565292E-2</v>
      </c>
      <c r="P2188">
        <v>3</v>
      </c>
      <c r="Q2188">
        <v>1</v>
      </c>
    </row>
    <row r="2189" spans="1:17">
      <c r="A2189" s="2" t="str">
        <f t="shared" si="136"/>
        <v>2_20073</v>
      </c>
      <c r="B2189" s="2">
        <v>2</v>
      </c>
      <c r="C2189" s="11" t="s">
        <v>21</v>
      </c>
      <c r="D2189" s="2">
        <v>3</v>
      </c>
      <c r="E2189" s="2">
        <v>2007</v>
      </c>
      <c r="F2189" s="2" t="str">
        <f t="shared" si="137"/>
        <v>2007Q3</v>
      </c>
      <c r="G2189" s="2">
        <v>1</v>
      </c>
      <c r="H2189" s="2">
        <v>0</v>
      </c>
      <c r="I2189" s="2">
        <v>0</v>
      </c>
      <c r="J2189" s="12">
        <v>8422</v>
      </c>
      <c r="K2189" s="12">
        <f>J2189*[1]OtherData!$C$3</f>
        <v>6375.4731264193797</v>
      </c>
      <c r="L2189" s="12" t="str">
        <f>VLOOKUP($C2189,[1]OtherData!$H:$I,2,0)</f>
        <v>Wind</v>
      </c>
      <c r="M2189" s="15">
        <f t="shared" si="138"/>
        <v>-4.1345705501286537E-2</v>
      </c>
      <c r="N2189" s="12">
        <v>7574.6234614989717</v>
      </c>
      <c r="O2189" s="14">
        <f t="shared" si="139"/>
        <v>-3.8454236677929986E-2</v>
      </c>
      <c r="P2189">
        <v>3</v>
      </c>
      <c r="Q2189">
        <v>1</v>
      </c>
    </row>
    <row r="2190" spans="1:17">
      <c r="A2190" s="2" t="str">
        <f t="shared" si="136"/>
        <v>4_19823</v>
      </c>
      <c r="B2190" s="2">
        <v>4</v>
      </c>
      <c r="C2190" s="11" t="s">
        <v>26</v>
      </c>
      <c r="D2190" s="2">
        <v>3</v>
      </c>
      <c r="E2190" s="2">
        <v>1982</v>
      </c>
      <c r="F2190" s="2" t="str">
        <f t="shared" si="137"/>
        <v>1982Q3</v>
      </c>
      <c r="G2190" s="2">
        <v>1</v>
      </c>
      <c r="H2190" s="2">
        <v>0</v>
      </c>
      <c r="I2190" s="2">
        <v>0</v>
      </c>
      <c r="J2190" s="12">
        <v>8403</v>
      </c>
      <c r="K2190" s="12">
        <f>J2190*[1]OtherData!$C$3</f>
        <v>6361.09008327025</v>
      </c>
      <c r="L2190" s="12" t="str">
        <f>VLOOKUP($C2190,[1]OtherData!$H:$I,2,0)</f>
        <v>Wind</v>
      </c>
      <c r="M2190" s="13">
        <f t="shared" si="138"/>
        <v>-4.1345825666052875E-2</v>
      </c>
      <c r="N2190" s="12">
        <v>16378.867610338777</v>
      </c>
      <c r="O2190" s="14">
        <f t="shared" si="139"/>
        <v>-3.8412015902619549E-2</v>
      </c>
      <c r="P2190">
        <v>3</v>
      </c>
      <c r="Q2190">
        <v>1</v>
      </c>
    </row>
    <row r="2191" spans="1:17">
      <c r="A2191" s="2" t="str">
        <f t="shared" si="136"/>
        <v>3_19833</v>
      </c>
      <c r="B2191" s="2">
        <v>3</v>
      </c>
      <c r="C2191" s="11" t="s">
        <v>25</v>
      </c>
      <c r="D2191" s="2">
        <v>3</v>
      </c>
      <c r="E2191" s="2">
        <v>1983</v>
      </c>
      <c r="F2191" s="2" t="str">
        <f t="shared" si="137"/>
        <v>1983Q3</v>
      </c>
      <c r="G2191" s="2">
        <v>1</v>
      </c>
      <c r="H2191" s="2">
        <v>0</v>
      </c>
      <c r="I2191" s="2">
        <v>25</v>
      </c>
      <c r="J2191" s="12">
        <v>8397</v>
      </c>
      <c r="K2191" s="12">
        <f>J2191*[1]OtherData!$C$3</f>
        <v>6356.5480696442091</v>
      </c>
      <c r="L2191" s="12" t="str">
        <f>VLOOKUP($C2191,[1]OtherData!$H:$I,2,0)</f>
        <v>Storm</v>
      </c>
      <c r="M2191" s="15">
        <f t="shared" si="138"/>
        <v>-4.1345863612821186E-2</v>
      </c>
      <c r="N2191" s="12">
        <v>15374.69969930781</v>
      </c>
      <c r="O2191" s="14">
        <f t="shared" si="139"/>
        <v>-3.8416831392402533E-2</v>
      </c>
      <c r="P2191">
        <v>3</v>
      </c>
      <c r="Q2191">
        <v>1</v>
      </c>
    </row>
    <row r="2192" spans="1:17">
      <c r="A2192" s="2" t="str">
        <f t="shared" si="136"/>
        <v>4_20113</v>
      </c>
      <c r="B2192" s="2">
        <v>4</v>
      </c>
      <c r="C2192" s="11" t="s">
        <v>24</v>
      </c>
      <c r="D2192" s="2">
        <v>3</v>
      </c>
      <c r="E2192" s="2">
        <v>2011</v>
      </c>
      <c r="F2192" s="2" t="str">
        <f t="shared" si="137"/>
        <v>2011Q3</v>
      </c>
      <c r="G2192" s="2">
        <v>1</v>
      </c>
      <c r="H2192" s="2">
        <v>0</v>
      </c>
      <c r="I2192" s="2">
        <v>0</v>
      </c>
      <c r="J2192" s="12">
        <v>8392</v>
      </c>
      <c r="K2192" s="12">
        <f>J2192*[1]OtherData!$C$3</f>
        <v>6352.7630582891752</v>
      </c>
      <c r="L2192" s="12" t="str">
        <f>VLOOKUP($C2192,[1]OtherData!$H:$I,2,0)</f>
        <v>Storm</v>
      </c>
      <c r="M2192" s="13">
        <f t="shared" si="138"/>
        <v>-4.1345895235128119E-2</v>
      </c>
      <c r="N2192" s="12">
        <v>7533.8683127363884</v>
      </c>
      <c r="O2192" s="14">
        <f t="shared" si="139"/>
        <v>-3.8454432119350006E-2</v>
      </c>
      <c r="P2192">
        <v>3</v>
      </c>
      <c r="Q2192">
        <v>1</v>
      </c>
    </row>
    <row r="2193" spans="1:17">
      <c r="A2193" s="2" t="str">
        <f t="shared" si="136"/>
        <v>5_19642</v>
      </c>
      <c r="B2193" s="2">
        <v>5</v>
      </c>
      <c r="C2193" s="11" t="s">
        <v>21</v>
      </c>
      <c r="D2193" s="2">
        <v>2</v>
      </c>
      <c r="E2193" s="2">
        <v>1964</v>
      </c>
      <c r="F2193" s="2" t="str">
        <f t="shared" si="137"/>
        <v>1964Q2</v>
      </c>
      <c r="G2193" s="2">
        <v>1</v>
      </c>
      <c r="H2193" s="2">
        <v>0</v>
      </c>
      <c r="I2193" s="2">
        <v>0</v>
      </c>
      <c r="J2193" s="12">
        <v>8389</v>
      </c>
      <c r="K2193" s="12">
        <f>J2193*[1]OtherData!$C$3</f>
        <v>6350.4920514761543</v>
      </c>
      <c r="L2193" s="12" t="str">
        <f>VLOOKUP($C2193,[1]OtherData!$H:$I,2,0)</f>
        <v>Wind</v>
      </c>
      <c r="M2193" s="15">
        <f t="shared" si="138"/>
        <v>-4.1345914208512274E-2</v>
      </c>
      <c r="N2193" s="12">
        <v>22420.861386108081</v>
      </c>
      <c r="O2193" s="14">
        <f t="shared" si="139"/>
        <v>-3.8383041506030675E-2</v>
      </c>
      <c r="P2193">
        <v>3</v>
      </c>
      <c r="Q2193">
        <v>1</v>
      </c>
    </row>
    <row r="2194" spans="1:17">
      <c r="A2194" s="2" t="str">
        <f t="shared" si="136"/>
        <v>2_19884</v>
      </c>
      <c r="B2194" s="2">
        <v>2</v>
      </c>
      <c r="C2194" s="11" t="s">
        <v>24</v>
      </c>
      <c r="D2194" s="2">
        <v>4</v>
      </c>
      <c r="E2194" s="2">
        <v>1988</v>
      </c>
      <c r="F2194" s="2" t="str">
        <f t="shared" si="137"/>
        <v>1988Q4</v>
      </c>
      <c r="G2194" s="2">
        <v>1</v>
      </c>
      <c r="H2194" s="2">
        <v>0</v>
      </c>
      <c r="I2194" s="2">
        <v>0</v>
      </c>
      <c r="J2194" s="12">
        <v>8385</v>
      </c>
      <c r="K2194" s="12">
        <f>J2194*[1]OtherData!$C$3</f>
        <v>6347.4640423921273</v>
      </c>
      <c r="L2194" s="12" t="str">
        <f>VLOOKUP($C2194,[1]OtherData!$H:$I,2,0)</f>
        <v>Storm</v>
      </c>
      <c r="M2194" s="13">
        <f t="shared" si="138"/>
        <v>-4.1345939506357822E-2</v>
      </c>
      <c r="N2194" s="12">
        <v>11705.840881808224</v>
      </c>
      <c r="O2194" s="14">
        <f t="shared" si="139"/>
        <v>-3.8434425414235709E-2</v>
      </c>
      <c r="P2194">
        <v>3</v>
      </c>
      <c r="Q2194">
        <v>1</v>
      </c>
    </row>
    <row r="2195" spans="1:17">
      <c r="A2195" s="2" t="str">
        <f t="shared" si="136"/>
        <v>3_19672</v>
      </c>
      <c r="B2195" s="2">
        <v>3</v>
      </c>
      <c r="C2195" s="11" t="s">
        <v>63</v>
      </c>
      <c r="D2195" s="2">
        <v>2</v>
      </c>
      <c r="E2195" s="2">
        <v>1967</v>
      </c>
      <c r="F2195" s="2" t="str">
        <f t="shared" si="137"/>
        <v>1967Q2</v>
      </c>
      <c r="G2195" s="2">
        <v>1</v>
      </c>
      <c r="H2195" s="2">
        <v>0</v>
      </c>
      <c r="I2195" s="2">
        <v>38</v>
      </c>
      <c r="J2195" s="12">
        <v>8380</v>
      </c>
      <c r="K2195" s="12">
        <f>J2195*[1]OtherData!$C$3</f>
        <v>6343.6790310370934</v>
      </c>
      <c r="L2195" s="12" t="str">
        <f>VLOOKUP($C2195,[1]OtherData!$H:$I,2,0)</f>
        <v>Wind</v>
      </c>
      <c r="M2195" s="15">
        <f t="shared" si="138"/>
        <v>-4.1345971128664748E-2</v>
      </c>
      <c r="N2195" s="12">
        <v>20934.552470887891</v>
      </c>
      <c r="O2195" s="14">
        <f t="shared" si="139"/>
        <v>-3.8390169104231105E-2</v>
      </c>
      <c r="P2195">
        <v>3</v>
      </c>
      <c r="Q2195">
        <v>1</v>
      </c>
    </row>
    <row r="2196" spans="1:17">
      <c r="A2196" s="2" t="str">
        <f t="shared" si="136"/>
        <v>2_20181</v>
      </c>
      <c r="B2196" s="2">
        <v>2</v>
      </c>
      <c r="C2196" s="11" t="s">
        <v>39</v>
      </c>
      <c r="D2196" s="2">
        <v>1</v>
      </c>
      <c r="E2196" s="2">
        <v>2018</v>
      </c>
      <c r="F2196" s="2" t="str">
        <f t="shared" si="137"/>
        <v>2018Q1</v>
      </c>
      <c r="G2196" s="2">
        <v>1</v>
      </c>
      <c r="H2196" s="2">
        <v>0</v>
      </c>
      <c r="I2196" s="2">
        <v>0</v>
      </c>
      <c r="J2196" s="12">
        <v>8380</v>
      </c>
      <c r="K2196" s="12">
        <f>J2196*[1]OtherData!$C$3</f>
        <v>6343.6790310370934</v>
      </c>
      <c r="L2196" s="12" t="str">
        <f>VLOOKUP($C2196,[1]OtherData!$H:$I,2,0)</f>
        <v>Storm</v>
      </c>
      <c r="M2196" s="13">
        <f t="shared" si="138"/>
        <v>-4.1345971128664748E-2</v>
      </c>
      <c r="N2196" s="12">
        <v>8076.5974325630232</v>
      </c>
      <c r="O2196" s="14">
        <f t="shared" si="139"/>
        <v>-3.8451829460469211E-2</v>
      </c>
      <c r="P2196">
        <v>3</v>
      </c>
      <c r="Q2196">
        <v>1</v>
      </c>
    </row>
    <row r="2197" spans="1:17">
      <c r="A2197" s="2" t="str">
        <f t="shared" si="136"/>
        <v>2_20142</v>
      </c>
      <c r="B2197" s="2">
        <v>2</v>
      </c>
      <c r="C2197" s="11" t="s">
        <v>39</v>
      </c>
      <c r="D2197" s="2">
        <v>2</v>
      </c>
      <c r="E2197" s="2">
        <v>2014</v>
      </c>
      <c r="F2197" s="2" t="str">
        <f t="shared" si="137"/>
        <v>2014Q2</v>
      </c>
      <c r="G2197" s="2">
        <v>1</v>
      </c>
      <c r="H2197" s="2">
        <v>0</v>
      </c>
      <c r="I2197" s="2">
        <v>0</v>
      </c>
      <c r="J2197" s="12">
        <v>8379</v>
      </c>
      <c r="K2197" s="12">
        <f>J2197*[1]OtherData!$C$3</f>
        <v>6342.9220287660864</v>
      </c>
      <c r="L2197" s="12" t="str">
        <f>VLOOKUP($C2197,[1]OtherData!$H:$I,2,0)</f>
        <v>Storm</v>
      </c>
      <c r="M2197" s="15">
        <f t="shared" si="138"/>
        <v>-4.134597745312614E-2</v>
      </c>
      <c r="N2197" s="12">
        <v>7977.1783832051087</v>
      </c>
      <c r="O2197" s="14">
        <f t="shared" si="139"/>
        <v>-3.845230622477442E-2</v>
      </c>
      <c r="P2197">
        <v>3</v>
      </c>
      <c r="Q2197">
        <v>1</v>
      </c>
    </row>
    <row r="2198" spans="1:17">
      <c r="A2198" s="2" t="str">
        <f t="shared" si="136"/>
        <v>5_19873</v>
      </c>
      <c r="B2198" s="2">
        <v>5</v>
      </c>
      <c r="C2198" s="11" t="s">
        <v>24</v>
      </c>
      <c r="D2198" s="2">
        <v>3</v>
      </c>
      <c r="E2198" s="2">
        <v>1987</v>
      </c>
      <c r="F2198" s="2" t="str">
        <f t="shared" si="137"/>
        <v>1987Q3</v>
      </c>
      <c r="G2198" s="2">
        <v>1</v>
      </c>
      <c r="H2198" s="2">
        <v>0</v>
      </c>
      <c r="I2198" s="2">
        <v>0</v>
      </c>
      <c r="J2198" s="12">
        <v>8374</v>
      </c>
      <c r="K2198" s="12">
        <f>J2198*[1]OtherData!$C$3</f>
        <v>6339.1370174110525</v>
      </c>
      <c r="L2198" s="12" t="str">
        <f>VLOOKUP($C2198,[1]OtherData!$H:$I,2,0)</f>
        <v>Storm</v>
      </c>
      <c r="M2198" s="13">
        <f t="shared" si="138"/>
        <v>-4.1346009075433066E-2</v>
      </c>
      <c r="N2198" s="12">
        <v>12199.456309571806</v>
      </c>
      <c r="O2198" s="14">
        <f t="shared" si="139"/>
        <v>-3.8432058280190695E-2</v>
      </c>
      <c r="P2198">
        <v>3</v>
      </c>
      <c r="Q2198">
        <v>1</v>
      </c>
    </row>
    <row r="2199" spans="1:17">
      <c r="A2199" s="2" t="str">
        <f t="shared" si="136"/>
        <v>1_19652</v>
      </c>
      <c r="B2199" s="2">
        <v>1</v>
      </c>
      <c r="C2199" s="11" t="s">
        <v>39</v>
      </c>
      <c r="D2199" s="2">
        <v>2</v>
      </c>
      <c r="E2199" s="2">
        <v>1965</v>
      </c>
      <c r="F2199" s="2" t="str">
        <f t="shared" si="137"/>
        <v>1965Q2</v>
      </c>
      <c r="G2199" s="2">
        <v>1</v>
      </c>
      <c r="H2199" s="2">
        <v>0</v>
      </c>
      <c r="I2199" s="2">
        <v>0</v>
      </c>
      <c r="J2199" s="12">
        <v>8372</v>
      </c>
      <c r="K2199" s="12">
        <f>J2199*[1]OtherData!$C$3</f>
        <v>6337.6230128690386</v>
      </c>
      <c r="L2199" s="12" t="str">
        <f>VLOOKUP($C2199,[1]OtherData!$H:$I,2,0)</f>
        <v>Storm</v>
      </c>
      <c r="M2199" s="15">
        <f t="shared" si="138"/>
        <v>-4.1346021724355836E-2</v>
      </c>
      <c r="N2199" s="12">
        <v>21882.244920833364</v>
      </c>
      <c r="O2199" s="14">
        <f t="shared" si="139"/>
        <v>-3.8385624442666057E-2</v>
      </c>
      <c r="P2199">
        <v>3</v>
      </c>
      <c r="Q2199">
        <v>1</v>
      </c>
    </row>
    <row r="2200" spans="1:17">
      <c r="A2200" s="2" t="str">
        <f t="shared" si="136"/>
        <v>4_19842</v>
      </c>
      <c r="B2200" s="2">
        <v>4</v>
      </c>
      <c r="C2200" s="11" t="s">
        <v>51</v>
      </c>
      <c r="D2200" s="2">
        <v>2</v>
      </c>
      <c r="E2200" s="2">
        <v>1984</v>
      </c>
      <c r="F2200" s="2" t="str">
        <f t="shared" si="137"/>
        <v>1984Q2</v>
      </c>
      <c r="G2200" s="2">
        <v>1</v>
      </c>
      <c r="H2200" s="2">
        <v>0</v>
      </c>
      <c r="I2200" s="2">
        <v>0</v>
      </c>
      <c r="J2200" s="12">
        <v>8368</v>
      </c>
      <c r="K2200" s="12">
        <f>J2200*[1]OtherData!$C$3</f>
        <v>6334.5950037850116</v>
      </c>
      <c r="L2200" s="12" t="str">
        <f>VLOOKUP($C2200,[1]OtherData!$H:$I,2,0)</f>
        <v>Water</v>
      </c>
      <c r="M2200" s="13">
        <f t="shared" si="138"/>
        <v>-4.1346047022201383E-2</v>
      </c>
      <c r="N2200" s="12">
        <v>14480.621577701029</v>
      </c>
      <c r="O2200" s="14">
        <f t="shared" si="139"/>
        <v>-3.8421118946319048E-2</v>
      </c>
      <c r="P2200">
        <v>3</v>
      </c>
      <c r="Q2200">
        <v>1</v>
      </c>
    </row>
    <row r="2201" spans="1:17">
      <c r="A2201" s="2" t="str">
        <f t="shared" si="136"/>
        <v>2_19871</v>
      </c>
      <c r="B2201" s="2">
        <v>2</v>
      </c>
      <c r="C2201" s="11" t="s">
        <v>19</v>
      </c>
      <c r="D2201" s="2">
        <v>1</v>
      </c>
      <c r="E2201" s="2">
        <v>1987</v>
      </c>
      <c r="F2201" s="2" t="str">
        <f t="shared" si="137"/>
        <v>1987Q1</v>
      </c>
      <c r="G2201" s="2">
        <v>1</v>
      </c>
      <c r="H2201" s="2">
        <v>0</v>
      </c>
      <c r="I2201" s="2">
        <v>0</v>
      </c>
      <c r="J2201" s="12">
        <v>8367</v>
      </c>
      <c r="K2201" s="12">
        <f>J2201*[1]OtherData!$C$3</f>
        <v>6333.8380015140046</v>
      </c>
      <c r="L2201" s="12" t="str">
        <f>VLOOKUP($C2201,[1]OtherData!$H:$I,2,0)</f>
        <v>Water</v>
      </c>
      <c r="M2201" s="15">
        <f t="shared" si="138"/>
        <v>-4.1346053346662769E-2</v>
      </c>
      <c r="N2201" s="12">
        <v>12189.258531429101</v>
      </c>
      <c r="O2201" s="14">
        <f t="shared" si="139"/>
        <v>-3.8432107183661836E-2</v>
      </c>
      <c r="P2201">
        <v>3</v>
      </c>
      <c r="Q2201">
        <v>1</v>
      </c>
    </row>
    <row r="2202" spans="1:17">
      <c r="A2202" s="2" t="str">
        <f t="shared" si="136"/>
        <v>3_20153</v>
      </c>
      <c r="B2202" s="2">
        <v>3</v>
      </c>
      <c r="C2202" s="11" t="s">
        <v>24</v>
      </c>
      <c r="D2202" s="2">
        <v>3</v>
      </c>
      <c r="E2202" s="2">
        <v>2015</v>
      </c>
      <c r="F2202" s="2" t="str">
        <f t="shared" si="137"/>
        <v>2015Q3</v>
      </c>
      <c r="G2202" s="2">
        <v>1</v>
      </c>
      <c r="H2202" s="2">
        <v>0</v>
      </c>
      <c r="I2202" s="2">
        <v>0</v>
      </c>
      <c r="J2202" s="12">
        <v>8365</v>
      </c>
      <c r="K2202" s="12">
        <f>J2202*[1]OtherData!$C$3</f>
        <v>6332.3239969719916</v>
      </c>
      <c r="L2202" s="12" t="str">
        <f>VLOOKUP($C2202,[1]OtherData!$H:$I,2,0)</f>
        <v>Storm</v>
      </c>
      <c r="M2202" s="13">
        <f t="shared" si="138"/>
        <v>-4.1346065995585539E-2</v>
      </c>
      <c r="N2202" s="12">
        <v>8037.7804918516176</v>
      </c>
      <c r="O2202" s="14">
        <f t="shared" si="139"/>
        <v>-3.8452015607207575E-2</v>
      </c>
      <c r="P2202">
        <v>3</v>
      </c>
      <c r="Q2202">
        <v>1</v>
      </c>
    </row>
    <row r="2203" spans="1:17">
      <c r="A2203" s="2" t="str">
        <f t="shared" si="136"/>
        <v>1_19923</v>
      </c>
      <c r="B2203" s="2">
        <v>1</v>
      </c>
      <c r="C2203" s="11" t="s">
        <v>27</v>
      </c>
      <c r="D2203" s="2">
        <v>3</v>
      </c>
      <c r="E2203" s="2">
        <v>1992</v>
      </c>
      <c r="F2203" s="2" t="str">
        <f t="shared" si="137"/>
        <v>1992Q3</v>
      </c>
      <c r="G2203" s="2">
        <v>1</v>
      </c>
      <c r="H2203" s="2">
        <v>0</v>
      </c>
      <c r="I2203" s="2">
        <v>0</v>
      </c>
      <c r="J2203" s="12">
        <v>8363</v>
      </c>
      <c r="K2203" s="12">
        <f>J2203*[1]OtherData!$C$3</f>
        <v>6330.8099924299777</v>
      </c>
      <c r="L2203" s="12" t="str">
        <f>VLOOKUP($C2203,[1]OtherData!$H:$I,2,0)</f>
        <v>Storm</v>
      </c>
      <c r="M2203" s="15">
        <f t="shared" si="138"/>
        <v>-4.1346078644508309E-2</v>
      </c>
      <c r="N2203" s="12">
        <v>10091.136750212991</v>
      </c>
      <c r="O2203" s="14">
        <f t="shared" si="139"/>
        <v>-3.8442168732024315E-2</v>
      </c>
      <c r="P2203">
        <v>3</v>
      </c>
      <c r="Q2203">
        <v>1</v>
      </c>
    </row>
    <row r="2204" spans="1:17">
      <c r="A2204" s="2" t="str">
        <f t="shared" si="136"/>
        <v>4_20203</v>
      </c>
      <c r="B2204" s="2">
        <v>4</v>
      </c>
      <c r="C2204" s="11" t="s">
        <v>19</v>
      </c>
      <c r="D2204" s="2">
        <v>3</v>
      </c>
      <c r="E2204" s="2">
        <v>2020</v>
      </c>
      <c r="F2204" s="2" t="str">
        <f t="shared" si="137"/>
        <v>2020Q3</v>
      </c>
      <c r="G2204" s="2">
        <v>1</v>
      </c>
      <c r="H2204" s="2">
        <v>0</v>
      </c>
      <c r="I2204" s="2">
        <v>0</v>
      </c>
      <c r="J2204" s="12">
        <v>8342</v>
      </c>
      <c r="K2204" s="12">
        <f>J2204*[1]OtherData!$C$3</f>
        <v>6314.9129447388341</v>
      </c>
      <c r="L2204" s="12" t="str">
        <f>VLOOKUP($C2204,[1]OtherData!$H:$I,2,0)</f>
        <v>Water</v>
      </c>
      <c r="M2204" s="13">
        <f t="shared" si="138"/>
        <v>-4.1346211458197418E-2</v>
      </c>
      <c r="N2204" s="12">
        <v>8010.4810389086824</v>
      </c>
      <c r="O2204" s="14">
        <f t="shared" si="139"/>
        <v>-3.8452146521803912E-2</v>
      </c>
      <c r="P2204">
        <v>3</v>
      </c>
      <c r="Q2204">
        <v>1</v>
      </c>
    </row>
    <row r="2205" spans="1:17">
      <c r="A2205" s="2" t="str">
        <f t="shared" si="136"/>
        <v>3_20143</v>
      </c>
      <c r="B2205" s="2">
        <v>3</v>
      </c>
      <c r="C2205" s="11" t="s">
        <v>24</v>
      </c>
      <c r="D2205" s="2">
        <v>3</v>
      </c>
      <c r="E2205" s="2">
        <v>2014</v>
      </c>
      <c r="F2205" s="2" t="str">
        <f t="shared" si="137"/>
        <v>2014Q3</v>
      </c>
      <c r="G2205" s="2">
        <v>1</v>
      </c>
      <c r="H2205" s="2">
        <v>0</v>
      </c>
      <c r="I2205" s="2">
        <v>0</v>
      </c>
      <c r="J2205" s="12">
        <v>8333</v>
      </c>
      <c r="K2205" s="12">
        <f>J2205*[1]OtherData!$C$3</f>
        <v>6308.0999242997732</v>
      </c>
      <c r="L2205" s="12" t="str">
        <f>VLOOKUP($C2205,[1]OtherData!$H:$I,2,0)</f>
        <v>Storm</v>
      </c>
      <c r="M2205" s="15">
        <f t="shared" si="138"/>
        <v>-4.1346268378349892E-2</v>
      </c>
      <c r="N2205" s="12">
        <v>7933.3843498326978</v>
      </c>
      <c r="O2205" s="14">
        <f t="shared" si="139"/>
        <v>-3.8452516239173354E-2</v>
      </c>
      <c r="P2205">
        <v>3</v>
      </c>
      <c r="Q2205">
        <v>1</v>
      </c>
    </row>
    <row r="2206" spans="1:17">
      <c r="A2206" s="2" t="str">
        <f t="shared" si="136"/>
        <v>2_19831</v>
      </c>
      <c r="B2206" s="2">
        <v>2</v>
      </c>
      <c r="C2206" s="11" t="s">
        <v>24</v>
      </c>
      <c r="D2206" s="2">
        <v>1</v>
      </c>
      <c r="E2206" s="2">
        <v>1983</v>
      </c>
      <c r="F2206" s="2" t="str">
        <f t="shared" si="137"/>
        <v>1983Q1</v>
      </c>
      <c r="G2206" s="2">
        <v>1</v>
      </c>
      <c r="H2206" s="2">
        <v>0</v>
      </c>
      <c r="I2206" s="2">
        <v>0</v>
      </c>
      <c r="J2206" s="12">
        <v>8319</v>
      </c>
      <c r="K2206" s="12">
        <f>J2206*[1]OtherData!$C$3</f>
        <v>6297.5018925056775</v>
      </c>
      <c r="L2206" s="12" t="str">
        <f>VLOOKUP($C2206,[1]OtherData!$H:$I,2,0)</f>
        <v>Storm</v>
      </c>
      <c r="M2206" s="13">
        <f t="shared" si="138"/>
        <v>-4.1346356920809298E-2</v>
      </c>
      <c r="N2206" s="12">
        <v>15231.883624930531</v>
      </c>
      <c r="O2206" s="14">
        <f t="shared" si="139"/>
        <v>-3.8417516267252101E-2</v>
      </c>
      <c r="P2206">
        <v>3</v>
      </c>
      <c r="Q2206">
        <v>1</v>
      </c>
    </row>
    <row r="2207" spans="1:17">
      <c r="A2207" s="2" t="str">
        <f t="shared" si="136"/>
        <v>4_19833</v>
      </c>
      <c r="B2207" s="2">
        <v>4</v>
      </c>
      <c r="C2207" s="11" t="s">
        <v>26</v>
      </c>
      <c r="D2207" s="2">
        <v>3</v>
      </c>
      <c r="E2207" s="2">
        <v>1983</v>
      </c>
      <c r="F2207" s="2" t="str">
        <f t="shared" si="137"/>
        <v>1983Q3</v>
      </c>
      <c r="G2207" s="2">
        <v>1</v>
      </c>
      <c r="H2207" s="2">
        <v>0</v>
      </c>
      <c r="I2207" s="2">
        <v>0</v>
      </c>
      <c r="J2207" s="12">
        <v>8319</v>
      </c>
      <c r="K2207" s="12">
        <f>J2207*[1]OtherData!$C$3</f>
        <v>6297.5018925056775</v>
      </c>
      <c r="L2207" s="12" t="str">
        <f>VLOOKUP($C2207,[1]OtherData!$H:$I,2,0)</f>
        <v>Wind</v>
      </c>
      <c r="M2207" s="15">
        <f t="shared" si="138"/>
        <v>-4.1346356920809298E-2</v>
      </c>
      <c r="N2207" s="12">
        <v>15231.883624930531</v>
      </c>
      <c r="O2207" s="14">
        <f t="shared" si="139"/>
        <v>-3.8417516267252101E-2</v>
      </c>
      <c r="P2207">
        <v>3</v>
      </c>
      <c r="Q2207">
        <v>1</v>
      </c>
    </row>
    <row r="2208" spans="1:17">
      <c r="A2208" s="2" t="str">
        <f t="shared" si="136"/>
        <v>1_20173</v>
      </c>
      <c r="B2208" s="2">
        <v>1</v>
      </c>
      <c r="C2208" s="11" t="s">
        <v>19</v>
      </c>
      <c r="D2208" s="2">
        <v>3</v>
      </c>
      <c r="E2208" s="2">
        <v>2017</v>
      </c>
      <c r="F2208" s="2" t="str">
        <f t="shared" si="137"/>
        <v>2017Q3</v>
      </c>
      <c r="G2208" s="2">
        <v>1</v>
      </c>
      <c r="H2208" s="2">
        <v>0</v>
      </c>
      <c r="I2208" s="2">
        <v>0</v>
      </c>
      <c r="J2208" s="12">
        <v>8318</v>
      </c>
      <c r="K2208" s="12">
        <f>J2208*[1]OtherData!$C$3</f>
        <v>6296.7448902346714</v>
      </c>
      <c r="L2208" s="12" t="str">
        <f>VLOOKUP($C2208,[1]OtherData!$H:$I,2,0)</f>
        <v>Water</v>
      </c>
      <c r="M2208" s="13">
        <f t="shared" si="138"/>
        <v>-4.1346363245270683E-2</v>
      </c>
      <c r="N2208" s="12">
        <v>7980.6274328995187</v>
      </c>
      <c r="O2208" s="14">
        <f t="shared" si="139"/>
        <v>-3.8452289684847804E-2</v>
      </c>
      <c r="P2208">
        <v>3</v>
      </c>
      <c r="Q2208">
        <v>1</v>
      </c>
    </row>
    <row r="2209" spans="1:17">
      <c r="A2209" s="2" t="str">
        <f t="shared" si="136"/>
        <v>4_20132</v>
      </c>
      <c r="B2209" s="2">
        <v>4</v>
      </c>
      <c r="C2209" s="11" t="s">
        <v>24</v>
      </c>
      <c r="D2209" s="2">
        <v>2</v>
      </c>
      <c r="E2209" s="2">
        <v>2013</v>
      </c>
      <c r="F2209" s="2" t="str">
        <f t="shared" si="137"/>
        <v>2013Q2</v>
      </c>
      <c r="G2209" s="2">
        <v>1</v>
      </c>
      <c r="H2209" s="2">
        <v>0</v>
      </c>
      <c r="I2209" s="2">
        <v>0</v>
      </c>
      <c r="J2209" s="12">
        <v>8310</v>
      </c>
      <c r="K2209" s="12">
        <f>J2209*[1]OtherData!$C$3</f>
        <v>6290.6888720666166</v>
      </c>
      <c r="L2209" s="12" t="str">
        <f>VLOOKUP($C2209,[1]OtherData!$H:$I,2,0)</f>
        <v>Storm</v>
      </c>
      <c r="M2209" s="15">
        <f t="shared" si="138"/>
        <v>-4.1346413840961771E-2</v>
      </c>
      <c r="N2209" s="12">
        <v>7817.0800385399125</v>
      </c>
      <c r="O2209" s="14">
        <f t="shared" si="139"/>
        <v>-3.8453073976795309E-2</v>
      </c>
      <c r="P2209">
        <v>3</v>
      </c>
      <c r="Q2209">
        <v>1</v>
      </c>
    </row>
    <row r="2210" spans="1:17">
      <c r="A2210" s="2" t="str">
        <f t="shared" si="136"/>
        <v>4_19993</v>
      </c>
      <c r="B2210" s="2">
        <v>4</v>
      </c>
      <c r="C2210" s="11" t="s">
        <v>39</v>
      </c>
      <c r="D2210" s="2">
        <v>3</v>
      </c>
      <c r="E2210" s="2">
        <v>1999</v>
      </c>
      <c r="F2210" s="2" t="str">
        <f t="shared" si="137"/>
        <v>1999Q3</v>
      </c>
      <c r="G2210" s="2">
        <v>1</v>
      </c>
      <c r="H2210" s="2">
        <v>0</v>
      </c>
      <c r="I2210" s="2">
        <v>0</v>
      </c>
      <c r="J2210" s="12">
        <v>8282</v>
      </c>
      <c r="K2210" s="12">
        <f>J2210*[1]OtherData!$C$3</f>
        <v>6269.492808478426</v>
      </c>
      <c r="L2210" s="12" t="str">
        <f>VLOOKUP($C2210,[1]OtherData!$H:$I,2,0)</f>
        <v>Storm</v>
      </c>
      <c r="M2210" s="13">
        <f t="shared" si="138"/>
        <v>-4.1346590925880576E-2</v>
      </c>
      <c r="N2210" s="12">
        <v>8404.7348458120632</v>
      </c>
      <c r="O2210" s="14">
        <f t="shared" si="139"/>
        <v>-3.845025587666559E-2</v>
      </c>
      <c r="P2210">
        <v>3</v>
      </c>
      <c r="Q2210">
        <v>1</v>
      </c>
    </row>
    <row r="2211" spans="1:17">
      <c r="A2211" s="2" t="str">
        <f t="shared" si="136"/>
        <v>5_19841</v>
      </c>
      <c r="B2211" s="2">
        <v>5</v>
      </c>
      <c r="C2211" s="11" t="s">
        <v>46</v>
      </c>
      <c r="D2211" s="2">
        <v>1</v>
      </c>
      <c r="E2211" s="2">
        <v>1984</v>
      </c>
      <c r="F2211" s="2" t="str">
        <f t="shared" si="137"/>
        <v>1984Q1</v>
      </c>
      <c r="G2211" s="2">
        <v>1</v>
      </c>
      <c r="H2211" s="2">
        <v>0</v>
      </c>
      <c r="I2211" s="2">
        <v>0</v>
      </c>
      <c r="J2211" s="12">
        <v>8279</v>
      </c>
      <c r="K2211" s="12">
        <f>J2211*[1]OtherData!$C$3</f>
        <v>6267.2218016654051</v>
      </c>
      <c r="L2211" s="12" t="str">
        <f>VLOOKUP($C2211,[1]OtherData!$H:$I,2,0)</f>
        <v>Storm</v>
      </c>
      <c r="M2211" s="15">
        <f t="shared" si="138"/>
        <v>-4.1346609899264739E-2</v>
      </c>
      <c r="N2211" s="12">
        <v>14326.60923061506</v>
      </c>
      <c r="O2211" s="14">
        <f t="shared" si="139"/>
        <v>-3.8421857512922999E-2</v>
      </c>
      <c r="P2211">
        <v>3</v>
      </c>
      <c r="Q2211">
        <v>1</v>
      </c>
    </row>
    <row r="2212" spans="1:17">
      <c r="A2212" s="2" t="str">
        <f t="shared" si="136"/>
        <v>3_20112</v>
      </c>
      <c r="B2212" s="2">
        <v>3</v>
      </c>
      <c r="C2212" s="11" t="s">
        <v>24</v>
      </c>
      <c r="D2212" s="2">
        <v>2</v>
      </c>
      <c r="E2212" s="2">
        <v>2011</v>
      </c>
      <c r="F2212" s="2" t="str">
        <f t="shared" si="137"/>
        <v>2011Q2</v>
      </c>
      <c r="G2212" s="2">
        <v>1</v>
      </c>
      <c r="H2212" s="2">
        <v>0</v>
      </c>
      <c r="I2212" s="2">
        <v>0</v>
      </c>
      <c r="J2212" s="12">
        <v>8274</v>
      </c>
      <c r="K2212" s="12">
        <f>J2212*[1]OtherData!$C$3</f>
        <v>6263.4367903103712</v>
      </c>
      <c r="L2212" s="12" t="str">
        <f>VLOOKUP($C2212,[1]OtherData!$H:$I,2,0)</f>
        <v>Storm</v>
      </c>
      <c r="M2212" s="13">
        <f t="shared" si="138"/>
        <v>-4.1346641521571664E-2</v>
      </c>
      <c r="N2212" s="12">
        <v>7427.9345113895224</v>
      </c>
      <c r="O2212" s="14">
        <f t="shared" si="139"/>
        <v>-3.8454940125165024E-2</v>
      </c>
      <c r="P2212">
        <v>3</v>
      </c>
      <c r="Q2212">
        <v>1</v>
      </c>
    </row>
    <row r="2213" spans="1:17">
      <c r="A2213" s="2" t="str">
        <f t="shared" si="136"/>
        <v>2_20122</v>
      </c>
      <c r="B2213" s="2">
        <v>2</v>
      </c>
      <c r="C2213" s="11" t="s">
        <v>39</v>
      </c>
      <c r="D2213" s="2">
        <v>2</v>
      </c>
      <c r="E2213" s="2">
        <v>2012</v>
      </c>
      <c r="F2213" s="2" t="str">
        <f t="shared" si="137"/>
        <v>2012Q2</v>
      </c>
      <c r="G2213" s="2">
        <v>1</v>
      </c>
      <c r="H2213" s="2">
        <v>0</v>
      </c>
      <c r="I2213" s="2">
        <v>0</v>
      </c>
      <c r="J2213" s="12">
        <v>8266</v>
      </c>
      <c r="K2213" s="12">
        <f>J2213*[1]OtherData!$C$3</f>
        <v>6257.3807721423163</v>
      </c>
      <c r="L2213" s="12" t="str">
        <f>VLOOKUP($C2213,[1]OtherData!$H:$I,2,0)</f>
        <v>Storm</v>
      </c>
      <c r="M2213" s="15">
        <f t="shared" si="138"/>
        <v>-4.1346692117262752E-2</v>
      </c>
      <c r="N2213" s="12">
        <v>7625.0749556250148</v>
      </c>
      <c r="O2213" s="14">
        <f t="shared" si="139"/>
        <v>-3.8453994737661E-2</v>
      </c>
      <c r="P2213">
        <v>3</v>
      </c>
      <c r="Q2213">
        <v>1</v>
      </c>
    </row>
    <row r="2214" spans="1:17">
      <c r="A2214" s="2" t="str">
        <f t="shared" si="136"/>
        <v>6_19792</v>
      </c>
      <c r="B2214" s="2">
        <v>6</v>
      </c>
      <c r="C2214" s="11" t="s">
        <v>44</v>
      </c>
      <c r="D2214" s="2">
        <v>2</v>
      </c>
      <c r="E2214" s="2">
        <v>1979</v>
      </c>
      <c r="F2214" s="2" t="str">
        <f t="shared" si="137"/>
        <v>1979Q2</v>
      </c>
      <c r="G2214" s="2">
        <v>1</v>
      </c>
      <c r="H2214" s="2">
        <v>0</v>
      </c>
      <c r="I2214" s="2">
        <v>0</v>
      </c>
      <c r="J2214" s="12">
        <v>8250</v>
      </c>
      <c r="K2214" s="12">
        <f>J2214*[1]OtherData!$C$3</f>
        <v>6245.2687358062076</v>
      </c>
      <c r="L2214" s="12" t="str">
        <f>VLOOKUP($C2214,[1]OtherData!$H:$I,2,0)</f>
        <v>Storm</v>
      </c>
      <c r="M2214" s="13">
        <f t="shared" si="138"/>
        <v>-4.1346793308644929E-2</v>
      </c>
      <c r="N2214" s="12">
        <v>17747.187162443628</v>
      </c>
      <c r="O2214" s="14">
        <f t="shared" si="139"/>
        <v>-3.8405454122711402E-2</v>
      </c>
      <c r="P2214">
        <v>3</v>
      </c>
      <c r="Q2214">
        <v>1</v>
      </c>
    </row>
    <row r="2215" spans="1:17">
      <c r="A2215" s="2" t="str">
        <f t="shared" si="136"/>
        <v>1_19892</v>
      </c>
      <c r="B2215" s="2">
        <v>1</v>
      </c>
      <c r="C2215" s="11" t="s">
        <v>32</v>
      </c>
      <c r="D2215" s="2">
        <v>2</v>
      </c>
      <c r="E2215" s="2">
        <v>1989</v>
      </c>
      <c r="F2215" s="2" t="str">
        <f t="shared" si="137"/>
        <v>1989Q2</v>
      </c>
      <c r="G2215" s="2">
        <v>1</v>
      </c>
      <c r="H2215" s="2">
        <v>0</v>
      </c>
      <c r="I2215" s="2">
        <v>0</v>
      </c>
      <c r="J2215" s="12">
        <v>8241</v>
      </c>
      <c r="K2215" s="12">
        <f>J2215*[1]OtherData!$C$3</f>
        <v>6238.4557153671467</v>
      </c>
      <c r="L2215" s="12" t="str">
        <f>VLOOKUP($C2215,[1]OtherData!$H:$I,2,0)</f>
        <v>Storm</v>
      </c>
      <c r="M2215" s="15">
        <f t="shared" si="138"/>
        <v>-4.1346850228797402E-2</v>
      </c>
      <c r="N2215" s="12">
        <v>10982.58665064357</v>
      </c>
      <c r="O2215" s="14">
        <f t="shared" si="139"/>
        <v>-3.8437893781749166E-2</v>
      </c>
      <c r="P2215">
        <v>3</v>
      </c>
      <c r="Q2215">
        <v>1</v>
      </c>
    </row>
    <row r="2216" spans="1:17">
      <c r="A2216" s="2" t="str">
        <f t="shared" si="136"/>
        <v>4_19812</v>
      </c>
      <c r="B2216" s="2">
        <v>4</v>
      </c>
      <c r="C2216" s="11" t="s">
        <v>25</v>
      </c>
      <c r="D2216" s="2">
        <v>2</v>
      </c>
      <c r="E2216" s="2">
        <v>1981</v>
      </c>
      <c r="F2216" s="2" t="str">
        <f t="shared" si="137"/>
        <v>1981Q2</v>
      </c>
      <c r="G2216" s="2">
        <v>1</v>
      </c>
      <c r="H2216" s="2">
        <v>0</v>
      </c>
      <c r="I2216" s="2">
        <v>0</v>
      </c>
      <c r="J2216" s="12">
        <v>8233</v>
      </c>
      <c r="K2216" s="12">
        <f>J2216*[1]OtherData!$C$3</f>
        <v>6232.3996971990919</v>
      </c>
      <c r="L2216" s="12" t="str">
        <f>VLOOKUP($C2216,[1]OtherData!$H:$I,2,0)</f>
        <v>Storm</v>
      </c>
      <c r="M2216" s="13">
        <f t="shared" si="138"/>
        <v>-4.134690082448849E-2</v>
      </c>
      <c r="N2216" s="12">
        <v>17014.911887151</v>
      </c>
      <c r="O2216" s="14">
        <f t="shared" si="139"/>
        <v>-3.840896575066502E-2</v>
      </c>
      <c r="P2216">
        <v>3</v>
      </c>
      <c r="Q2216">
        <v>1</v>
      </c>
    </row>
    <row r="2217" spans="1:17">
      <c r="A2217" s="2" t="str">
        <f t="shared" si="136"/>
        <v>2_19891</v>
      </c>
      <c r="B2217" s="2">
        <v>2</v>
      </c>
      <c r="C2217" s="11" t="s">
        <v>20</v>
      </c>
      <c r="D2217" s="2">
        <v>1</v>
      </c>
      <c r="E2217" s="2">
        <v>1989</v>
      </c>
      <c r="F2217" s="2" t="str">
        <f t="shared" si="137"/>
        <v>1989Q1</v>
      </c>
      <c r="G2217" s="2">
        <v>1</v>
      </c>
      <c r="H2217" s="2">
        <v>0</v>
      </c>
      <c r="I2217" s="2">
        <v>0</v>
      </c>
      <c r="J2217" s="12">
        <v>8221</v>
      </c>
      <c r="K2217" s="12">
        <f>J2217*[1]OtherData!$C$3</f>
        <v>6223.3156699470101</v>
      </c>
      <c r="L2217" s="12" t="str">
        <f>VLOOKUP($C2217,[1]OtherData!$H:$I,2,0)</f>
        <v>Winter</v>
      </c>
      <c r="M2217" s="15">
        <f t="shared" si="138"/>
        <v>-4.1346976718025126E-2</v>
      </c>
      <c r="N2217" s="12">
        <v>10955.933121580001</v>
      </c>
      <c r="O2217" s="14">
        <f t="shared" si="139"/>
        <v>-3.8438021598815889E-2</v>
      </c>
      <c r="P2217">
        <v>3</v>
      </c>
      <c r="Q2217">
        <v>1</v>
      </c>
    </row>
    <row r="2218" spans="1:17">
      <c r="A2218" s="2" t="str">
        <f t="shared" si="136"/>
        <v>3_19873</v>
      </c>
      <c r="B2218" s="2">
        <v>3</v>
      </c>
      <c r="C2218" s="11" t="s">
        <v>39</v>
      </c>
      <c r="D2218" s="2">
        <v>3</v>
      </c>
      <c r="E2218" s="2">
        <v>1987</v>
      </c>
      <c r="F2218" s="2" t="str">
        <f t="shared" si="137"/>
        <v>1987Q3</v>
      </c>
      <c r="G2218" s="2">
        <v>1</v>
      </c>
      <c r="H2218" s="2">
        <v>0</v>
      </c>
      <c r="I2218" s="2">
        <v>0</v>
      </c>
      <c r="J2218" s="12">
        <v>8217</v>
      </c>
      <c r="K2218" s="12">
        <f>J2218*[1]OtherData!$C$3</f>
        <v>6220.2876608629831</v>
      </c>
      <c r="L2218" s="12" t="str">
        <f>VLOOKUP($C2218,[1]OtherData!$H:$I,2,0)</f>
        <v>Storm</v>
      </c>
      <c r="M2218" s="13">
        <f t="shared" si="138"/>
        <v>-4.1347002015870667E-2</v>
      </c>
      <c r="N2218" s="12">
        <v>11970.734714085445</v>
      </c>
      <c r="O2218" s="14">
        <f t="shared" si="139"/>
        <v>-3.8433155115186232E-2</v>
      </c>
      <c r="P2218">
        <v>3</v>
      </c>
      <c r="Q2218">
        <v>1</v>
      </c>
    </row>
    <row r="2219" spans="1:17">
      <c r="A2219" s="2" t="str">
        <f t="shared" si="136"/>
        <v>4_19882</v>
      </c>
      <c r="B2219" s="2">
        <v>4</v>
      </c>
      <c r="C2219" s="11" t="s">
        <v>24</v>
      </c>
      <c r="D2219" s="2">
        <v>2</v>
      </c>
      <c r="E2219" s="2">
        <v>1988</v>
      </c>
      <c r="F2219" s="2" t="str">
        <f t="shared" si="137"/>
        <v>1988Q2</v>
      </c>
      <c r="G2219" s="2">
        <v>1</v>
      </c>
      <c r="H2219" s="2">
        <v>0</v>
      </c>
      <c r="I2219" s="2">
        <v>0</v>
      </c>
      <c r="J2219" s="12">
        <v>8199</v>
      </c>
      <c r="K2219" s="12">
        <f>J2219*[1]OtherData!$C$3</f>
        <v>6206.6616199848604</v>
      </c>
      <c r="L2219" s="12" t="str">
        <f>VLOOKUP($C2219,[1]OtherData!$H:$I,2,0)</f>
        <v>Storm</v>
      </c>
      <c r="M2219" s="15">
        <f t="shared" si="138"/>
        <v>-4.1347115856175613E-2</v>
      </c>
      <c r="N2219" s="12">
        <v>11446.176432909437</v>
      </c>
      <c r="O2219" s="14">
        <f t="shared" si="139"/>
        <v>-3.8435670635763843E-2</v>
      </c>
      <c r="P2219">
        <v>3</v>
      </c>
      <c r="Q2219">
        <v>1</v>
      </c>
    </row>
    <row r="2220" spans="1:17">
      <c r="A2220" s="2" t="str">
        <f t="shared" si="136"/>
        <v>1_19892</v>
      </c>
      <c r="B2220" s="2">
        <v>1</v>
      </c>
      <c r="C2220" s="11" t="s">
        <v>24</v>
      </c>
      <c r="D2220" s="2">
        <v>2</v>
      </c>
      <c r="E2220" s="2">
        <v>1989</v>
      </c>
      <c r="F2220" s="2" t="str">
        <f t="shared" si="137"/>
        <v>1989Q2</v>
      </c>
      <c r="G2220" s="2">
        <v>1</v>
      </c>
      <c r="H2220" s="2">
        <v>0</v>
      </c>
      <c r="I2220" s="2">
        <v>0</v>
      </c>
      <c r="J2220" s="12">
        <v>8194</v>
      </c>
      <c r="K2220" s="12">
        <f>J2220*[1]OtherData!$C$3</f>
        <v>6202.8766086298265</v>
      </c>
      <c r="L2220" s="12" t="str">
        <f>VLOOKUP($C2220,[1]OtherData!$H:$I,2,0)</f>
        <v>Storm</v>
      </c>
      <c r="M2220" s="13">
        <f t="shared" si="138"/>
        <v>-4.1347147478482546E-2</v>
      </c>
      <c r="N2220" s="12">
        <v>10919.950857344184</v>
      </c>
      <c r="O2220" s="14">
        <f t="shared" si="139"/>
        <v>-3.843819415185596E-2</v>
      </c>
      <c r="P2220">
        <v>3</v>
      </c>
      <c r="Q2220">
        <v>1</v>
      </c>
    </row>
    <row r="2221" spans="1:17">
      <c r="A2221" s="2" t="str">
        <f t="shared" si="136"/>
        <v>3_19872</v>
      </c>
      <c r="B2221" s="2">
        <v>3</v>
      </c>
      <c r="C2221" s="11" t="s">
        <v>25</v>
      </c>
      <c r="D2221" s="2">
        <v>2</v>
      </c>
      <c r="E2221" s="2">
        <v>1987</v>
      </c>
      <c r="F2221" s="2" t="str">
        <f t="shared" si="137"/>
        <v>1987Q2</v>
      </c>
      <c r="G2221" s="2">
        <v>1</v>
      </c>
      <c r="H2221" s="2">
        <v>0</v>
      </c>
      <c r="I2221" s="2">
        <v>0</v>
      </c>
      <c r="J2221" s="12">
        <v>8179</v>
      </c>
      <c r="K2221" s="12">
        <f>J2221*[1]OtherData!$C$3</f>
        <v>6191.5215745647238</v>
      </c>
      <c r="L2221" s="12" t="str">
        <f>VLOOKUP($C2221,[1]OtherData!$H:$I,2,0)</f>
        <v>Storm</v>
      </c>
      <c r="M2221" s="15">
        <f t="shared" si="138"/>
        <v>-4.1347242345403337E-2</v>
      </c>
      <c r="N2221" s="12">
        <v>11915.375347025054</v>
      </c>
      <c r="O2221" s="14">
        <f t="shared" si="139"/>
        <v>-3.8433420591172412E-2</v>
      </c>
      <c r="P2221">
        <v>3</v>
      </c>
      <c r="Q2221">
        <v>1</v>
      </c>
    </row>
    <row r="2222" spans="1:17">
      <c r="A2222" s="2" t="str">
        <f t="shared" si="136"/>
        <v>6_19992</v>
      </c>
      <c r="B2222" s="2">
        <v>6</v>
      </c>
      <c r="C2222" s="11" t="s">
        <v>21</v>
      </c>
      <c r="D2222" s="2">
        <v>2</v>
      </c>
      <c r="E2222" s="2">
        <v>1999</v>
      </c>
      <c r="F2222" s="2" t="str">
        <f t="shared" si="137"/>
        <v>1999Q2</v>
      </c>
      <c r="G2222" s="2">
        <v>1</v>
      </c>
      <c r="H2222" s="2">
        <v>0</v>
      </c>
      <c r="I2222" s="2">
        <v>0</v>
      </c>
      <c r="J2222" s="12">
        <v>8175</v>
      </c>
      <c r="K2222" s="12">
        <f>J2222*[1]OtherData!$C$3</f>
        <v>6188.4935654806968</v>
      </c>
      <c r="L2222" s="12" t="str">
        <f>VLOOKUP($C2222,[1]OtherData!$H:$I,2,0)</f>
        <v>Wind</v>
      </c>
      <c r="M2222" s="13">
        <f t="shared" si="138"/>
        <v>-4.1347267643248878E-2</v>
      </c>
      <c r="N2222" s="12">
        <v>8296.1491625831459</v>
      </c>
      <c r="O2222" s="14">
        <f t="shared" si="139"/>
        <v>-3.8450776599586949E-2</v>
      </c>
      <c r="P2222">
        <v>3</v>
      </c>
      <c r="Q2222">
        <v>1</v>
      </c>
    </row>
    <row r="2223" spans="1:17">
      <c r="A2223" s="2" t="str">
        <f t="shared" si="136"/>
        <v>5_19862</v>
      </c>
      <c r="B2223" s="2">
        <v>5</v>
      </c>
      <c r="C2223" s="11" t="s">
        <v>26</v>
      </c>
      <c r="D2223" s="2">
        <v>2</v>
      </c>
      <c r="E2223" s="2">
        <v>1986</v>
      </c>
      <c r="F2223" s="2" t="str">
        <f t="shared" si="137"/>
        <v>1986Q2</v>
      </c>
      <c r="G2223" s="2">
        <v>1</v>
      </c>
      <c r="H2223" s="2">
        <v>0</v>
      </c>
      <c r="I2223" s="2">
        <v>0</v>
      </c>
      <c r="J2223" s="12">
        <v>8172</v>
      </c>
      <c r="K2223" s="12">
        <f>J2223*[1]OtherData!$C$3</f>
        <v>6186.2225586676759</v>
      </c>
      <c r="L2223" s="12" t="str">
        <f>VLOOKUP($C2223,[1]OtherData!$H:$I,2,0)</f>
        <v>Wind</v>
      </c>
      <c r="M2223" s="15">
        <f t="shared" si="138"/>
        <v>-4.1347286616633033E-2</v>
      </c>
      <c r="N2223" s="12">
        <v>12520.278409941273</v>
      </c>
      <c r="O2223" s="14">
        <f t="shared" si="139"/>
        <v>-3.8430519776988678E-2</v>
      </c>
      <c r="P2223">
        <v>3</v>
      </c>
      <c r="Q2223">
        <v>1</v>
      </c>
    </row>
    <row r="2224" spans="1:17">
      <c r="A2224" s="2" t="str">
        <f t="shared" si="136"/>
        <v>3_19862</v>
      </c>
      <c r="B2224" s="2">
        <v>3</v>
      </c>
      <c r="C2224" s="11" t="s">
        <v>26</v>
      </c>
      <c r="D2224" s="2">
        <v>2</v>
      </c>
      <c r="E2224" s="2">
        <v>1986</v>
      </c>
      <c r="F2224" s="2" t="str">
        <f t="shared" si="137"/>
        <v>1986Q2</v>
      </c>
      <c r="G2224" s="2">
        <v>1</v>
      </c>
      <c r="H2224" s="2">
        <v>0</v>
      </c>
      <c r="I2224" s="2">
        <v>0</v>
      </c>
      <c r="J2224" s="12">
        <v>8171</v>
      </c>
      <c r="K2224" s="12">
        <f>J2224*[1]OtherData!$C$3</f>
        <v>6185.4655563966699</v>
      </c>
      <c r="L2224" s="12" t="str">
        <f>VLOOKUP($C2224,[1]OtherData!$H:$I,2,0)</f>
        <v>Wind</v>
      </c>
      <c r="M2224" s="13">
        <f t="shared" si="138"/>
        <v>-4.1347292941094425E-2</v>
      </c>
      <c r="N2224" s="12">
        <v>12518.746315177452</v>
      </c>
      <c r="O2224" s="14">
        <f t="shared" si="139"/>
        <v>-3.8430527124153034E-2</v>
      </c>
      <c r="P2224">
        <v>3</v>
      </c>
      <c r="Q2224">
        <v>1</v>
      </c>
    </row>
    <row r="2225" spans="1:17">
      <c r="A2225" s="2" t="str">
        <f t="shared" si="136"/>
        <v>2_20142</v>
      </c>
      <c r="B2225" s="2">
        <v>2</v>
      </c>
      <c r="C2225" s="11" t="s">
        <v>39</v>
      </c>
      <c r="D2225" s="2">
        <v>2</v>
      </c>
      <c r="E2225" s="2">
        <v>2014</v>
      </c>
      <c r="F2225" s="2" t="str">
        <f t="shared" si="137"/>
        <v>2014Q2</v>
      </c>
      <c r="G2225" s="2">
        <v>1</v>
      </c>
      <c r="H2225" s="2">
        <v>0</v>
      </c>
      <c r="I2225" s="2">
        <v>0</v>
      </c>
      <c r="J2225" s="12">
        <v>8165</v>
      </c>
      <c r="K2225" s="12">
        <f>J2225*[1]OtherData!$C$3</f>
        <v>6180.923542770629</v>
      </c>
      <c r="L2225" s="12" t="str">
        <f>VLOOKUP($C2225,[1]OtherData!$H:$I,2,0)</f>
        <v>Storm</v>
      </c>
      <c r="M2225" s="15">
        <f t="shared" si="138"/>
        <v>-4.1347330887862736E-2</v>
      </c>
      <c r="N2225" s="12">
        <v>7773.4409236030215</v>
      </c>
      <c r="O2225" s="14">
        <f t="shared" si="139"/>
        <v>-3.845328324828249E-2</v>
      </c>
      <c r="P2225">
        <v>3</v>
      </c>
      <c r="Q2225">
        <v>1</v>
      </c>
    </row>
    <row r="2226" spans="1:17">
      <c r="A2226" s="2" t="str">
        <f t="shared" si="136"/>
        <v>3_19871</v>
      </c>
      <c r="B2226" s="2">
        <v>3</v>
      </c>
      <c r="C2226" s="11" t="s">
        <v>19</v>
      </c>
      <c r="D2226" s="2">
        <v>1</v>
      </c>
      <c r="E2226" s="2">
        <v>1987</v>
      </c>
      <c r="F2226" s="2" t="str">
        <f t="shared" si="137"/>
        <v>1987Q1</v>
      </c>
      <c r="G2226" s="2">
        <v>1</v>
      </c>
      <c r="H2226" s="2">
        <v>0</v>
      </c>
      <c r="I2226" s="2">
        <v>0</v>
      </c>
      <c r="J2226" s="12">
        <v>8129</v>
      </c>
      <c r="K2226" s="12">
        <f>J2226*[1]OtherData!$C$3</f>
        <v>6153.6714610143836</v>
      </c>
      <c r="L2226" s="12" t="str">
        <f>VLOOKUP($C2226,[1]OtherData!$H:$I,2,0)</f>
        <v>Water</v>
      </c>
      <c r="M2226" s="13">
        <f t="shared" si="138"/>
        <v>-4.1347558568472637E-2</v>
      </c>
      <c r="N2226" s="12">
        <v>11842.534074577168</v>
      </c>
      <c r="O2226" s="14">
        <f t="shared" si="139"/>
        <v>-3.8433769901680535E-2</v>
      </c>
      <c r="P2226">
        <v>3</v>
      </c>
      <c r="Q2226">
        <v>1</v>
      </c>
    </row>
    <row r="2227" spans="1:17">
      <c r="A2227" s="2" t="str">
        <f t="shared" si="136"/>
        <v>1_19851</v>
      </c>
      <c r="B2227" s="2">
        <v>1</v>
      </c>
      <c r="C2227" s="11" t="s">
        <v>37</v>
      </c>
      <c r="D2227" s="2">
        <v>1</v>
      </c>
      <c r="E2227" s="2">
        <v>1985</v>
      </c>
      <c r="F2227" s="2" t="str">
        <f t="shared" si="137"/>
        <v>1985Q1</v>
      </c>
      <c r="G2227" s="2">
        <v>1</v>
      </c>
      <c r="H2227" s="2">
        <v>0</v>
      </c>
      <c r="I2227" s="2">
        <v>0</v>
      </c>
      <c r="J2227" s="12">
        <v>8114</v>
      </c>
      <c r="K2227" s="12">
        <f>J2227*[1]OtherData!$C$3</f>
        <v>6142.3164269492809</v>
      </c>
      <c r="L2227" s="12" t="str">
        <f>VLOOKUP($C2227,[1]OtherData!$H:$I,2,0)</f>
        <v>Water</v>
      </c>
      <c r="M2227" s="15">
        <f t="shared" si="138"/>
        <v>-4.1347653435393421E-2</v>
      </c>
      <c r="N2227" s="12">
        <v>13114.264330115982</v>
      </c>
      <c r="O2227" s="14">
        <f t="shared" si="139"/>
        <v>-3.8427671315990855E-2</v>
      </c>
      <c r="P2227">
        <v>3</v>
      </c>
      <c r="Q2227">
        <v>1</v>
      </c>
    </row>
    <row r="2228" spans="1:17">
      <c r="A2228" s="2" t="str">
        <f t="shared" si="136"/>
        <v>1_19893</v>
      </c>
      <c r="B2228" s="2">
        <v>1</v>
      </c>
      <c r="C2228" s="11" t="s">
        <v>45</v>
      </c>
      <c r="D2228" s="2">
        <v>3</v>
      </c>
      <c r="E2228" s="2">
        <v>1989</v>
      </c>
      <c r="F2228" s="2" t="str">
        <f t="shared" si="137"/>
        <v>1989Q3</v>
      </c>
      <c r="G2228" s="2">
        <v>1</v>
      </c>
      <c r="H2228" s="2">
        <v>0</v>
      </c>
      <c r="I2228" s="2">
        <v>0</v>
      </c>
      <c r="J2228" s="12">
        <v>8113</v>
      </c>
      <c r="K2228" s="12">
        <f>J2228*[1]OtherData!$C$3</f>
        <v>6141.5594246782739</v>
      </c>
      <c r="L2228" s="12" t="str">
        <f>VLOOKUP($C2228,[1]OtherData!$H:$I,2,0)</f>
        <v>Storm</v>
      </c>
      <c r="M2228" s="13">
        <f t="shared" si="138"/>
        <v>-4.1347659759854806E-2</v>
      </c>
      <c r="N2228" s="12">
        <v>10812.004064636729</v>
      </c>
      <c r="O2228" s="14">
        <f t="shared" si="139"/>
        <v>-3.8438711810976196E-2</v>
      </c>
      <c r="P2228">
        <v>3</v>
      </c>
      <c r="Q2228">
        <v>1</v>
      </c>
    </row>
    <row r="2229" spans="1:17">
      <c r="A2229" s="2" t="str">
        <f t="shared" si="136"/>
        <v>2_20142</v>
      </c>
      <c r="B2229" s="2">
        <v>2</v>
      </c>
      <c r="C2229" s="11" t="s">
        <v>39</v>
      </c>
      <c r="D2229" s="2">
        <v>2</v>
      </c>
      <c r="E2229" s="2">
        <v>2014</v>
      </c>
      <c r="F2229" s="2" t="str">
        <f t="shared" si="137"/>
        <v>2014Q2</v>
      </c>
      <c r="G2229" s="2">
        <v>1</v>
      </c>
      <c r="H2229" s="2">
        <v>0</v>
      </c>
      <c r="I2229" s="2">
        <v>0</v>
      </c>
      <c r="J2229" s="12">
        <v>8113</v>
      </c>
      <c r="K2229" s="12">
        <f>J2229*[1]OtherData!$C$3</f>
        <v>6141.5594246782739</v>
      </c>
      <c r="L2229" s="12" t="str">
        <f>VLOOKUP($C2229,[1]OtherData!$H:$I,2,0)</f>
        <v>Storm</v>
      </c>
      <c r="M2229" s="15">
        <f t="shared" si="138"/>
        <v>-4.1347659759854806E-2</v>
      </c>
      <c r="N2229" s="12">
        <v>7723.9346250081217</v>
      </c>
      <c r="O2229" s="14">
        <f t="shared" si="139"/>
        <v>-3.8453520655863889E-2</v>
      </c>
      <c r="P2229">
        <v>3</v>
      </c>
      <c r="Q2229">
        <v>1</v>
      </c>
    </row>
    <row r="2230" spans="1:17">
      <c r="A2230" s="2" t="str">
        <f t="shared" si="136"/>
        <v>4_20123</v>
      </c>
      <c r="B2230" s="2">
        <v>4</v>
      </c>
      <c r="C2230" s="11" t="s">
        <v>24</v>
      </c>
      <c r="D2230" s="2">
        <v>3</v>
      </c>
      <c r="E2230" s="2">
        <v>2012</v>
      </c>
      <c r="F2230" s="2" t="str">
        <f t="shared" si="137"/>
        <v>2012Q3</v>
      </c>
      <c r="G2230" s="2">
        <v>1</v>
      </c>
      <c r="H2230" s="2">
        <v>0</v>
      </c>
      <c r="I2230" s="2">
        <v>0</v>
      </c>
      <c r="J2230" s="12">
        <v>8102</v>
      </c>
      <c r="K2230" s="12">
        <f>J2230*[1]OtherData!$C$3</f>
        <v>6133.2323996971991</v>
      </c>
      <c r="L2230" s="12" t="str">
        <f>VLOOKUP($C2230,[1]OtherData!$H:$I,2,0)</f>
        <v>Storm</v>
      </c>
      <c r="M2230" s="13">
        <f t="shared" si="138"/>
        <v>-4.1347729328930057E-2</v>
      </c>
      <c r="N2230" s="12">
        <v>7473.7911070014361</v>
      </c>
      <c r="O2230" s="14">
        <f t="shared" si="139"/>
        <v>-3.8454720219743603E-2</v>
      </c>
      <c r="P2230">
        <v>3</v>
      </c>
      <c r="Q2230">
        <v>1</v>
      </c>
    </row>
    <row r="2231" spans="1:17">
      <c r="A2231" s="2" t="str">
        <f t="shared" si="136"/>
        <v>3_19651</v>
      </c>
      <c r="B2231" s="2">
        <v>3</v>
      </c>
      <c r="C2231" s="11" t="s">
        <v>26</v>
      </c>
      <c r="D2231" s="2">
        <v>1</v>
      </c>
      <c r="E2231" s="2">
        <v>1965</v>
      </c>
      <c r="F2231" s="2" t="str">
        <f t="shared" si="137"/>
        <v>1965Q1</v>
      </c>
      <c r="G2231" s="2">
        <v>1</v>
      </c>
      <c r="H2231" s="2">
        <v>0</v>
      </c>
      <c r="I2231" s="2">
        <v>61</v>
      </c>
      <c r="J2231" s="12">
        <v>8099</v>
      </c>
      <c r="K2231" s="12">
        <f>J2231*[1]OtherData!$C$3</f>
        <v>6130.9613928841791</v>
      </c>
      <c r="L2231" s="12" t="str">
        <f>VLOOKUP($C2231,[1]OtherData!$H:$I,2,0)</f>
        <v>Wind</v>
      </c>
      <c r="M2231" s="15">
        <f t="shared" si="138"/>
        <v>-4.1347748302314212E-2</v>
      </c>
      <c r="N2231" s="12">
        <v>21168.693456023579</v>
      </c>
      <c r="O2231" s="14">
        <f t="shared" si="139"/>
        <v>-3.8389046280538658E-2</v>
      </c>
      <c r="P2231">
        <v>3</v>
      </c>
      <c r="Q2231">
        <v>1</v>
      </c>
    </row>
    <row r="2232" spans="1:17">
      <c r="A2232" s="2" t="str">
        <f t="shared" si="136"/>
        <v>6_19874</v>
      </c>
      <c r="B2232" s="2">
        <v>6</v>
      </c>
      <c r="C2232" s="11" t="s">
        <v>39</v>
      </c>
      <c r="D2232" s="2">
        <v>4</v>
      </c>
      <c r="E2232" s="2">
        <v>1987</v>
      </c>
      <c r="F2232" s="2" t="str">
        <f t="shared" si="137"/>
        <v>1987Q4</v>
      </c>
      <c r="G2232" s="2">
        <v>1</v>
      </c>
      <c r="H2232" s="2">
        <v>0</v>
      </c>
      <c r="I2232" s="2">
        <v>0</v>
      </c>
      <c r="J2232" s="12">
        <v>8095</v>
      </c>
      <c r="K2232" s="12">
        <f>J2232*[1]OtherData!$C$3</f>
        <v>6127.9333838001521</v>
      </c>
      <c r="L2232" s="12" t="str">
        <f>VLOOKUP($C2232,[1]OtherData!$H:$I,2,0)</f>
        <v>Storm</v>
      </c>
      <c r="M2232" s="13">
        <f t="shared" si="138"/>
        <v>-4.134777360015976E-2</v>
      </c>
      <c r="N2232" s="12">
        <v>11793.002009312606</v>
      </c>
      <c r="O2232" s="14">
        <f t="shared" si="139"/>
        <v>-3.8434007432826073E-2</v>
      </c>
      <c r="P2232">
        <v>3</v>
      </c>
      <c r="Q2232">
        <v>1</v>
      </c>
    </row>
    <row r="2233" spans="1:17">
      <c r="A2233" s="2" t="str">
        <f t="shared" si="136"/>
        <v>2_20172</v>
      </c>
      <c r="B2233" s="2">
        <v>2</v>
      </c>
      <c r="C2233" s="11" t="s">
        <v>39</v>
      </c>
      <c r="D2233" s="2">
        <v>2</v>
      </c>
      <c r="E2233" s="2">
        <v>2017</v>
      </c>
      <c r="F2233" s="2" t="str">
        <f t="shared" si="137"/>
        <v>2017Q2</v>
      </c>
      <c r="G2233" s="2">
        <v>1</v>
      </c>
      <c r="H2233" s="2">
        <v>0</v>
      </c>
      <c r="I2233" s="2">
        <v>0</v>
      </c>
      <c r="J2233" s="12">
        <v>8094</v>
      </c>
      <c r="K2233" s="12">
        <f>J2233*[1]OtherData!$C$3</f>
        <v>6127.1763815291451</v>
      </c>
      <c r="L2233" s="12" t="str">
        <f>VLOOKUP($C2233,[1]OtherData!$H:$I,2,0)</f>
        <v>Storm</v>
      </c>
      <c r="M2233" s="15">
        <f t="shared" si="138"/>
        <v>-4.1347779924621145E-2</v>
      </c>
      <c r="N2233" s="12">
        <v>7765.7127244396133</v>
      </c>
      <c r="O2233" s="14">
        <f t="shared" si="139"/>
        <v>-3.8453320308881322E-2</v>
      </c>
      <c r="P2233">
        <v>3</v>
      </c>
      <c r="Q2233">
        <v>1</v>
      </c>
    </row>
    <row r="2234" spans="1:17">
      <c r="A2234" s="2" t="str">
        <f t="shared" si="136"/>
        <v>4_20153</v>
      </c>
      <c r="B2234" s="2">
        <v>4</v>
      </c>
      <c r="C2234" s="11" t="s">
        <v>24</v>
      </c>
      <c r="D2234" s="2">
        <v>3</v>
      </c>
      <c r="E2234" s="2">
        <v>2015</v>
      </c>
      <c r="F2234" s="2" t="str">
        <f t="shared" si="137"/>
        <v>2015Q3</v>
      </c>
      <c r="G2234" s="2">
        <v>1</v>
      </c>
      <c r="H2234" s="2">
        <v>0</v>
      </c>
      <c r="I2234" s="2">
        <v>0</v>
      </c>
      <c r="J2234" s="12">
        <v>8079</v>
      </c>
      <c r="K2234" s="12">
        <f>J2234*[1]OtherData!$C$3</f>
        <v>6115.8213474640424</v>
      </c>
      <c r="L2234" s="12" t="str">
        <f>VLOOKUP($C2234,[1]OtherData!$H:$I,2,0)</f>
        <v>Storm</v>
      </c>
      <c r="M2234" s="13">
        <f t="shared" si="138"/>
        <v>-4.1347874791541936E-2</v>
      </c>
      <c r="N2234" s="12">
        <v>7762.968152261712</v>
      </c>
      <c r="O2234" s="14">
        <f t="shared" si="139"/>
        <v>-3.8453333470484213E-2</v>
      </c>
      <c r="P2234">
        <v>3</v>
      </c>
      <c r="Q2234">
        <v>1</v>
      </c>
    </row>
    <row r="2235" spans="1:17">
      <c r="A2235" s="2" t="str">
        <f t="shared" si="136"/>
        <v>2_19873</v>
      </c>
      <c r="B2235" s="2">
        <v>2</v>
      </c>
      <c r="C2235" s="11" t="s">
        <v>24</v>
      </c>
      <c r="D2235" s="2">
        <v>3</v>
      </c>
      <c r="E2235" s="2">
        <v>1987</v>
      </c>
      <c r="F2235" s="2" t="str">
        <f t="shared" si="137"/>
        <v>1987Q3</v>
      </c>
      <c r="G2235" s="2">
        <v>1</v>
      </c>
      <c r="H2235" s="2">
        <v>0</v>
      </c>
      <c r="I2235" s="2">
        <v>0</v>
      </c>
      <c r="J2235" s="12">
        <v>8068</v>
      </c>
      <c r="K2235" s="12">
        <f>J2235*[1]OtherData!$C$3</f>
        <v>6107.4943224829676</v>
      </c>
      <c r="L2235" s="12" t="str">
        <f>VLOOKUP($C2235,[1]OtherData!$H:$I,2,0)</f>
        <v>Storm</v>
      </c>
      <c r="M2235" s="15">
        <f t="shared" si="138"/>
        <v>-4.134794436061718E-2</v>
      </c>
      <c r="N2235" s="12">
        <v>11753.667722190748</v>
      </c>
      <c r="O2235" s="14">
        <f t="shared" si="139"/>
        <v>-3.8434196060500463E-2</v>
      </c>
      <c r="P2235">
        <v>3</v>
      </c>
      <c r="Q2235">
        <v>1</v>
      </c>
    </row>
    <row r="2236" spans="1:17">
      <c r="A2236" s="2" t="str">
        <f t="shared" si="136"/>
        <v>2_19882</v>
      </c>
      <c r="B2236" s="2">
        <v>2</v>
      </c>
      <c r="C2236" s="11" t="s">
        <v>24</v>
      </c>
      <c r="D2236" s="2">
        <v>2</v>
      </c>
      <c r="E2236" s="2">
        <v>1988</v>
      </c>
      <c r="F2236" s="2" t="str">
        <f t="shared" si="137"/>
        <v>1988Q2</v>
      </c>
      <c r="G2236" s="2">
        <v>1</v>
      </c>
      <c r="H2236" s="2">
        <v>0</v>
      </c>
      <c r="I2236" s="2">
        <v>0</v>
      </c>
      <c r="J2236" s="12">
        <v>8061</v>
      </c>
      <c r="K2236" s="12">
        <f>J2236*[1]OtherData!$C$3</f>
        <v>6102.1953065859198</v>
      </c>
      <c r="L2236" s="12" t="str">
        <f>VLOOKUP($C2236,[1]OtherData!$H:$I,2,0)</f>
        <v>Storm</v>
      </c>
      <c r="M2236" s="13">
        <f t="shared" si="138"/>
        <v>-4.1347988631846883E-2</v>
      </c>
      <c r="N2236" s="12">
        <v>11253.522164371627</v>
      </c>
      <c r="O2236" s="14">
        <f t="shared" si="139"/>
        <v>-3.8436594509800845E-2</v>
      </c>
      <c r="P2236">
        <v>3</v>
      </c>
      <c r="Q2236">
        <v>1</v>
      </c>
    </row>
    <row r="2237" spans="1:17">
      <c r="A2237" s="2" t="str">
        <f t="shared" si="136"/>
        <v>4_19654</v>
      </c>
      <c r="B2237" s="2">
        <v>4</v>
      </c>
      <c r="C2237" s="11" t="s">
        <v>26</v>
      </c>
      <c r="D2237" s="2">
        <v>4</v>
      </c>
      <c r="E2237" s="2">
        <v>1965</v>
      </c>
      <c r="F2237" s="2" t="str">
        <f t="shared" si="137"/>
        <v>1965Q4</v>
      </c>
      <c r="G2237" s="2">
        <v>1</v>
      </c>
      <c r="H2237" s="2">
        <v>0</v>
      </c>
      <c r="I2237" s="2">
        <v>0</v>
      </c>
      <c r="J2237" s="12">
        <v>8058</v>
      </c>
      <c r="K2237" s="12">
        <f>J2237*[1]OtherData!$C$3</f>
        <v>6099.9242997728998</v>
      </c>
      <c r="L2237" s="12" t="str">
        <f>VLOOKUP($C2237,[1]OtherData!$H:$I,2,0)</f>
        <v>Wind</v>
      </c>
      <c r="M2237" s="15">
        <f t="shared" si="138"/>
        <v>-4.1348007605231038E-2</v>
      </c>
      <c r="N2237" s="12">
        <v>21061.530049220644</v>
      </c>
      <c r="O2237" s="14">
        <f t="shared" si="139"/>
        <v>-3.8389560182929786E-2</v>
      </c>
      <c r="P2237">
        <v>3</v>
      </c>
      <c r="Q2237">
        <v>1</v>
      </c>
    </row>
    <row r="2238" spans="1:17">
      <c r="A2238" s="2" t="str">
        <f t="shared" si="136"/>
        <v>4_19882</v>
      </c>
      <c r="B2238" s="2">
        <v>4</v>
      </c>
      <c r="C2238" s="11" t="s">
        <v>24</v>
      </c>
      <c r="D2238" s="2">
        <v>2</v>
      </c>
      <c r="E2238" s="2">
        <v>1988</v>
      </c>
      <c r="F2238" s="2" t="str">
        <f t="shared" si="137"/>
        <v>1988Q2</v>
      </c>
      <c r="G2238" s="2">
        <v>1</v>
      </c>
      <c r="H2238" s="2">
        <v>0</v>
      </c>
      <c r="I2238" s="2">
        <v>0</v>
      </c>
      <c r="J2238" s="12">
        <v>8056</v>
      </c>
      <c r="K2238" s="12">
        <f>J2238*[1]OtherData!$C$3</f>
        <v>6098.4102952308858</v>
      </c>
      <c r="L2238" s="12" t="str">
        <f>VLOOKUP($C2238,[1]OtherData!$H:$I,2,0)</f>
        <v>Storm</v>
      </c>
      <c r="M2238" s="13">
        <f t="shared" si="138"/>
        <v>-4.1348020254153808E-2</v>
      </c>
      <c r="N2238" s="12">
        <v>11246.541937250691</v>
      </c>
      <c r="O2238" s="14">
        <f t="shared" si="139"/>
        <v>-3.843662798349784E-2</v>
      </c>
      <c r="P2238">
        <v>3</v>
      </c>
      <c r="Q2238">
        <v>1</v>
      </c>
    </row>
    <row r="2239" spans="1:17">
      <c r="A2239" s="2" t="str">
        <f t="shared" si="136"/>
        <v>2_19891</v>
      </c>
      <c r="B2239" s="2">
        <v>2</v>
      </c>
      <c r="C2239" s="11" t="s">
        <v>24</v>
      </c>
      <c r="D2239" s="2">
        <v>1</v>
      </c>
      <c r="E2239" s="2">
        <v>1989</v>
      </c>
      <c r="F2239" s="2" t="str">
        <f t="shared" si="137"/>
        <v>1989Q1</v>
      </c>
      <c r="G2239" s="2">
        <v>1</v>
      </c>
      <c r="H2239" s="2">
        <v>0</v>
      </c>
      <c r="I2239" s="2">
        <v>0</v>
      </c>
      <c r="J2239" s="12">
        <v>8054</v>
      </c>
      <c r="K2239" s="12">
        <f>J2239*[1]OtherData!$C$3</f>
        <v>6096.8962906888719</v>
      </c>
      <c r="L2239" s="12" t="str">
        <f>VLOOKUP($C2239,[1]OtherData!$H:$I,2,0)</f>
        <v>Storm</v>
      </c>
      <c r="M2239" s="15">
        <f t="shared" si="138"/>
        <v>-4.1348032903076586E-2</v>
      </c>
      <c r="N2239" s="12">
        <v>10733.3761538992</v>
      </c>
      <c r="O2239" s="14">
        <f t="shared" si="139"/>
        <v>-3.8439088871323031E-2</v>
      </c>
      <c r="P2239">
        <v>3</v>
      </c>
      <c r="Q2239">
        <v>1</v>
      </c>
    </row>
    <row r="2240" spans="1:17">
      <c r="A2240" s="2" t="str">
        <f t="shared" si="136"/>
        <v>4_20152</v>
      </c>
      <c r="B2240" s="2">
        <v>4</v>
      </c>
      <c r="C2240" s="11" t="s">
        <v>24</v>
      </c>
      <c r="D2240" s="2">
        <v>2</v>
      </c>
      <c r="E2240" s="2">
        <v>2015</v>
      </c>
      <c r="F2240" s="2" t="str">
        <f t="shared" si="137"/>
        <v>2015Q2</v>
      </c>
      <c r="G2240" s="2">
        <v>1</v>
      </c>
      <c r="H2240" s="2">
        <v>0</v>
      </c>
      <c r="I2240" s="2">
        <v>0</v>
      </c>
      <c r="J2240" s="12">
        <v>8049</v>
      </c>
      <c r="K2240" s="12">
        <f>J2240*[1]OtherData!$C$3</f>
        <v>6093.111279333838</v>
      </c>
      <c r="L2240" s="12" t="str">
        <f>VLOOKUP($C2240,[1]OtherData!$H:$I,2,0)</f>
        <v>Storm</v>
      </c>
      <c r="M2240" s="13">
        <f t="shared" si="138"/>
        <v>-4.1348064525383511E-2</v>
      </c>
      <c r="N2240" s="12">
        <v>7734.1416830739599</v>
      </c>
      <c r="O2240" s="14">
        <f t="shared" si="139"/>
        <v>-3.845347170789086E-2</v>
      </c>
      <c r="P2240">
        <v>3</v>
      </c>
      <c r="Q2240">
        <v>1</v>
      </c>
    </row>
    <row r="2241" spans="1:17">
      <c r="A2241" s="2" t="str">
        <f t="shared" si="136"/>
        <v>1_19872</v>
      </c>
      <c r="B2241" s="2">
        <v>1</v>
      </c>
      <c r="C2241" s="11" t="s">
        <v>39</v>
      </c>
      <c r="D2241" s="2">
        <v>2</v>
      </c>
      <c r="E2241" s="2">
        <v>1987</v>
      </c>
      <c r="F2241" s="2" t="str">
        <f t="shared" si="137"/>
        <v>1987Q2</v>
      </c>
      <c r="G2241" s="2">
        <v>1</v>
      </c>
      <c r="H2241" s="2">
        <v>0</v>
      </c>
      <c r="I2241" s="2">
        <v>0</v>
      </c>
      <c r="J2241" s="12">
        <v>8045</v>
      </c>
      <c r="K2241" s="12">
        <f>J2241*[1]OtherData!$C$3</f>
        <v>6090.083270249811</v>
      </c>
      <c r="L2241" s="12" t="str">
        <f>VLOOKUP($C2241,[1]OtherData!$H:$I,2,0)</f>
        <v>Storm</v>
      </c>
      <c r="M2241" s="15">
        <f t="shared" si="138"/>
        <v>-4.1348089823229059E-2</v>
      </c>
      <c r="N2241" s="12">
        <v>11720.160736864722</v>
      </c>
      <c r="O2241" s="14">
        <f t="shared" si="139"/>
        <v>-3.8434356743334203E-2</v>
      </c>
      <c r="P2241">
        <v>3</v>
      </c>
      <c r="Q2241">
        <v>1</v>
      </c>
    </row>
    <row r="2242" spans="1:17">
      <c r="A2242" s="2" t="str">
        <f t="shared" ref="A2242:A2305" si="140">B2242&amp;"_"&amp;E2242&amp;D2242</f>
        <v>1_19843</v>
      </c>
      <c r="B2242" s="2">
        <v>1</v>
      </c>
      <c r="C2242" s="11" t="s">
        <v>25</v>
      </c>
      <c r="D2242" s="2">
        <v>3</v>
      </c>
      <c r="E2242" s="2">
        <v>1984</v>
      </c>
      <c r="F2242" s="2" t="str">
        <f t="shared" ref="F2242:F2305" si="141">E2242&amp;"Q"&amp;D2242</f>
        <v>1984Q3</v>
      </c>
      <c r="G2242" s="2">
        <v>1</v>
      </c>
      <c r="H2242" s="2">
        <v>0</v>
      </c>
      <c r="I2242" s="2">
        <v>0</v>
      </c>
      <c r="J2242" s="12">
        <v>8042</v>
      </c>
      <c r="K2242" s="12">
        <f>J2242*[1]OtherData!$C$3</f>
        <v>6087.812263436791</v>
      </c>
      <c r="L2242" s="12" t="str">
        <f>VLOOKUP($C2242,[1]OtherData!$H:$I,2,0)</f>
        <v>Storm</v>
      </c>
      <c r="M2242" s="13">
        <f t="shared" ref="M2242:M2305" si="142">STANDARDIZE(J2242,AVERAGE($J$2:$J$3367),_xlfn.STDEV.S($J$2:$J$3367))</f>
        <v>-4.1348108796613214E-2</v>
      </c>
      <c r="N2242" s="12">
        <v>13916.486463655794</v>
      </c>
      <c r="O2242" s="14">
        <f t="shared" ref="O2242:O2305" si="143">STANDARDIZE(N2242,AVERAGE($N$2:$N$3367),_xlfn.STDEV.S($N$2:$N$3367))</f>
        <v>-3.8423824257699808E-2</v>
      </c>
      <c r="P2242">
        <v>3</v>
      </c>
      <c r="Q2242">
        <v>1</v>
      </c>
    </row>
    <row r="2243" spans="1:17">
      <c r="A2243" s="2" t="str">
        <f t="shared" si="140"/>
        <v>4_19614</v>
      </c>
      <c r="B2243" s="2">
        <v>4</v>
      </c>
      <c r="C2243" s="11" t="s">
        <v>21</v>
      </c>
      <c r="D2243" s="2">
        <v>4</v>
      </c>
      <c r="E2243" s="2">
        <v>1961</v>
      </c>
      <c r="F2243" s="2" t="str">
        <f t="shared" si="141"/>
        <v>1961Q4</v>
      </c>
      <c r="G2243" s="2">
        <v>1</v>
      </c>
      <c r="H2243" s="2">
        <v>0</v>
      </c>
      <c r="I2243" s="2">
        <v>0</v>
      </c>
      <c r="J2243" s="12">
        <v>8037</v>
      </c>
      <c r="K2243" s="12">
        <f>J2243*[1]OtherData!$C$3</f>
        <v>6084.0272520817562</v>
      </c>
      <c r="L2243" s="12" t="str">
        <f>VLOOKUP($C2243,[1]OtherData!$H:$I,2,0)</f>
        <v>Wind</v>
      </c>
      <c r="M2243" s="15">
        <f t="shared" si="142"/>
        <v>-4.1348140418920147E-2</v>
      </c>
      <c r="N2243" s="12">
        <v>22451.668796693266</v>
      </c>
      <c r="O2243" s="14">
        <f t="shared" si="143"/>
        <v>-3.8382893769014506E-2</v>
      </c>
      <c r="P2243">
        <v>3</v>
      </c>
      <c r="Q2243">
        <v>1</v>
      </c>
    </row>
    <row r="2244" spans="1:17">
      <c r="A2244" s="2" t="str">
        <f t="shared" si="140"/>
        <v>5_19863</v>
      </c>
      <c r="B2244" s="2">
        <v>5</v>
      </c>
      <c r="C2244" s="11" t="s">
        <v>25</v>
      </c>
      <c r="D2244" s="2">
        <v>3</v>
      </c>
      <c r="E2244" s="2">
        <v>1986</v>
      </c>
      <c r="F2244" s="2" t="str">
        <f t="shared" si="141"/>
        <v>1986Q3</v>
      </c>
      <c r="G2244" s="2">
        <v>1</v>
      </c>
      <c r="H2244" s="2">
        <v>0</v>
      </c>
      <c r="I2244" s="2">
        <v>0</v>
      </c>
      <c r="J2244" s="12">
        <v>8034</v>
      </c>
      <c r="K2244" s="12">
        <f>J2244*[1]OtherData!$C$3</f>
        <v>6081.7562452687362</v>
      </c>
      <c r="L2244" s="12" t="str">
        <f>VLOOKUP($C2244,[1]OtherData!$H:$I,2,0)</f>
        <v>Storm</v>
      </c>
      <c r="M2244" s="13">
        <f t="shared" si="142"/>
        <v>-4.1348159392304303E-2</v>
      </c>
      <c r="N2244" s="12">
        <v>12308.849332534042</v>
      </c>
      <c r="O2244" s="14">
        <f t="shared" si="143"/>
        <v>-3.8431533685669581E-2</v>
      </c>
      <c r="P2244">
        <v>3</v>
      </c>
      <c r="Q2244">
        <v>1</v>
      </c>
    </row>
    <row r="2245" spans="1:17">
      <c r="A2245" s="2" t="str">
        <f t="shared" si="140"/>
        <v>1_19921</v>
      </c>
      <c r="B2245" s="2">
        <v>1</v>
      </c>
      <c r="C2245" s="11" t="s">
        <v>24</v>
      </c>
      <c r="D2245" s="2">
        <v>1</v>
      </c>
      <c r="E2245" s="2">
        <v>1992</v>
      </c>
      <c r="F2245" s="2" t="str">
        <f t="shared" si="141"/>
        <v>1992Q1</v>
      </c>
      <c r="G2245" s="2">
        <v>1</v>
      </c>
      <c r="H2245" s="2">
        <v>0</v>
      </c>
      <c r="I2245" s="2">
        <v>0</v>
      </c>
      <c r="J2245" s="12">
        <v>8021</v>
      </c>
      <c r="K2245" s="12">
        <f>J2245*[1]OtherData!$C$3</f>
        <v>6071.9152157456474</v>
      </c>
      <c r="L2245" s="12" t="str">
        <f>VLOOKUP($C2245,[1]OtherData!$H:$I,2,0)</f>
        <v>Storm</v>
      </c>
      <c r="M2245" s="15">
        <f t="shared" si="142"/>
        <v>-4.1348241610302323E-2</v>
      </c>
      <c r="N2245" s="12">
        <v>9678.465607253187</v>
      </c>
      <c r="O2245" s="14">
        <f t="shared" si="143"/>
        <v>-3.8444147697544749E-2</v>
      </c>
      <c r="P2245">
        <v>3</v>
      </c>
      <c r="Q2245">
        <v>1</v>
      </c>
    </row>
    <row r="2246" spans="1:17">
      <c r="A2246" s="2" t="str">
        <f t="shared" si="140"/>
        <v>1_19943</v>
      </c>
      <c r="B2246" s="2">
        <v>1</v>
      </c>
      <c r="C2246" s="11" t="s">
        <v>46</v>
      </c>
      <c r="D2246" s="2">
        <v>3</v>
      </c>
      <c r="E2246" s="2">
        <v>1994</v>
      </c>
      <c r="F2246" s="2" t="str">
        <f t="shared" si="141"/>
        <v>1994Q3</v>
      </c>
      <c r="G2246" s="2">
        <v>1</v>
      </c>
      <c r="H2246" s="2">
        <v>0</v>
      </c>
      <c r="I2246" s="2">
        <v>0</v>
      </c>
      <c r="J2246" s="12">
        <v>8014</v>
      </c>
      <c r="K2246" s="12">
        <f>J2246*[1]OtherData!$C$3</f>
        <v>6066.6161998485995</v>
      </c>
      <c r="L2246" s="12" t="str">
        <f>VLOOKUP($C2246,[1]OtherData!$H:$I,2,0)</f>
        <v>Storm</v>
      </c>
      <c r="M2246" s="13">
        <f t="shared" si="142"/>
        <v>-4.134828588153202E-2</v>
      </c>
      <c r="N2246" s="12">
        <v>9643.1084757772969</v>
      </c>
      <c r="O2246" s="14">
        <f t="shared" si="143"/>
        <v>-3.8444317252759076E-2</v>
      </c>
      <c r="P2246">
        <v>3</v>
      </c>
      <c r="Q2246">
        <v>1</v>
      </c>
    </row>
    <row r="2247" spans="1:17">
      <c r="A2247" s="2" t="str">
        <f t="shared" si="140"/>
        <v>5_19932</v>
      </c>
      <c r="B2247" s="2">
        <v>5</v>
      </c>
      <c r="C2247" s="11" t="s">
        <v>21</v>
      </c>
      <c r="D2247" s="2">
        <v>2</v>
      </c>
      <c r="E2247" s="2">
        <v>1993</v>
      </c>
      <c r="F2247" s="2" t="str">
        <f t="shared" si="141"/>
        <v>1993Q2</v>
      </c>
      <c r="G2247" s="2">
        <v>1</v>
      </c>
      <c r="H2247" s="2">
        <v>0</v>
      </c>
      <c r="I2247" s="2">
        <v>0</v>
      </c>
      <c r="J2247" s="12">
        <v>8007</v>
      </c>
      <c r="K2247" s="12">
        <f>J2247*[1]OtherData!$C$3</f>
        <v>6061.3171839515526</v>
      </c>
      <c r="L2247" s="12" t="str">
        <f>VLOOKUP($C2247,[1]OtherData!$H:$I,2,0)</f>
        <v>Wind</v>
      </c>
      <c r="M2247" s="15">
        <f t="shared" si="142"/>
        <v>-4.1348330152761723E-2</v>
      </c>
      <c r="N2247" s="12">
        <v>9648.6165046007391</v>
      </c>
      <c r="O2247" s="14">
        <f t="shared" si="143"/>
        <v>-3.8444290838992777E-2</v>
      </c>
      <c r="P2247">
        <v>3</v>
      </c>
      <c r="Q2247">
        <v>1</v>
      </c>
    </row>
    <row r="2248" spans="1:17">
      <c r="A2248" s="2" t="str">
        <f t="shared" si="140"/>
        <v>2_20121</v>
      </c>
      <c r="B2248" s="2">
        <v>2</v>
      </c>
      <c r="C2248" s="11" t="s">
        <v>39</v>
      </c>
      <c r="D2248" s="2">
        <v>1</v>
      </c>
      <c r="E2248" s="2">
        <v>2012</v>
      </c>
      <c r="F2248" s="2" t="str">
        <f t="shared" si="141"/>
        <v>2012Q1</v>
      </c>
      <c r="G2248" s="2">
        <v>1</v>
      </c>
      <c r="H2248" s="2">
        <v>0</v>
      </c>
      <c r="I2248" s="2">
        <v>0</v>
      </c>
      <c r="J2248" s="12">
        <v>8006</v>
      </c>
      <c r="K2248" s="12">
        <f>J2248*[1]OtherData!$C$3</f>
        <v>6060.5601816805456</v>
      </c>
      <c r="L2248" s="12" t="str">
        <f>VLOOKUP($C2248,[1]OtherData!$H:$I,2,0)</f>
        <v>Storm</v>
      </c>
      <c r="M2248" s="13">
        <f t="shared" si="142"/>
        <v>-4.1348336477223108E-2</v>
      </c>
      <c r="N2248" s="12">
        <v>7385.2347078071462</v>
      </c>
      <c r="O2248" s="14">
        <f t="shared" si="143"/>
        <v>-3.84551448921822E-2</v>
      </c>
      <c r="P2248">
        <v>3</v>
      </c>
      <c r="Q2248">
        <v>1</v>
      </c>
    </row>
    <row r="2249" spans="1:17">
      <c r="A2249" s="2" t="str">
        <f t="shared" si="140"/>
        <v>3_20112</v>
      </c>
      <c r="B2249" s="2">
        <v>3</v>
      </c>
      <c r="C2249" s="11" t="s">
        <v>24</v>
      </c>
      <c r="D2249" s="2">
        <v>2</v>
      </c>
      <c r="E2249" s="2">
        <v>2011</v>
      </c>
      <c r="F2249" s="2" t="str">
        <f t="shared" si="141"/>
        <v>2011Q2</v>
      </c>
      <c r="G2249" s="2">
        <v>1</v>
      </c>
      <c r="H2249" s="2">
        <v>0</v>
      </c>
      <c r="I2249" s="2">
        <v>0</v>
      </c>
      <c r="J2249" s="12">
        <v>7988</v>
      </c>
      <c r="K2249" s="12">
        <f>J2249*[1]OtherData!$C$3</f>
        <v>6046.9341408024229</v>
      </c>
      <c r="L2249" s="12" t="str">
        <f>VLOOKUP($C2249,[1]OtherData!$H:$I,2,0)</f>
        <v>Storm</v>
      </c>
      <c r="M2249" s="15">
        <f t="shared" si="142"/>
        <v>-4.1348450317528054E-2</v>
      </c>
      <c r="N2249" s="12">
        <v>7171.1797047352557</v>
      </c>
      <c r="O2249" s="14">
        <f t="shared" si="143"/>
        <v>-3.8456171393496337E-2</v>
      </c>
      <c r="P2249">
        <v>3</v>
      </c>
      <c r="Q2249">
        <v>1</v>
      </c>
    </row>
    <row r="2250" spans="1:17">
      <c r="A2250" s="2" t="str">
        <f t="shared" si="140"/>
        <v>2_20153</v>
      </c>
      <c r="B2250" s="2">
        <v>2</v>
      </c>
      <c r="C2250" s="11" t="s">
        <v>39</v>
      </c>
      <c r="D2250" s="2">
        <v>3</v>
      </c>
      <c r="E2250" s="2">
        <v>2015</v>
      </c>
      <c r="F2250" s="2" t="str">
        <f t="shared" si="141"/>
        <v>2015Q3</v>
      </c>
      <c r="G2250" s="2">
        <v>1</v>
      </c>
      <c r="H2250" s="2">
        <v>0</v>
      </c>
      <c r="I2250" s="2">
        <v>0</v>
      </c>
      <c r="J2250" s="12">
        <v>7987</v>
      </c>
      <c r="K2250" s="12">
        <f>J2250*[1]OtherData!$C$3</f>
        <v>6046.1771385314159</v>
      </c>
      <c r="L2250" s="12" t="str">
        <f>VLOOKUP($C2250,[1]OtherData!$H:$I,2,0)</f>
        <v>Storm</v>
      </c>
      <c r="M2250" s="13">
        <f t="shared" si="142"/>
        <v>-4.1348456641989446E-2</v>
      </c>
      <c r="N2250" s="12">
        <v>7674.5669800859387</v>
      </c>
      <c r="O2250" s="14">
        <f t="shared" si="143"/>
        <v>-3.8453757398531248E-2</v>
      </c>
      <c r="P2250">
        <v>3</v>
      </c>
      <c r="Q2250">
        <v>1</v>
      </c>
    </row>
    <row r="2251" spans="1:17">
      <c r="A2251" s="2" t="str">
        <f t="shared" si="140"/>
        <v>3_20112</v>
      </c>
      <c r="B2251" s="2">
        <v>3</v>
      </c>
      <c r="C2251" s="11" t="s">
        <v>24</v>
      </c>
      <c r="D2251" s="2">
        <v>2</v>
      </c>
      <c r="E2251" s="2">
        <v>2011</v>
      </c>
      <c r="F2251" s="2" t="str">
        <f t="shared" si="141"/>
        <v>2011Q2</v>
      </c>
      <c r="G2251" s="2">
        <v>1</v>
      </c>
      <c r="H2251" s="2">
        <v>0</v>
      </c>
      <c r="I2251" s="2">
        <v>0</v>
      </c>
      <c r="J2251" s="12">
        <v>7981</v>
      </c>
      <c r="K2251" s="12">
        <f>J2251*[1]OtherData!$C$3</f>
        <v>6041.6351249053751</v>
      </c>
      <c r="L2251" s="12" t="str">
        <f>VLOOKUP($C2251,[1]OtherData!$H:$I,2,0)</f>
        <v>Storm</v>
      </c>
      <c r="M2251" s="15">
        <f t="shared" si="142"/>
        <v>-4.1348494588757757E-2</v>
      </c>
      <c r="N2251" s="12">
        <v>7164.8954961807813</v>
      </c>
      <c r="O2251" s="14">
        <f t="shared" si="143"/>
        <v>-3.8456201529434512E-2</v>
      </c>
      <c r="P2251">
        <v>3</v>
      </c>
      <c r="Q2251">
        <v>1</v>
      </c>
    </row>
    <row r="2252" spans="1:17">
      <c r="A2252" s="2" t="str">
        <f t="shared" si="140"/>
        <v>5_20112</v>
      </c>
      <c r="B2252" s="2">
        <v>5</v>
      </c>
      <c r="C2252" s="11" t="s">
        <v>24</v>
      </c>
      <c r="D2252" s="2">
        <v>2</v>
      </c>
      <c r="E2252" s="2">
        <v>2011</v>
      </c>
      <c r="F2252" s="2" t="str">
        <f t="shared" si="141"/>
        <v>2011Q2</v>
      </c>
      <c r="G2252" s="2">
        <v>1</v>
      </c>
      <c r="H2252" s="2">
        <v>0</v>
      </c>
      <c r="I2252" s="2">
        <v>0</v>
      </c>
      <c r="J2252" s="12">
        <v>7979</v>
      </c>
      <c r="K2252" s="12">
        <f>J2252*[1]OtherData!$C$3</f>
        <v>6040.1211203633611</v>
      </c>
      <c r="L2252" s="12" t="str">
        <f>VLOOKUP($C2252,[1]OtherData!$H:$I,2,0)</f>
        <v>Storm</v>
      </c>
      <c r="M2252" s="13">
        <f t="shared" si="142"/>
        <v>-4.1348507237680535E-2</v>
      </c>
      <c r="N2252" s="12">
        <v>7163.1000080223594</v>
      </c>
      <c r="O2252" s="14">
        <f t="shared" si="143"/>
        <v>-3.8456210139702567E-2</v>
      </c>
      <c r="P2252">
        <v>3</v>
      </c>
      <c r="Q2252">
        <v>1</v>
      </c>
    </row>
    <row r="2253" spans="1:17">
      <c r="A2253" s="2" t="str">
        <f t="shared" si="140"/>
        <v>2_20113</v>
      </c>
      <c r="B2253" s="2">
        <v>2</v>
      </c>
      <c r="C2253" s="11" t="s">
        <v>39</v>
      </c>
      <c r="D2253" s="2">
        <v>3</v>
      </c>
      <c r="E2253" s="2">
        <v>2011</v>
      </c>
      <c r="F2253" s="2" t="str">
        <f t="shared" si="141"/>
        <v>2011Q3</v>
      </c>
      <c r="G2253" s="2">
        <v>1</v>
      </c>
      <c r="H2253" s="2">
        <v>0</v>
      </c>
      <c r="I2253" s="2">
        <v>0</v>
      </c>
      <c r="J2253" s="12">
        <v>7968</v>
      </c>
      <c r="K2253" s="12">
        <f>J2253*[1]OtherData!$C$3</f>
        <v>6031.7940953822863</v>
      </c>
      <c r="L2253" s="12" t="str">
        <f>VLOOKUP($C2253,[1]OtherData!$H:$I,2,0)</f>
        <v>Storm</v>
      </c>
      <c r="M2253" s="15">
        <f t="shared" si="142"/>
        <v>-4.1348576806755778E-2</v>
      </c>
      <c r="N2253" s="12">
        <v>7153.2248231510412</v>
      </c>
      <c r="O2253" s="14">
        <f t="shared" si="143"/>
        <v>-3.845625749617685E-2</v>
      </c>
      <c r="P2253">
        <v>3</v>
      </c>
      <c r="Q2253">
        <v>1</v>
      </c>
    </row>
    <row r="2254" spans="1:17">
      <c r="A2254" s="2" t="str">
        <f t="shared" si="140"/>
        <v>3_19841</v>
      </c>
      <c r="B2254" s="2">
        <v>3</v>
      </c>
      <c r="C2254" s="11" t="s">
        <v>24</v>
      </c>
      <c r="D2254" s="2">
        <v>1</v>
      </c>
      <c r="E2254" s="2">
        <v>1984</v>
      </c>
      <c r="F2254" s="2" t="str">
        <f t="shared" si="141"/>
        <v>1984Q1</v>
      </c>
      <c r="G2254" s="2">
        <v>1</v>
      </c>
      <c r="H2254" s="2">
        <v>0</v>
      </c>
      <c r="I2254" s="2">
        <v>0</v>
      </c>
      <c r="J2254" s="12">
        <v>7965</v>
      </c>
      <c r="K2254" s="12">
        <f>J2254*[1]OtherData!$C$3</f>
        <v>6029.5230885692663</v>
      </c>
      <c r="L2254" s="12" t="str">
        <f>VLOOKUP($C2254,[1]OtherData!$H:$I,2,0)</f>
        <v>Storm</v>
      </c>
      <c r="M2254" s="13">
        <f t="shared" si="142"/>
        <v>-4.1348595780139934E-2</v>
      </c>
      <c r="N2254" s="12">
        <v>13783.23982628928</v>
      </c>
      <c r="O2254" s="14">
        <f t="shared" si="143"/>
        <v>-3.8424463242289743E-2</v>
      </c>
      <c r="P2254">
        <v>3</v>
      </c>
      <c r="Q2254">
        <v>1</v>
      </c>
    </row>
    <row r="2255" spans="1:17">
      <c r="A2255" s="2" t="str">
        <f t="shared" si="140"/>
        <v>1_19893</v>
      </c>
      <c r="B2255" s="2">
        <v>1</v>
      </c>
      <c r="C2255" s="11" t="s">
        <v>24</v>
      </c>
      <c r="D2255" s="2">
        <v>3</v>
      </c>
      <c r="E2255" s="2">
        <v>1989</v>
      </c>
      <c r="F2255" s="2" t="str">
        <f t="shared" si="141"/>
        <v>1989Q3</v>
      </c>
      <c r="G2255" s="2">
        <v>1</v>
      </c>
      <c r="H2255" s="2">
        <v>0</v>
      </c>
      <c r="I2255" s="2">
        <v>0</v>
      </c>
      <c r="J2255" s="12">
        <v>7962</v>
      </c>
      <c r="K2255" s="12">
        <f>J2255*[1]OtherData!$C$3</f>
        <v>6027.2520817562454</v>
      </c>
      <c r="L2255" s="12" t="str">
        <f>VLOOKUP($C2255,[1]OtherData!$H:$I,2,0)</f>
        <v>Storm</v>
      </c>
      <c r="M2255" s="15">
        <f t="shared" si="142"/>
        <v>-4.1348614753524096E-2</v>
      </c>
      <c r="N2255" s="12">
        <v>10610.769920206783</v>
      </c>
      <c r="O2255" s="14">
        <f t="shared" si="143"/>
        <v>-3.8439676829829961E-2</v>
      </c>
      <c r="P2255">
        <v>3</v>
      </c>
      <c r="Q2255">
        <v>1</v>
      </c>
    </row>
    <row r="2256" spans="1:17">
      <c r="A2256" s="2" t="str">
        <f t="shared" si="140"/>
        <v>1_19663</v>
      </c>
      <c r="B2256" s="2">
        <v>1</v>
      </c>
      <c r="C2256" s="11" t="s">
        <v>33</v>
      </c>
      <c r="D2256" s="2">
        <v>3</v>
      </c>
      <c r="E2256" s="2">
        <v>1966</v>
      </c>
      <c r="F2256" s="2" t="str">
        <f t="shared" si="141"/>
        <v>1966Q3</v>
      </c>
      <c r="G2256" s="2">
        <v>1</v>
      </c>
      <c r="H2256" s="2">
        <v>0</v>
      </c>
      <c r="I2256" s="2">
        <v>0</v>
      </c>
      <c r="J2256" s="12">
        <v>7958</v>
      </c>
      <c r="K2256" s="12">
        <f>J2256*[1]OtherData!$C$3</f>
        <v>6024.2240726722184</v>
      </c>
      <c r="L2256" s="12" t="str">
        <f>VLOOKUP($C2256,[1]OtherData!$H:$I,2,0)</f>
        <v>Storm</v>
      </c>
      <c r="M2256" s="13">
        <f t="shared" si="142"/>
        <v>-4.1348640051369637E-2</v>
      </c>
      <c r="N2256" s="12">
        <v>20374.932982229981</v>
      </c>
      <c r="O2256" s="14">
        <f t="shared" si="143"/>
        <v>-3.8392852760918784E-2</v>
      </c>
      <c r="P2256">
        <v>3</v>
      </c>
      <c r="Q2256">
        <v>1</v>
      </c>
    </row>
    <row r="2257" spans="1:17">
      <c r="A2257" s="2" t="str">
        <f t="shared" si="140"/>
        <v>2_19742</v>
      </c>
      <c r="B2257" s="2">
        <v>2</v>
      </c>
      <c r="C2257" s="11" t="s">
        <v>50</v>
      </c>
      <c r="D2257" s="2">
        <v>2</v>
      </c>
      <c r="E2257" s="2">
        <v>1974</v>
      </c>
      <c r="F2257" s="2" t="str">
        <f t="shared" si="141"/>
        <v>1974Q2</v>
      </c>
      <c r="G2257" s="2">
        <v>1</v>
      </c>
      <c r="H2257" s="2">
        <v>0</v>
      </c>
      <c r="I2257" s="2">
        <v>0</v>
      </c>
      <c r="J2257" s="12">
        <v>7958</v>
      </c>
      <c r="K2257" s="12">
        <f>J2257*[1]OtherData!$C$3</f>
        <v>6024.2240726722184</v>
      </c>
      <c r="L2257" s="12" t="str">
        <f>VLOOKUP($C2257,[1]OtherData!$H:$I,2,0)</f>
        <v>Wind</v>
      </c>
      <c r="M2257" s="15">
        <f t="shared" si="142"/>
        <v>-4.1348640051369637E-2</v>
      </c>
      <c r="N2257" s="12">
        <v>17110.239681850479</v>
      </c>
      <c r="O2257" s="14">
        <f t="shared" si="143"/>
        <v>-3.8408508605981981E-2</v>
      </c>
      <c r="P2257">
        <v>3</v>
      </c>
      <c r="Q2257">
        <v>1</v>
      </c>
    </row>
    <row r="2258" spans="1:17">
      <c r="A2258" s="2" t="str">
        <f t="shared" si="140"/>
        <v>2_19843</v>
      </c>
      <c r="B2258" s="2">
        <v>2</v>
      </c>
      <c r="C2258" s="11" t="s">
        <v>25</v>
      </c>
      <c r="D2258" s="2">
        <v>3</v>
      </c>
      <c r="E2258" s="2">
        <v>1984</v>
      </c>
      <c r="F2258" s="2" t="str">
        <f t="shared" si="141"/>
        <v>1984Q3</v>
      </c>
      <c r="G2258" s="2">
        <v>1</v>
      </c>
      <c r="H2258" s="2">
        <v>0</v>
      </c>
      <c r="I2258" s="2">
        <v>0</v>
      </c>
      <c r="J2258" s="12">
        <v>7952</v>
      </c>
      <c r="K2258" s="12">
        <f>J2258*[1]OtherData!$C$3</f>
        <v>6019.6820590461775</v>
      </c>
      <c r="L2258" s="12" t="str">
        <f>VLOOKUP($C2258,[1]OtherData!$H:$I,2,0)</f>
        <v>Storm</v>
      </c>
      <c r="M2258" s="13">
        <f t="shared" si="142"/>
        <v>-4.1348677998137955E-2</v>
      </c>
      <c r="N2258" s="12">
        <v>13760.743640759869</v>
      </c>
      <c r="O2258" s="14">
        <f t="shared" si="143"/>
        <v>-3.8424571122804924E-2</v>
      </c>
      <c r="P2258">
        <v>3</v>
      </c>
      <c r="Q2258">
        <v>1</v>
      </c>
    </row>
    <row r="2259" spans="1:17">
      <c r="A2259" s="2" t="str">
        <f t="shared" si="140"/>
        <v>2_19873</v>
      </c>
      <c r="B2259" s="2">
        <v>2</v>
      </c>
      <c r="C2259" s="11" t="s">
        <v>24</v>
      </c>
      <c r="D2259" s="2">
        <v>3</v>
      </c>
      <c r="E2259" s="2">
        <v>1987</v>
      </c>
      <c r="F2259" s="2" t="str">
        <f t="shared" si="141"/>
        <v>1987Q3</v>
      </c>
      <c r="G2259" s="2">
        <v>1</v>
      </c>
      <c r="H2259" s="2">
        <v>0</v>
      </c>
      <c r="I2259" s="2">
        <v>0</v>
      </c>
      <c r="J2259" s="12">
        <v>7949</v>
      </c>
      <c r="K2259" s="12">
        <f>J2259*[1]OtherData!$C$3</f>
        <v>6017.4110522331566</v>
      </c>
      <c r="L2259" s="12" t="str">
        <f>VLOOKUP($C2259,[1]OtherData!$H:$I,2,0)</f>
        <v>Storm</v>
      </c>
      <c r="M2259" s="15">
        <f t="shared" si="142"/>
        <v>-4.134869697152211E-2</v>
      </c>
      <c r="N2259" s="12">
        <v>11580.305493764781</v>
      </c>
      <c r="O2259" s="14">
        <f t="shared" si="143"/>
        <v>-3.8435027419509819E-2</v>
      </c>
      <c r="P2259">
        <v>3</v>
      </c>
      <c r="Q2259">
        <v>1</v>
      </c>
    </row>
    <row r="2260" spans="1:17">
      <c r="A2260" s="2" t="str">
        <f t="shared" si="140"/>
        <v>4_19872</v>
      </c>
      <c r="B2260" s="2">
        <v>4</v>
      </c>
      <c r="C2260" s="11" t="s">
        <v>39</v>
      </c>
      <c r="D2260" s="2">
        <v>2</v>
      </c>
      <c r="E2260" s="2">
        <v>1987</v>
      </c>
      <c r="F2260" s="2" t="str">
        <f t="shared" si="141"/>
        <v>1987Q2</v>
      </c>
      <c r="G2260" s="2">
        <v>1</v>
      </c>
      <c r="H2260" s="2">
        <v>0</v>
      </c>
      <c r="I2260" s="2">
        <v>0</v>
      </c>
      <c r="J2260" s="12">
        <v>7939</v>
      </c>
      <c r="K2260" s="12">
        <f>J2260*[1]OtherData!$C$3</f>
        <v>6009.8410295230888</v>
      </c>
      <c r="L2260" s="12" t="str">
        <f>VLOOKUP($C2260,[1]OtherData!$H:$I,2,0)</f>
        <v>Storm</v>
      </c>
      <c r="M2260" s="13">
        <f t="shared" si="142"/>
        <v>-4.1348760216135969E-2</v>
      </c>
      <c r="N2260" s="12">
        <v>11565.737239275204</v>
      </c>
      <c r="O2260" s="14">
        <f t="shared" si="143"/>
        <v>-3.8435097281611444E-2</v>
      </c>
      <c r="P2260">
        <v>3</v>
      </c>
      <c r="Q2260">
        <v>1</v>
      </c>
    </row>
    <row r="2261" spans="1:17">
      <c r="A2261" s="2" t="str">
        <f t="shared" si="140"/>
        <v>4_19882</v>
      </c>
      <c r="B2261" s="2">
        <v>4</v>
      </c>
      <c r="C2261" s="11" t="s">
        <v>39</v>
      </c>
      <c r="D2261" s="2">
        <v>2</v>
      </c>
      <c r="E2261" s="2">
        <v>1988</v>
      </c>
      <c r="F2261" s="2" t="str">
        <f t="shared" si="141"/>
        <v>1988Q2</v>
      </c>
      <c r="G2261" s="2">
        <v>1</v>
      </c>
      <c r="H2261" s="2">
        <v>0</v>
      </c>
      <c r="I2261" s="2">
        <v>0</v>
      </c>
      <c r="J2261" s="12">
        <v>7932</v>
      </c>
      <c r="K2261" s="12">
        <f>J2261*[1]OtherData!$C$3</f>
        <v>6004.5420136260409</v>
      </c>
      <c r="L2261" s="12" t="str">
        <f>VLOOKUP($C2261,[1]OtherData!$H:$I,2,0)</f>
        <v>Storm</v>
      </c>
      <c r="M2261" s="15">
        <f t="shared" si="142"/>
        <v>-4.1348804487365672E-2</v>
      </c>
      <c r="N2261" s="12">
        <v>11073.4323046515</v>
      </c>
      <c r="O2261" s="14">
        <f t="shared" si="143"/>
        <v>-3.8437458131183259E-2</v>
      </c>
      <c r="P2261">
        <v>3</v>
      </c>
      <c r="Q2261">
        <v>1</v>
      </c>
    </row>
    <row r="2262" spans="1:17">
      <c r="A2262" s="2" t="str">
        <f t="shared" si="140"/>
        <v>3_19753</v>
      </c>
      <c r="B2262" s="2">
        <v>3</v>
      </c>
      <c r="C2262" s="11" t="s">
        <v>32</v>
      </c>
      <c r="D2262" s="2">
        <v>3</v>
      </c>
      <c r="E2262" s="2">
        <v>1975</v>
      </c>
      <c r="F2262" s="2" t="str">
        <f t="shared" si="141"/>
        <v>1975Q3</v>
      </c>
      <c r="G2262" s="2">
        <v>1</v>
      </c>
      <c r="H2262" s="2">
        <v>0</v>
      </c>
      <c r="I2262" s="2">
        <v>0</v>
      </c>
      <c r="J2262" s="12">
        <v>7919</v>
      </c>
      <c r="K2262" s="12">
        <f>J2262*[1]OtherData!$C$3</f>
        <v>5994.7009841029521</v>
      </c>
      <c r="L2262" s="12" t="str">
        <f>VLOOKUP($C2262,[1]OtherData!$H:$I,2,0)</f>
        <v>Storm</v>
      </c>
      <c r="M2262" s="13">
        <f t="shared" si="142"/>
        <v>-4.1348886705363692E-2</v>
      </c>
      <c r="N2262" s="12">
        <v>17280.465686382882</v>
      </c>
      <c r="O2262" s="14">
        <f t="shared" si="143"/>
        <v>-3.8407692286742318E-2</v>
      </c>
      <c r="P2262">
        <v>3</v>
      </c>
      <c r="Q2262">
        <v>1</v>
      </c>
    </row>
    <row r="2263" spans="1:17">
      <c r="A2263" s="2" t="str">
        <f t="shared" si="140"/>
        <v>1_19941</v>
      </c>
      <c r="B2263" s="2">
        <v>1</v>
      </c>
      <c r="C2263" s="11" t="s">
        <v>21</v>
      </c>
      <c r="D2263" s="2">
        <v>1</v>
      </c>
      <c r="E2263" s="2">
        <v>1994</v>
      </c>
      <c r="F2263" s="2" t="str">
        <f t="shared" si="141"/>
        <v>1994Q1</v>
      </c>
      <c r="G2263" s="2">
        <v>1</v>
      </c>
      <c r="H2263" s="2">
        <v>0</v>
      </c>
      <c r="I2263" s="2">
        <v>0</v>
      </c>
      <c r="J2263" s="12">
        <v>7904</v>
      </c>
      <c r="K2263" s="12">
        <f>J2263*[1]OtherData!$C$3</f>
        <v>5983.3459500378503</v>
      </c>
      <c r="L2263" s="12" t="str">
        <f>VLOOKUP($C2263,[1]OtherData!$H:$I,2,0)</f>
        <v>Wind</v>
      </c>
      <c r="M2263" s="15">
        <f t="shared" si="142"/>
        <v>-4.1348981572284484E-2</v>
      </c>
      <c r="N2263" s="12">
        <v>9510.7473661771601</v>
      </c>
      <c r="O2263" s="14">
        <f t="shared" si="143"/>
        <v>-3.8444951990798344E-2</v>
      </c>
      <c r="P2263">
        <v>3</v>
      </c>
      <c r="Q2263">
        <v>1</v>
      </c>
    </row>
    <row r="2264" spans="1:17">
      <c r="A2264" s="2" t="str">
        <f t="shared" si="140"/>
        <v>5_20152</v>
      </c>
      <c r="B2264" s="2">
        <v>5</v>
      </c>
      <c r="C2264" s="11" t="s">
        <v>24</v>
      </c>
      <c r="D2264" s="2">
        <v>2</v>
      </c>
      <c r="E2264" s="2">
        <v>2015</v>
      </c>
      <c r="F2264" s="2" t="str">
        <f t="shared" si="141"/>
        <v>2015Q2</v>
      </c>
      <c r="G2264" s="2">
        <v>1</v>
      </c>
      <c r="H2264" s="2">
        <v>0</v>
      </c>
      <c r="I2264" s="2">
        <v>0</v>
      </c>
      <c r="J2264" s="12">
        <v>7904</v>
      </c>
      <c r="K2264" s="12">
        <f>J2264*[1]OtherData!$C$3</f>
        <v>5983.3459500378503</v>
      </c>
      <c r="L2264" s="12" t="str">
        <f>VLOOKUP($C2264,[1]OtherData!$H:$I,2,0)</f>
        <v>Storm</v>
      </c>
      <c r="M2264" s="13">
        <f t="shared" si="142"/>
        <v>-4.1348981572284484E-2</v>
      </c>
      <c r="N2264" s="12">
        <v>7594.81374866649</v>
      </c>
      <c r="O2264" s="14">
        <f t="shared" si="143"/>
        <v>-3.8454139855356291E-2</v>
      </c>
      <c r="P2264">
        <v>3</v>
      </c>
      <c r="Q2264">
        <v>1</v>
      </c>
    </row>
    <row r="2265" spans="1:17">
      <c r="A2265" s="2" t="str">
        <f t="shared" si="140"/>
        <v>3_19812</v>
      </c>
      <c r="B2265" s="2">
        <v>3</v>
      </c>
      <c r="C2265" s="11" t="s">
        <v>21</v>
      </c>
      <c r="D2265" s="2">
        <v>2</v>
      </c>
      <c r="E2265" s="2">
        <v>1981</v>
      </c>
      <c r="F2265" s="2" t="str">
        <f t="shared" si="141"/>
        <v>1981Q2</v>
      </c>
      <c r="G2265" s="2">
        <v>1</v>
      </c>
      <c r="H2265" s="2">
        <v>0</v>
      </c>
      <c r="I2265" s="2">
        <v>0</v>
      </c>
      <c r="J2265" s="12">
        <v>7895</v>
      </c>
      <c r="K2265" s="12">
        <f>J2265*[1]OtherData!$C$3</f>
        <v>5976.5329295987895</v>
      </c>
      <c r="L2265" s="12" t="str">
        <f>VLOOKUP($C2265,[1]OtherData!$H:$I,2,0)</f>
        <v>Wind</v>
      </c>
      <c r="M2265" s="15">
        <f t="shared" si="142"/>
        <v>-4.1349038492436957E-2</v>
      </c>
      <c r="N2265" s="12">
        <v>16316.376697322621</v>
      </c>
      <c r="O2265" s="14">
        <f t="shared" si="143"/>
        <v>-3.8412315577952584E-2</v>
      </c>
      <c r="P2265">
        <v>3</v>
      </c>
      <c r="Q2265">
        <v>1</v>
      </c>
    </row>
    <row r="2266" spans="1:17">
      <c r="A2266" s="2" t="str">
        <f t="shared" si="140"/>
        <v>1_20154</v>
      </c>
      <c r="B2266" s="2">
        <v>1</v>
      </c>
      <c r="C2266" s="11" t="s">
        <v>19</v>
      </c>
      <c r="D2266" s="2">
        <v>4</v>
      </c>
      <c r="E2266" s="2">
        <v>2015</v>
      </c>
      <c r="F2266" s="2" t="str">
        <f t="shared" si="141"/>
        <v>2015Q4</v>
      </c>
      <c r="G2266" s="2">
        <v>1</v>
      </c>
      <c r="H2266" s="2">
        <v>0</v>
      </c>
      <c r="I2266" s="2">
        <v>0</v>
      </c>
      <c r="J2266" s="12">
        <v>7889</v>
      </c>
      <c r="K2266" s="12">
        <f>J2266*[1]OtherData!$C$3</f>
        <v>5971.9909159727486</v>
      </c>
      <c r="L2266" s="12" t="str">
        <f>VLOOKUP($C2266,[1]OtherData!$H:$I,2,0)</f>
        <v>Water</v>
      </c>
      <c r="M2266" s="13">
        <f t="shared" si="142"/>
        <v>-4.1349076439205268E-2</v>
      </c>
      <c r="N2266" s="12">
        <v>7580.400514072614</v>
      </c>
      <c r="O2266" s="14">
        <f t="shared" si="143"/>
        <v>-3.8454208974059607E-2</v>
      </c>
      <c r="P2266">
        <v>3</v>
      </c>
      <c r="Q2266">
        <v>1</v>
      </c>
    </row>
    <row r="2267" spans="1:17">
      <c r="A2267" s="2" t="str">
        <f t="shared" si="140"/>
        <v>5_19842</v>
      </c>
      <c r="B2267" s="2">
        <v>5</v>
      </c>
      <c r="C2267" s="11" t="s">
        <v>39</v>
      </c>
      <c r="D2267" s="2">
        <v>2</v>
      </c>
      <c r="E2267" s="2">
        <v>1984</v>
      </c>
      <c r="F2267" s="2" t="str">
        <f t="shared" si="141"/>
        <v>1984Q2</v>
      </c>
      <c r="G2267" s="2">
        <v>1</v>
      </c>
      <c r="H2267" s="2">
        <v>0</v>
      </c>
      <c r="I2267" s="2">
        <v>0</v>
      </c>
      <c r="J2267" s="12">
        <v>7886</v>
      </c>
      <c r="K2267" s="12">
        <f>J2267*[1]OtherData!$C$3</f>
        <v>5969.7199091597276</v>
      </c>
      <c r="L2267" s="12" t="str">
        <f>VLOOKUP($C2267,[1]OtherData!$H:$I,2,0)</f>
        <v>Storm</v>
      </c>
      <c r="M2267" s="15">
        <f t="shared" si="142"/>
        <v>-4.134909541258943E-2</v>
      </c>
      <c r="N2267" s="12">
        <v>13646.532237302859</v>
      </c>
      <c r="O2267" s="14">
        <f t="shared" si="143"/>
        <v>-3.8425118823882012E-2</v>
      </c>
      <c r="P2267">
        <v>3</v>
      </c>
      <c r="Q2267">
        <v>1</v>
      </c>
    </row>
    <row r="2268" spans="1:17">
      <c r="A2268" s="2" t="str">
        <f t="shared" si="140"/>
        <v>1_20172</v>
      </c>
      <c r="B2268" s="2">
        <v>1</v>
      </c>
      <c r="C2268" s="11" t="s">
        <v>24</v>
      </c>
      <c r="D2268" s="2">
        <v>2</v>
      </c>
      <c r="E2268" s="2">
        <v>2017</v>
      </c>
      <c r="F2268" s="2" t="str">
        <f t="shared" si="141"/>
        <v>2017Q2</v>
      </c>
      <c r="G2268" s="2">
        <v>1</v>
      </c>
      <c r="H2268" s="2">
        <v>0</v>
      </c>
      <c r="I2268" s="2">
        <v>0</v>
      </c>
      <c r="J2268" s="12">
        <v>7883</v>
      </c>
      <c r="K2268" s="12">
        <f>J2268*[1]OtherData!$C$3</f>
        <v>5967.4489023467077</v>
      </c>
      <c r="L2268" s="12" t="str">
        <f>VLOOKUP($C2268,[1]OtherData!$H:$I,2,0)</f>
        <v>Storm</v>
      </c>
      <c r="M2268" s="13">
        <f t="shared" si="142"/>
        <v>-4.1349114385973586E-2</v>
      </c>
      <c r="N2268" s="12">
        <v>7563.2707445956848</v>
      </c>
      <c r="O2268" s="14">
        <f t="shared" si="143"/>
        <v>-3.8454291119912901E-2</v>
      </c>
      <c r="P2268">
        <v>3</v>
      </c>
      <c r="Q2268">
        <v>1</v>
      </c>
    </row>
    <row r="2269" spans="1:17">
      <c r="A2269" s="2" t="str">
        <f t="shared" si="140"/>
        <v>2_19872</v>
      </c>
      <c r="B2269" s="2">
        <v>2</v>
      </c>
      <c r="C2269" s="11" t="s">
        <v>27</v>
      </c>
      <c r="D2269" s="2">
        <v>2</v>
      </c>
      <c r="E2269" s="2">
        <v>1987</v>
      </c>
      <c r="F2269" s="2" t="str">
        <f t="shared" si="141"/>
        <v>1987Q2</v>
      </c>
      <c r="G2269" s="2">
        <v>1</v>
      </c>
      <c r="H2269" s="2">
        <v>0</v>
      </c>
      <c r="I2269" s="2">
        <v>0</v>
      </c>
      <c r="J2269" s="12">
        <v>7882</v>
      </c>
      <c r="K2269" s="12">
        <f>J2269*[1]OtherData!$C$3</f>
        <v>5966.6919000757007</v>
      </c>
      <c r="L2269" s="12" t="str">
        <f>VLOOKUP($C2269,[1]OtherData!$H:$I,2,0)</f>
        <v>Storm</v>
      </c>
      <c r="M2269" s="15">
        <f t="shared" si="142"/>
        <v>-4.1349120710434971E-2</v>
      </c>
      <c r="N2269" s="12">
        <v>11482.698188684615</v>
      </c>
      <c r="O2269" s="14">
        <f t="shared" si="143"/>
        <v>-3.8435495495590707E-2</v>
      </c>
      <c r="P2269">
        <v>3</v>
      </c>
      <c r="Q2269">
        <v>1</v>
      </c>
    </row>
    <row r="2270" spans="1:17">
      <c r="A2270" s="2" t="str">
        <f t="shared" si="140"/>
        <v>2_19871</v>
      </c>
      <c r="B2270" s="2">
        <v>2</v>
      </c>
      <c r="C2270" s="11" t="s">
        <v>19</v>
      </c>
      <c r="D2270" s="2">
        <v>1</v>
      </c>
      <c r="E2270" s="2">
        <v>1987</v>
      </c>
      <c r="F2270" s="2" t="str">
        <f t="shared" si="141"/>
        <v>1987Q1</v>
      </c>
      <c r="G2270" s="2">
        <v>1</v>
      </c>
      <c r="H2270" s="2">
        <v>0</v>
      </c>
      <c r="I2270" s="2">
        <v>0</v>
      </c>
      <c r="J2270" s="12">
        <v>7878</v>
      </c>
      <c r="K2270" s="12">
        <f>J2270*[1]OtherData!$C$3</f>
        <v>5963.6638909916728</v>
      </c>
      <c r="L2270" s="12" t="str">
        <f>VLOOKUP($C2270,[1]OtherData!$H:$I,2,0)</f>
        <v>Water</v>
      </c>
      <c r="M2270" s="13">
        <f t="shared" si="142"/>
        <v>-4.1349146008280518E-2</v>
      </c>
      <c r="N2270" s="12">
        <v>11476.870886888784</v>
      </c>
      <c r="O2270" s="14">
        <f t="shared" si="143"/>
        <v>-3.8435523440431364E-2</v>
      </c>
      <c r="P2270">
        <v>3</v>
      </c>
      <c r="Q2270">
        <v>1</v>
      </c>
    </row>
    <row r="2271" spans="1:17">
      <c r="A2271" s="2" t="str">
        <f t="shared" si="140"/>
        <v>4_19893</v>
      </c>
      <c r="B2271" s="2">
        <v>4</v>
      </c>
      <c r="C2271" s="11" t="s">
        <v>25</v>
      </c>
      <c r="D2271" s="2">
        <v>3</v>
      </c>
      <c r="E2271" s="2">
        <v>1989</v>
      </c>
      <c r="F2271" s="2" t="str">
        <f t="shared" si="141"/>
        <v>1989Q3</v>
      </c>
      <c r="G2271" s="2">
        <v>1</v>
      </c>
      <c r="H2271" s="2">
        <v>0</v>
      </c>
      <c r="I2271" s="2">
        <v>0</v>
      </c>
      <c r="J2271" s="12">
        <v>7877</v>
      </c>
      <c r="K2271" s="12">
        <f>J2271*[1]OtherData!$C$3</f>
        <v>5962.9068887206668</v>
      </c>
      <c r="L2271" s="12" t="str">
        <f>VLOOKUP($C2271,[1]OtherData!$H:$I,2,0)</f>
        <v>Storm</v>
      </c>
      <c r="M2271" s="15">
        <f t="shared" si="142"/>
        <v>-4.1349152332741904E-2</v>
      </c>
      <c r="N2271" s="12">
        <v>10497.492421686617</v>
      </c>
      <c r="O2271" s="14">
        <f t="shared" si="143"/>
        <v>-3.8440220052363534E-2</v>
      </c>
      <c r="P2271">
        <v>3</v>
      </c>
      <c r="Q2271">
        <v>1</v>
      </c>
    </row>
    <row r="2272" spans="1:17">
      <c r="A2272" s="2" t="str">
        <f t="shared" si="140"/>
        <v>5_19733</v>
      </c>
      <c r="B2272" s="2">
        <v>5</v>
      </c>
      <c r="C2272" s="11" t="s">
        <v>24</v>
      </c>
      <c r="D2272" s="2">
        <v>3</v>
      </c>
      <c r="E2272" s="2">
        <v>1973</v>
      </c>
      <c r="F2272" s="2" t="str">
        <f t="shared" si="141"/>
        <v>1973Q3</v>
      </c>
      <c r="G2272" s="2">
        <v>1</v>
      </c>
      <c r="H2272" s="2">
        <v>0</v>
      </c>
      <c r="I2272" s="2">
        <v>0</v>
      </c>
      <c r="J2272" s="12">
        <v>7836</v>
      </c>
      <c r="K2272" s="12">
        <f>J2272*[1]OtherData!$C$3</f>
        <v>5931.8697956093874</v>
      </c>
      <c r="L2272" s="12" t="str">
        <f>VLOOKUP($C2272,[1]OtherData!$H:$I,2,0)</f>
        <v>Storm</v>
      </c>
      <c r="M2272" s="13">
        <f t="shared" si="142"/>
        <v>-4.134941163565873E-2</v>
      </c>
      <c r="N2272" s="12">
        <v>17081.492090958258</v>
      </c>
      <c r="O2272" s="14">
        <f t="shared" si="143"/>
        <v>-3.8408646465127552E-2</v>
      </c>
      <c r="P2272">
        <v>3</v>
      </c>
      <c r="Q2272">
        <v>1</v>
      </c>
    </row>
    <row r="2273" spans="1:17">
      <c r="A2273" s="2" t="str">
        <f t="shared" si="140"/>
        <v>5_20203</v>
      </c>
      <c r="B2273" s="2">
        <v>5</v>
      </c>
      <c r="C2273" s="11" t="s">
        <v>19</v>
      </c>
      <c r="D2273" s="2">
        <v>3</v>
      </c>
      <c r="E2273" s="2">
        <v>2020</v>
      </c>
      <c r="F2273" s="2" t="str">
        <f t="shared" si="141"/>
        <v>2020Q3</v>
      </c>
      <c r="G2273" s="2">
        <v>1</v>
      </c>
      <c r="H2273" s="2">
        <v>0</v>
      </c>
      <c r="I2273" s="2">
        <v>0</v>
      </c>
      <c r="J2273" s="12">
        <v>7833</v>
      </c>
      <c r="K2273" s="12">
        <f>J2273*[1]OtherData!$C$3</f>
        <v>5929.5987887963665</v>
      </c>
      <c r="L2273" s="12" t="str">
        <f>VLOOKUP($C2273,[1]OtherData!$H:$I,2,0)</f>
        <v>Water</v>
      </c>
      <c r="M2273" s="15">
        <f t="shared" si="142"/>
        <v>-4.1349430609042885E-2</v>
      </c>
      <c r="N2273" s="12">
        <v>7521.7091797856283</v>
      </c>
      <c r="O2273" s="14">
        <f t="shared" si="143"/>
        <v>-3.8454490428503137E-2</v>
      </c>
      <c r="P2273">
        <v>3</v>
      </c>
      <c r="Q2273">
        <v>1</v>
      </c>
    </row>
    <row r="2274" spans="1:17">
      <c r="A2274" s="2" t="str">
        <f t="shared" si="140"/>
        <v>2_20142</v>
      </c>
      <c r="B2274" s="2">
        <v>2</v>
      </c>
      <c r="C2274" s="11" t="s">
        <v>39</v>
      </c>
      <c r="D2274" s="2">
        <v>2</v>
      </c>
      <c r="E2274" s="2">
        <v>2014</v>
      </c>
      <c r="F2274" s="2" t="str">
        <f t="shared" si="141"/>
        <v>2014Q2</v>
      </c>
      <c r="G2274" s="2">
        <v>1</v>
      </c>
      <c r="H2274" s="2">
        <v>0</v>
      </c>
      <c r="I2274" s="2">
        <v>0</v>
      </c>
      <c r="J2274" s="12">
        <v>7804</v>
      </c>
      <c r="K2274" s="12">
        <f>J2274*[1]OtherData!$C$3</f>
        <v>5907.645722937169</v>
      </c>
      <c r="L2274" s="12" t="str">
        <f>VLOOKUP($C2274,[1]OtherData!$H:$I,2,0)</f>
        <v>Storm</v>
      </c>
      <c r="M2274" s="13">
        <f t="shared" si="142"/>
        <v>-4.1349614018423082E-2</v>
      </c>
      <c r="N2274" s="12">
        <v>7429.7529660499667</v>
      </c>
      <c r="O2274" s="14">
        <f t="shared" si="143"/>
        <v>-3.8454931404761049E-2</v>
      </c>
      <c r="P2274">
        <v>3</v>
      </c>
      <c r="Q2274">
        <v>1</v>
      </c>
    </row>
    <row r="2275" spans="1:17">
      <c r="A2275" s="2" t="str">
        <f t="shared" si="140"/>
        <v>2_19873</v>
      </c>
      <c r="B2275" s="2">
        <v>2</v>
      </c>
      <c r="C2275" s="11" t="s">
        <v>25</v>
      </c>
      <c r="D2275" s="2">
        <v>3</v>
      </c>
      <c r="E2275" s="2">
        <v>1987</v>
      </c>
      <c r="F2275" s="2" t="str">
        <f t="shared" si="141"/>
        <v>1987Q3</v>
      </c>
      <c r="G2275" s="2">
        <v>1</v>
      </c>
      <c r="H2275" s="2">
        <v>0</v>
      </c>
      <c r="I2275" s="2">
        <v>0</v>
      </c>
      <c r="J2275" s="12">
        <v>7801</v>
      </c>
      <c r="K2275" s="12">
        <f>J2275*[1]OtherData!$C$3</f>
        <v>5905.374716124149</v>
      </c>
      <c r="L2275" s="12" t="str">
        <f>VLOOKUP($C2275,[1]OtherData!$H:$I,2,0)</f>
        <v>Storm</v>
      </c>
      <c r="M2275" s="15">
        <f t="shared" si="142"/>
        <v>-4.1349632991807238E-2</v>
      </c>
      <c r="N2275" s="12">
        <v>11364.695327319041</v>
      </c>
      <c r="O2275" s="14">
        <f t="shared" si="143"/>
        <v>-3.8436061378613884E-2</v>
      </c>
      <c r="P2275">
        <v>3</v>
      </c>
      <c r="Q2275">
        <v>1</v>
      </c>
    </row>
    <row r="2276" spans="1:17">
      <c r="A2276" s="2" t="str">
        <f t="shared" si="140"/>
        <v>4_19653</v>
      </c>
      <c r="B2276" s="2">
        <v>4</v>
      </c>
      <c r="C2276" s="11" t="s">
        <v>21</v>
      </c>
      <c r="D2276" s="2">
        <v>3</v>
      </c>
      <c r="E2276" s="2">
        <v>1965</v>
      </c>
      <c r="F2276" s="2" t="str">
        <f t="shared" si="141"/>
        <v>1965Q3</v>
      </c>
      <c r="G2276" s="2">
        <v>1</v>
      </c>
      <c r="H2276" s="2">
        <v>0</v>
      </c>
      <c r="I2276" s="2">
        <v>0</v>
      </c>
      <c r="J2276" s="12">
        <v>7798</v>
      </c>
      <c r="K2276" s="12">
        <f>J2276*[1]OtherData!$C$3</f>
        <v>5903.1037093111281</v>
      </c>
      <c r="L2276" s="12" t="str">
        <f>VLOOKUP($C2276,[1]OtherData!$H:$I,2,0)</f>
        <v>Wind</v>
      </c>
      <c r="M2276" s="13">
        <f t="shared" si="142"/>
        <v>-4.1349651965191393E-2</v>
      </c>
      <c r="N2276" s="12">
        <v>20381.957225592279</v>
      </c>
      <c r="O2276" s="14">
        <f t="shared" si="143"/>
        <v>-3.8392819076141789E-2</v>
      </c>
      <c r="P2276">
        <v>3</v>
      </c>
      <c r="Q2276">
        <v>1</v>
      </c>
    </row>
    <row r="2277" spans="1:17">
      <c r="A2277" s="2" t="str">
        <f t="shared" si="140"/>
        <v>1_19933</v>
      </c>
      <c r="B2277" s="2">
        <v>1</v>
      </c>
      <c r="C2277" s="11" t="s">
        <v>45</v>
      </c>
      <c r="D2277" s="2">
        <v>3</v>
      </c>
      <c r="E2277" s="2">
        <v>1993</v>
      </c>
      <c r="F2277" s="2" t="str">
        <f t="shared" si="141"/>
        <v>1993Q3</v>
      </c>
      <c r="G2277" s="2">
        <v>1</v>
      </c>
      <c r="H2277" s="2">
        <v>0</v>
      </c>
      <c r="I2277" s="2">
        <v>11</v>
      </c>
      <c r="J2277" s="12">
        <v>7786</v>
      </c>
      <c r="K2277" s="12">
        <f>J2277*[1]OtherData!$C$3</f>
        <v>5894.0196820590463</v>
      </c>
      <c r="L2277" s="12" t="str">
        <f>VLOOKUP($C2277,[1]OtherData!$H:$I,2,0)</f>
        <v>Storm</v>
      </c>
      <c r="M2277" s="15">
        <f t="shared" si="142"/>
        <v>-4.1349727858728029E-2</v>
      </c>
      <c r="N2277" s="12">
        <v>9382.3064949196141</v>
      </c>
      <c r="O2277" s="14">
        <f t="shared" si="143"/>
        <v>-3.8445567929324624E-2</v>
      </c>
      <c r="P2277">
        <v>3</v>
      </c>
      <c r="Q2277">
        <v>1</v>
      </c>
    </row>
    <row r="2278" spans="1:17">
      <c r="A2278" s="2" t="str">
        <f t="shared" si="140"/>
        <v>2_20123</v>
      </c>
      <c r="B2278" s="2">
        <v>2</v>
      </c>
      <c r="C2278" s="11" t="s">
        <v>24</v>
      </c>
      <c r="D2278" s="2">
        <v>3</v>
      </c>
      <c r="E2278" s="2">
        <v>2012</v>
      </c>
      <c r="F2278" s="2" t="str">
        <f t="shared" si="141"/>
        <v>2012Q3</v>
      </c>
      <c r="G2278" s="2">
        <v>1</v>
      </c>
      <c r="H2278" s="2">
        <v>0</v>
      </c>
      <c r="I2278" s="2">
        <v>0</v>
      </c>
      <c r="J2278" s="12">
        <v>7767</v>
      </c>
      <c r="K2278" s="12">
        <f>J2278*[1]OtherData!$C$3</f>
        <v>5879.6366389099167</v>
      </c>
      <c r="L2278" s="12" t="str">
        <f>VLOOKUP($C2278,[1]OtherData!$H:$I,2,0)</f>
        <v>Storm</v>
      </c>
      <c r="M2278" s="13">
        <f t="shared" si="142"/>
        <v>-4.1349848023494361E-2</v>
      </c>
      <c r="N2278" s="12">
        <v>7164.7661723130277</v>
      </c>
      <c r="O2278" s="14">
        <f t="shared" si="143"/>
        <v>-3.8456202149607453E-2</v>
      </c>
      <c r="P2278">
        <v>3</v>
      </c>
      <c r="Q2278">
        <v>1</v>
      </c>
    </row>
    <row r="2279" spans="1:17">
      <c r="A2279" s="2" t="str">
        <f t="shared" si="140"/>
        <v>5_20203</v>
      </c>
      <c r="B2279" s="2">
        <v>5</v>
      </c>
      <c r="C2279" s="11" t="s">
        <v>19</v>
      </c>
      <c r="D2279" s="2">
        <v>3</v>
      </c>
      <c r="E2279" s="2">
        <v>2020</v>
      </c>
      <c r="F2279" s="2" t="str">
        <f t="shared" si="141"/>
        <v>2020Q3</v>
      </c>
      <c r="G2279" s="2">
        <v>1</v>
      </c>
      <c r="H2279" s="2">
        <v>0</v>
      </c>
      <c r="I2279" s="2">
        <v>0</v>
      </c>
      <c r="J2279" s="12">
        <v>7767</v>
      </c>
      <c r="K2279" s="12">
        <f>J2279*[1]OtherData!$C$3</f>
        <v>5879.6366389099167</v>
      </c>
      <c r="L2279" s="12" t="str">
        <f>VLOOKUP($C2279,[1]OtherData!$H:$I,2,0)</f>
        <v>Water</v>
      </c>
      <c r="M2279" s="15">
        <f t="shared" si="142"/>
        <v>-4.1349848023494361E-2</v>
      </c>
      <c r="N2279" s="12">
        <v>7458.3320821390244</v>
      </c>
      <c r="O2279" s="14">
        <f t="shared" si="143"/>
        <v>-3.8454794353536825E-2</v>
      </c>
      <c r="P2279">
        <v>3</v>
      </c>
      <c r="Q2279">
        <v>1</v>
      </c>
    </row>
    <row r="2280" spans="1:17">
      <c r="A2280" s="2" t="str">
        <f t="shared" si="140"/>
        <v>4_19632</v>
      </c>
      <c r="B2280" s="2">
        <v>4</v>
      </c>
      <c r="C2280" s="11" t="s">
        <v>39</v>
      </c>
      <c r="D2280" s="2">
        <v>2</v>
      </c>
      <c r="E2280" s="2">
        <v>1963</v>
      </c>
      <c r="F2280" s="2" t="str">
        <f t="shared" si="141"/>
        <v>1963Q2</v>
      </c>
      <c r="G2280" s="2">
        <v>1</v>
      </c>
      <c r="H2280" s="2">
        <v>0</v>
      </c>
      <c r="I2280" s="2">
        <v>0</v>
      </c>
      <c r="J2280" s="12">
        <v>7761</v>
      </c>
      <c r="K2280" s="12">
        <f>J2280*[1]OtherData!$C$3</f>
        <v>5875.0946252838758</v>
      </c>
      <c r="L2280" s="12" t="str">
        <f>VLOOKUP($C2280,[1]OtherData!$H:$I,2,0)</f>
        <v>Storm</v>
      </c>
      <c r="M2280" s="13">
        <f t="shared" si="142"/>
        <v>-4.1349885970262679E-2</v>
      </c>
      <c r="N2280" s="12">
        <v>21106.410898463004</v>
      </c>
      <c r="O2280" s="14">
        <f t="shared" si="143"/>
        <v>-3.8389344956702577E-2</v>
      </c>
      <c r="P2280">
        <v>3</v>
      </c>
      <c r="Q2280">
        <v>1</v>
      </c>
    </row>
    <row r="2281" spans="1:17">
      <c r="A2281" s="2" t="str">
        <f t="shared" si="140"/>
        <v>4_19843</v>
      </c>
      <c r="B2281" s="2">
        <v>4</v>
      </c>
      <c r="C2281" s="11" t="s">
        <v>26</v>
      </c>
      <c r="D2281" s="2">
        <v>3</v>
      </c>
      <c r="E2281" s="2">
        <v>1984</v>
      </c>
      <c r="F2281" s="2" t="str">
        <f t="shared" si="141"/>
        <v>1984Q3</v>
      </c>
      <c r="G2281" s="2">
        <v>1</v>
      </c>
      <c r="H2281" s="2">
        <v>0</v>
      </c>
      <c r="I2281" s="2">
        <v>0</v>
      </c>
      <c r="J2281" s="12">
        <v>7750</v>
      </c>
      <c r="K2281" s="12">
        <f>J2281*[1]OtherData!$C$3</f>
        <v>5866.7676003028009</v>
      </c>
      <c r="L2281" s="12" t="str">
        <f>VLOOKUP($C2281,[1]OtherData!$H:$I,2,0)</f>
        <v>Wind</v>
      </c>
      <c r="M2281" s="15">
        <f t="shared" si="142"/>
        <v>-4.1349955539337922E-2</v>
      </c>
      <c r="N2281" s="12">
        <v>13411.187527149017</v>
      </c>
      <c r="O2281" s="14">
        <f t="shared" si="143"/>
        <v>-3.8426247420040853E-2</v>
      </c>
      <c r="P2281">
        <v>3</v>
      </c>
      <c r="Q2281">
        <v>1</v>
      </c>
    </row>
    <row r="2282" spans="1:17">
      <c r="A2282" s="2" t="str">
        <f t="shared" si="140"/>
        <v>3_20132</v>
      </c>
      <c r="B2282" s="2">
        <v>3</v>
      </c>
      <c r="C2282" s="11" t="s">
        <v>28</v>
      </c>
      <c r="D2282" s="2">
        <v>2</v>
      </c>
      <c r="E2282" s="2">
        <v>2013</v>
      </c>
      <c r="F2282" s="2" t="str">
        <f t="shared" si="141"/>
        <v>2013Q2</v>
      </c>
      <c r="G2282" s="2">
        <v>1</v>
      </c>
      <c r="H2282" s="2">
        <v>0</v>
      </c>
      <c r="I2282" s="2">
        <v>0</v>
      </c>
      <c r="J2282" s="12">
        <v>7750</v>
      </c>
      <c r="K2282" s="12">
        <f>J2282*[1]OtherData!$C$3</f>
        <v>5866.7676003028009</v>
      </c>
      <c r="L2282" s="12" t="str">
        <f>VLOOKUP($C2282,[1]OtherData!$H:$I,2,0)</f>
        <v>Storm</v>
      </c>
      <c r="M2282" s="13">
        <f t="shared" si="142"/>
        <v>-4.1349955539337922E-2</v>
      </c>
      <c r="N2282" s="12">
        <v>7290.2972681930587</v>
      </c>
      <c r="O2282" s="14">
        <f t="shared" si="143"/>
        <v>-3.8455600164916427E-2</v>
      </c>
      <c r="P2282">
        <v>3</v>
      </c>
      <c r="Q2282">
        <v>1</v>
      </c>
    </row>
    <row r="2283" spans="1:17">
      <c r="A2283" s="2" t="str">
        <f t="shared" si="140"/>
        <v>3_19742</v>
      </c>
      <c r="B2283" s="2">
        <v>3</v>
      </c>
      <c r="C2283" s="11" t="s">
        <v>33</v>
      </c>
      <c r="D2283" s="2">
        <v>2</v>
      </c>
      <c r="E2283" s="2">
        <v>1974</v>
      </c>
      <c r="F2283" s="2" t="str">
        <f t="shared" si="141"/>
        <v>1974Q2</v>
      </c>
      <c r="G2283" s="2">
        <v>1</v>
      </c>
      <c r="H2283" s="2">
        <v>0</v>
      </c>
      <c r="I2283" s="2">
        <v>0</v>
      </c>
      <c r="J2283" s="12">
        <v>7745</v>
      </c>
      <c r="K2283" s="12">
        <f>J2283*[1]OtherData!$C$3</f>
        <v>5862.982588947767</v>
      </c>
      <c r="L2283" s="12" t="str">
        <f>VLOOKUP($C2283,[1]OtherData!$H:$I,2,0)</f>
        <v>Storm</v>
      </c>
      <c r="M2283" s="15">
        <f t="shared" si="142"/>
        <v>-4.1349987161644855E-2</v>
      </c>
      <c r="N2283" s="12">
        <v>16652.275236985672</v>
      </c>
      <c r="O2283" s="14">
        <f t="shared" si="143"/>
        <v>-3.8410704775647418E-2</v>
      </c>
      <c r="P2283">
        <v>3</v>
      </c>
      <c r="Q2283">
        <v>1</v>
      </c>
    </row>
    <row r="2284" spans="1:17">
      <c r="A2284" s="2" t="str">
        <f t="shared" si="140"/>
        <v>1_19872</v>
      </c>
      <c r="B2284" s="2">
        <v>1</v>
      </c>
      <c r="C2284" s="11" t="s">
        <v>24</v>
      </c>
      <c r="D2284" s="2">
        <v>2</v>
      </c>
      <c r="E2284" s="2">
        <v>1987</v>
      </c>
      <c r="F2284" s="2" t="str">
        <f t="shared" si="141"/>
        <v>1987Q2</v>
      </c>
      <c r="G2284" s="2">
        <v>1</v>
      </c>
      <c r="H2284" s="2">
        <v>0</v>
      </c>
      <c r="I2284" s="2">
        <v>0</v>
      </c>
      <c r="J2284" s="12">
        <v>7745</v>
      </c>
      <c r="K2284" s="12">
        <f>J2284*[1]OtherData!$C$3</f>
        <v>5862.982588947767</v>
      </c>
      <c r="L2284" s="12" t="str">
        <f>VLOOKUP($C2284,[1]OtherData!$H:$I,2,0)</f>
        <v>Storm</v>
      </c>
      <c r="M2284" s="13">
        <f t="shared" si="142"/>
        <v>-4.1349987161644855E-2</v>
      </c>
      <c r="N2284" s="12">
        <v>11283.113102177411</v>
      </c>
      <c r="O2284" s="14">
        <f t="shared" si="143"/>
        <v>-3.8436452606382995E-2</v>
      </c>
      <c r="P2284">
        <v>3</v>
      </c>
      <c r="Q2284">
        <v>1</v>
      </c>
    </row>
    <row r="2285" spans="1:17">
      <c r="A2285" s="2" t="str">
        <f t="shared" si="140"/>
        <v>2_20102</v>
      </c>
      <c r="B2285" s="2">
        <v>2</v>
      </c>
      <c r="C2285" s="11" t="s">
        <v>39</v>
      </c>
      <c r="D2285" s="2">
        <v>2</v>
      </c>
      <c r="E2285" s="2">
        <v>2010</v>
      </c>
      <c r="F2285" s="2" t="str">
        <f t="shared" si="141"/>
        <v>2010Q2</v>
      </c>
      <c r="G2285" s="2">
        <v>1</v>
      </c>
      <c r="H2285" s="2">
        <v>0</v>
      </c>
      <c r="I2285" s="2">
        <v>0</v>
      </c>
      <c r="J2285" s="12">
        <v>7733</v>
      </c>
      <c r="K2285" s="12">
        <f>J2285*[1]OtherData!$C$3</f>
        <v>5853.8985616956852</v>
      </c>
      <c r="L2285" s="12" t="str">
        <f>VLOOKUP($C2285,[1]OtherData!$H:$I,2,0)</f>
        <v>Storm</v>
      </c>
      <c r="M2285" s="15">
        <f t="shared" si="142"/>
        <v>-4.1350063055181484E-2</v>
      </c>
      <c r="N2285" s="12">
        <v>6866.342216919189</v>
      </c>
      <c r="O2285" s="14">
        <f t="shared" si="143"/>
        <v>-3.8457633242448011E-2</v>
      </c>
      <c r="P2285">
        <v>3</v>
      </c>
      <c r="Q2285">
        <v>1</v>
      </c>
    </row>
    <row r="2286" spans="1:17">
      <c r="A2286" s="2" t="str">
        <f t="shared" si="140"/>
        <v>4_20203</v>
      </c>
      <c r="B2286" s="2">
        <v>4</v>
      </c>
      <c r="C2286" s="11" t="s">
        <v>19</v>
      </c>
      <c r="D2286" s="2">
        <v>3</v>
      </c>
      <c r="E2286" s="2">
        <v>2020</v>
      </c>
      <c r="F2286" s="2" t="str">
        <f t="shared" si="141"/>
        <v>2020Q3</v>
      </c>
      <c r="G2286" s="2">
        <v>1</v>
      </c>
      <c r="H2286" s="2">
        <v>0</v>
      </c>
      <c r="I2286" s="2">
        <v>0</v>
      </c>
      <c r="J2286" s="12">
        <v>7726</v>
      </c>
      <c r="K2286" s="12">
        <f>J2286*[1]OtherData!$C$3</f>
        <v>5848.5995457986373</v>
      </c>
      <c r="L2286" s="12" t="str">
        <f>VLOOKUP($C2286,[1]OtherData!$H:$I,2,0)</f>
        <v>Water</v>
      </c>
      <c r="M2286" s="13">
        <f t="shared" si="142"/>
        <v>-4.1350107326411187E-2</v>
      </c>
      <c r="N2286" s="12">
        <v>7418.9614608737093</v>
      </c>
      <c r="O2286" s="14">
        <f t="shared" si="143"/>
        <v>-3.8454983155451698E-2</v>
      </c>
      <c r="P2286">
        <v>3</v>
      </c>
      <c r="Q2286">
        <v>1</v>
      </c>
    </row>
    <row r="2287" spans="1:17">
      <c r="A2287" s="2" t="str">
        <f t="shared" si="140"/>
        <v>5_19821</v>
      </c>
      <c r="B2287" s="2">
        <v>5</v>
      </c>
      <c r="C2287" s="11" t="s">
        <v>24</v>
      </c>
      <c r="D2287" s="2">
        <v>1</v>
      </c>
      <c r="E2287" s="2">
        <v>1982</v>
      </c>
      <c r="F2287" s="2" t="str">
        <f t="shared" si="141"/>
        <v>1982Q1</v>
      </c>
      <c r="G2287" s="2">
        <v>1</v>
      </c>
      <c r="H2287" s="2">
        <v>0</v>
      </c>
      <c r="I2287" s="2">
        <v>0</v>
      </c>
      <c r="J2287" s="12">
        <v>7725</v>
      </c>
      <c r="K2287" s="12">
        <f>J2287*[1]OtherData!$C$3</f>
        <v>5847.8425435276313</v>
      </c>
      <c r="L2287" s="12" t="str">
        <f>VLOOKUP($C2287,[1]OtherData!$H:$I,2,0)</f>
        <v>Storm</v>
      </c>
      <c r="M2287" s="15">
        <f t="shared" si="142"/>
        <v>-4.1350113650872572E-2</v>
      </c>
      <c r="N2287" s="12">
        <v>15057.330987726651</v>
      </c>
      <c r="O2287" s="14">
        <f t="shared" si="143"/>
        <v>-3.8418353334869794E-2</v>
      </c>
      <c r="P2287">
        <v>3</v>
      </c>
      <c r="Q2287">
        <v>1</v>
      </c>
    </row>
    <row r="2288" spans="1:17">
      <c r="A2288" s="2" t="str">
        <f t="shared" si="140"/>
        <v>2_19831</v>
      </c>
      <c r="B2288" s="2">
        <v>2</v>
      </c>
      <c r="C2288" s="11" t="s">
        <v>37</v>
      </c>
      <c r="D2288" s="2">
        <v>1</v>
      </c>
      <c r="E2288" s="2">
        <v>1983</v>
      </c>
      <c r="F2288" s="2" t="str">
        <f t="shared" si="141"/>
        <v>1983Q1</v>
      </c>
      <c r="G2288" s="2">
        <v>1</v>
      </c>
      <c r="H2288" s="2">
        <v>0</v>
      </c>
      <c r="I2288" s="2">
        <v>0</v>
      </c>
      <c r="J2288" s="12">
        <v>7717</v>
      </c>
      <c r="K2288" s="12">
        <f>J2288*[1]OtherData!$C$3</f>
        <v>5841.7865253595764</v>
      </c>
      <c r="L2288" s="12" t="str">
        <f>VLOOKUP($C2288,[1]OtherData!$H:$I,2,0)</f>
        <v>Water</v>
      </c>
      <c r="M2288" s="13">
        <f t="shared" si="142"/>
        <v>-4.135016424656366E-2</v>
      </c>
      <c r="N2288" s="12">
        <v>14129.636486787946</v>
      </c>
      <c r="O2288" s="14">
        <f t="shared" si="143"/>
        <v>-3.8422802096219281E-2</v>
      </c>
      <c r="P2288">
        <v>3</v>
      </c>
      <c r="Q2288">
        <v>1</v>
      </c>
    </row>
    <row r="2289" spans="1:17">
      <c r="A2289" s="2" t="str">
        <f t="shared" si="140"/>
        <v>1_19894</v>
      </c>
      <c r="B2289" s="2">
        <v>1</v>
      </c>
      <c r="C2289" s="11" t="s">
        <v>19</v>
      </c>
      <c r="D2289" s="2">
        <v>4</v>
      </c>
      <c r="E2289" s="2">
        <v>1989</v>
      </c>
      <c r="F2289" s="2" t="str">
        <f t="shared" si="141"/>
        <v>1989Q4</v>
      </c>
      <c r="G2289" s="2">
        <v>1</v>
      </c>
      <c r="H2289" s="2">
        <v>0</v>
      </c>
      <c r="I2289" s="2">
        <v>0</v>
      </c>
      <c r="J2289" s="12">
        <v>7716</v>
      </c>
      <c r="K2289" s="12">
        <f>J2289*[1]OtherData!$C$3</f>
        <v>5841.0295230885695</v>
      </c>
      <c r="L2289" s="12" t="str">
        <f>VLOOKUP($C2289,[1]OtherData!$H:$I,2,0)</f>
        <v>Water</v>
      </c>
      <c r="M2289" s="15">
        <f t="shared" si="142"/>
        <v>-4.1350170571025045E-2</v>
      </c>
      <c r="N2289" s="12">
        <v>10282.931512724886</v>
      </c>
      <c r="O2289" s="14">
        <f t="shared" si="143"/>
        <v>-3.844124897975066E-2</v>
      </c>
      <c r="P2289">
        <v>3</v>
      </c>
      <c r="Q2289">
        <v>1</v>
      </c>
    </row>
    <row r="2290" spans="1:17">
      <c r="A2290" s="2" t="str">
        <f t="shared" si="140"/>
        <v>5_19762</v>
      </c>
      <c r="B2290" s="2">
        <v>5</v>
      </c>
      <c r="C2290" s="11" t="s">
        <v>59</v>
      </c>
      <c r="D2290" s="2">
        <v>2</v>
      </c>
      <c r="E2290" s="2">
        <v>1976</v>
      </c>
      <c r="F2290" s="2" t="str">
        <f t="shared" si="141"/>
        <v>1976Q2</v>
      </c>
      <c r="G2290" s="2">
        <v>1</v>
      </c>
      <c r="H2290" s="2">
        <v>0</v>
      </c>
      <c r="I2290" s="2">
        <v>0</v>
      </c>
      <c r="J2290" s="12">
        <v>7711</v>
      </c>
      <c r="K2290" s="12">
        <f>J2290*[1]OtherData!$C$3</f>
        <v>5837.2445117335355</v>
      </c>
      <c r="L2290" s="12" t="str">
        <f>VLOOKUP($C2290,[1]OtherData!$H:$I,2,0)</f>
        <v>Storm</v>
      </c>
      <c r="M2290" s="13">
        <f t="shared" si="142"/>
        <v>-4.1350202193331978E-2</v>
      </c>
      <c r="N2290" s="12">
        <v>17025.126269886423</v>
      </c>
      <c r="O2290" s="14">
        <f t="shared" si="143"/>
        <v>-3.8408916767566512E-2</v>
      </c>
      <c r="P2290">
        <v>3</v>
      </c>
      <c r="Q2290">
        <v>1</v>
      </c>
    </row>
    <row r="2291" spans="1:17">
      <c r="A2291" s="2" t="str">
        <f t="shared" si="140"/>
        <v>4_19931</v>
      </c>
      <c r="B2291" s="2">
        <v>4</v>
      </c>
      <c r="C2291" s="11" t="s">
        <v>32</v>
      </c>
      <c r="D2291" s="2">
        <v>1</v>
      </c>
      <c r="E2291" s="2">
        <v>1993</v>
      </c>
      <c r="F2291" s="2" t="str">
        <f t="shared" si="141"/>
        <v>1993Q1</v>
      </c>
      <c r="G2291" s="2">
        <v>1</v>
      </c>
      <c r="H2291" s="2">
        <v>0</v>
      </c>
      <c r="I2291" s="2">
        <v>0</v>
      </c>
      <c r="J2291" s="12">
        <v>7708</v>
      </c>
      <c r="K2291" s="12">
        <f>J2291*[1]OtherData!$C$3</f>
        <v>5834.9735049205146</v>
      </c>
      <c r="L2291" s="12" t="str">
        <f>VLOOKUP($C2291,[1]OtherData!$H:$I,2,0)</f>
        <v>Storm</v>
      </c>
      <c r="M2291" s="15">
        <f t="shared" si="142"/>
        <v>-4.1350221166716133E-2</v>
      </c>
      <c r="N2291" s="12">
        <v>9288.3147267968634</v>
      </c>
      <c r="O2291" s="14">
        <f t="shared" si="143"/>
        <v>-3.8446018667088799E-2</v>
      </c>
      <c r="P2291">
        <v>3</v>
      </c>
      <c r="Q2291">
        <v>1</v>
      </c>
    </row>
    <row r="2292" spans="1:17">
      <c r="A2292" s="2" t="str">
        <f t="shared" si="140"/>
        <v>5_19873</v>
      </c>
      <c r="B2292" s="2">
        <v>5</v>
      </c>
      <c r="C2292" s="11" t="s">
        <v>24</v>
      </c>
      <c r="D2292" s="2">
        <v>3</v>
      </c>
      <c r="E2292" s="2">
        <v>1987</v>
      </c>
      <c r="F2292" s="2" t="str">
        <f t="shared" si="141"/>
        <v>1987Q3</v>
      </c>
      <c r="G2292" s="2">
        <v>1</v>
      </c>
      <c r="H2292" s="2">
        <v>0</v>
      </c>
      <c r="I2292" s="2">
        <v>0</v>
      </c>
      <c r="J2292" s="12">
        <v>7705</v>
      </c>
      <c r="K2292" s="12">
        <f>J2292*[1]OtherData!$C$3</f>
        <v>5832.7024981074946</v>
      </c>
      <c r="L2292" s="12" t="str">
        <f>VLOOKUP($C2292,[1]OtherData!$H:$I,2,0)</f>
        <v>Storm</v>
      </c>
      <c r="M2292" s="13">
        <f t="shared" si="142"/>
        <v>-4.1350240140100289E-2</v>
      </c>
      <c r="N2292" s="12">
        <v>11224.840084219102</v>
      </c>
      <c r="O2292" s="14">
        <f t="shared" si="143"/>
        <v>-3.8436732054789501E-2</v>
      </c>
      <c r="P2292">
        <v>3</v>
      </c>
      <c r="Q2292">
        <v>1</v>
      </c>
    </row>
    <row r="2293" spans="1:17">
      <c r="A2293" s="2" t="str">
        <f t="shared" si="140"/>
        <v>5_19883</v>
      </c>
      <c r="B2293" s="2">
        <v>5</v>
      </c>
      <c r="C2293" s="11" t="s">
        <v>24</v>
      </c>
      <c r="D2293" s="2">
        <v>3</v>
      </c>
      <c r="E2293" s="2">
        <v>1988</v>
      </c>
      <c r="F2293" s="2" t="str">
        <f t="shared" si="141"/>
        <v>1988Q3</v>
      </c>
      <c r="G2293" s="2">
        <v>1</v>
      </c>
      <c r="H2293" s="2">
        <v>0</v>
      </c>
      <c r="I2293" s="2">
        <v>0</v>
      </c>
      <c r="J2293" s="12">
        <v>7699</v>
      </c>
      <c r="K2293" s="12">
        <f>J2293*[1]OtherData!$C$3</f>
        <v>5828.1604844814538</v>
      </c>
      <c r="L2293" s="12" t="str">
        <f>VLOOKUP($C2293,[1]OtherData!$H:$I,2,0)</f>
        <v>Storm</v>
      </c>
      <c r="M2293" s="15">
        <f t="shared" si="142"/>
        <v>-4.1350278086868607E-2</v>
      </c>
      <c r="N2293" s="12">
        <v>10748.153720815922</v>
      </c>
      <c r="O2293" s="14">
        <f t="shared" si="143"/>
        <v>-3.8439018005463121E-2</v>
      </c>
      <c r="P2293">
        <v>3</v>
      </c>
      <c r="Q2293">
        <v>1</v>
      </c>
    </row>
    <row r="2294" spans="1:17">
      <c r="A2294" s="2" t="str">
        <f t="shared" si="140"/>
        <v>1_19932</v>
      </c>
      <c r="B2294" s="2">
        <v>1</v>
      </c>
      <c r="C2294" s="11" t="s">
        <v>39</v>
      </c>
      <c r="D2294" s="2">
        <v>2</v>
      </c>
      <c r="E2294" s="2">
        <v>1993</v>
      </c>
      <c r="F2294" s="2" t="str">
        <f t="shared" si="141"/>
        <v>1993Q2</v>
      </c>
      <c r="G2294" s="2">
        <v>1</v>
      </c>
      <c r="H2294" s="2">
        <v>0</v>
      </c>
      <c r="I2294" s="2">
        <v>0</v>
      </c>
      <c r="J2294" s="12">
        <v>7699</v>
      </c>
      <c r="K2294" s="12">
        <f>J2294*[1]OtherData!$C$3</f>
        <v>5828.1604844814538</v>
      </c>
      <c r="L2294" s="12" t="str">
        <f>VLOOKUP($C2294,[1]OtherData!$H:$I,2,0)</f>
        <v>Storm</v>
      </c>
      <c r="M2294" s="13">
        <f t="shared" si="142"/>
        <v>-4.1350278086868607E-2</v>
      </c>
      <c r="N2294" s="12">
        <v>9277.4695227827015</v>
      </c>
      <c r="O2294" s="14">
        <f t="shared" si="143"/>
        <v>-3.8446070675292363E-2</v>
      </c>
      <c r="P2294">
        <v>3</v>
      </c>
      <c r="Q2294">
        <v>1</v>
      </c>
    </row>
    <row r="2295" spans="1:17">
      <c r="A2295" s="2" t="str">
        <f t="shared" si="140"/>
        <v>2_20182</v>
      </c>
      <c r="B2295" s="2">
        <v>2</v>
      </c>
      <c r="C2295" s="11" t="s">
        <v>24</v>
      </c>
      <c r="D2295" s="2">
        <v>2</v>
      </c>
      <c r="E2295" s="2">
        <v>2018</v>
      </c>
      <c r="F2295" s="2" t="str">
        <f t="shared" si="141"/>
        <v>2018Q2</v>
      </c>
      <c r="G2295" s="2">
        <v>1</v>
      </c>
      <c r="H2295" s="2">
        <v>0</v>
      </c>
      <c r="I2295" s="2">
        <v>0</v>
      </c>
      <c r="J2295" s="12">
        <v>7667</v>
      </c>
      <c r="K2295" s="12">
        <f>J2295*[1]OtherData!$C$3</f>
        <v>5803.9364118092353</v>
      </c>
      <c r="L2295" s="12" t="str">
        <f>VLOOKUP($C2295,[1]OtherData!$H:$I,2,0)</f>
        <v>Storm</v>
      </c>
      <c r="M2295" s="15">
        <f t="shared" si="142"/>
        <v>-4.1350480469632959E-2</v>
      </c>
      <c r="N2295" s="12">
        <v>7389.4119946850478</v>
      </c>
      <c r="O2295" s="14">
        <f t="shared" si="143"/>
        <v>-3.84551248599923E-2</v>
      </c>
      <c r="P2295">
        <v>3</v>
      </c>
      <c r="Q2295">
        <v>1</v>
      </c>
    </row>
    <row r="2296" spans="1:17">
      <c r="A2296" s="2" t="str">
        <f t="shared" si="140"/>
        <v>4_19873</v>
      </c>
      <c r="B2296" s="2">
        <v>4</v>
      </c>
      <c r="C2296" s="11" t="s">
        <v>39</v>
      </c>
      <c r="D2296" s="2">
        <v>3</v>
      </c>
      <c r="E2296" s="2">
        <v>1987</v>
      </c>
      <c r="F2296" s="2" t="str">
        <f t="shared" si="141"/>
        <v>1987Q3</v>
      </c>
      <c r="G2296" s="2">
        <v>1</v>
      </c>
      <c r="H2296" s="2">
        <v>0</v>
      </c>
      <c r="I2296" s="2">
        <v>0</v>
      </c>
      <c r="J2296" s="12">
        <v>7664</v>
      </c>
      <c r="K2296" s="12">
        <f>J2296*[1]OtherData!$C$3</f>
        <v>5801.6654049962153</v>
      </c>
      <c r="L2296" s="12" t="str">
        <f>VLOOKUP($C2296,[1]OtherData!$H:$I,2,0)</f>
        <v>Storm</v>
      </c>
      <c r="M2296" s="13">
        <f t="shared" si="142"/>
        <v>-4.1350499443017115E-2</v>
      </c>
      <c r="N2296" s="12">
        <v>11165.110240811837</v>
      </c>
      <c r="O2296" s="14">
        <f t="shared" si="143"/>
        <v>-3.8437018489406165E-2</v>
      </c>
      <c r="P2296">
        <v>3</v>
      </c>
      <c r="Q2296">
        <v>1</v>
      </c>
    </row>
    <row r="2297" spans="1:17">
      <c r="A2297" s="2" t="str">
        <f t="shared" si="140"/>
        <v>2_20142</v>
      </c>
      <c r="B2297" s="2">
        <v>2</v>
      </c>
      <c r="C2297" s="11" t="s">
        <v>39</v>
      </c>
      <c r="D2297" s="2">
        <v>2</v>
      </c>
      <c r="E2297" s="2">
        <v>2014</v>
      </c>
      <c r="F2297" s="2" t="str">
        <f t="shared" si="141"/>
        <v>2014Q2</v>
      </c>
      <c r="G2297" s="2">
        <v>1</v>
      </c>
      <c r="H2297" s="2">
        <v>0</v>
      </c>
      <c r="I2297" s="2">
        <v>0</v>
      </c>
      <c r="J2297" s="12">
        <v>7664</v>
      </c>
      <c r="K2297" s="12">
        <f>J2297*[1]OtherData!$C$3</f>
        <v>5801.6654049962153</v>
      </c>
      <c r="L2297" s="12" t="str">
        <f>VLOOKUP($C2297,[1]OtherData!$H:$I,2,0)</f>
        <v>Storm</v>
      </c>
      <c r="M2297" s="15">
        <f t="shared" si="142"/>
        <v>-4.1350499443017115E-2</v>
      </c>
      <c r="N2297" s="12">
        <v>7296.4667775252365</v>
      </c>
      <c r="O2297" s="14">
        <f t="shared" si="143"/>
        <v>-3.8455570579018668E-2</v>
      </c>
      <c r="P2297">
        <v>3</v>
      </c>
      <c r="Q2297">
        <v>1</v>
      </c>
    </row>
    <row r="2298" spans="1:17">
      <c r="A2298" s="2" t="str">
        <f t="shared" si="140"/>
        <v>3_19892</v>
      </c>
      <c r="B2298" s="2">
        <v>3</v>
      </c>
      <c r="C2298" s="11" t="s">
        <v>24</v>
      </c>
      <c r="D2298" s="2">
        <v>2</v>
      </c>
      <c r="E2298" s="2">
        <v>1989</v>
      </c>
      <c r="F2298" s="2" t="str">
        <f t="shared" si="141"/>
        <v>1989Q2</v>
      </c>
      <c r="G2298" s="2">
        <v>1</v>
      </c>
      <c r="H2298" s="2">
        <v>0</v>
      </c>
      <c r="I2298" s="2">
        <v>0</v>
      </c>
      <c r="J2298" s="12">
        <v>7661</v>
      </c>
      <c r="K2298" s="12">
        <f>J2298*[1]OtherData!$C$3</f>
        <v>5799.3943981831944</v>
      </c>
      <c r="L2298" s="12" t="str">
        <f>VLOOKUP($C2298,[1]OtherData!$H:$I,2,0)</f>
        <v>Storm</v>
      </c>
      <c r="M2298" s="13">
        <f t="shared" si="142"/>
        <v>-4.1350518416401277E-2</v>
      </c>
      <c r="N2298" s="12">
        <v>10209.634307800072</v>
      </c>
      <c r="O2298" s="14">
        <f t="shared" si="143"/>
        <v>-3.844160047668415E-2</v>
      </c>
      <c r="P2298">
        <v>3</v>
      </c>
      <c r="Q2298">
        <v>1</v>
      </c>
    </row>
    <row r="2299" spans="1:17">
      <c r="A2299" s="2" t="str">
        <f t="shared" si="140"/>
        <v>2_19763</v>
      </c>
      <c r="B2299" s="2">
        <v>2</v>
      </c>
      <c r="C2299" s="11" t="s">
        <v>45</v>
      </c>
      <c r="D2299" s="2">
        <v>3</v>
      </c>
      <c r="E2299" s="2">
        <v>1976</v>
      </c>
      <c r="F2299" s="2" t="str">
        <f t="shared" si="141"/>
        <v>1976Q3</v>
      </c>
      <c r="G2299" s="2">
        <v>1</v>
      </c>
      <c r="H2299" s="2">
        <v>0</v>
      </c>
      <c r="I2299" s="2">
        <v>0</v>
      </c>
      <c r="J2299" s="12">
        <v>7659</v>
      </c>
      <c r="K2299" s="12">
        <f>J2299*[1]OtherData!$C$3</f>
        <v>5797.8803936411814</v>
      </c>
      <c r="L2299" s="12" t="str">
        <f>VLOOKUP($C2299,[1]OtherData!$H:$I,2,0)</f>
        <v>Storm</v>
      </c>
      <c r="M2299" s="15">
        <f t="shared" si="142"/>
        <v>-4.1350531065324048E-2</v>
      </c>
      <c r="N2299" s="12">
        <v>16910.315406699534</v>
      </c>
      <c r="O2299" s="14">
        <f t="shared" si="143"/>
        <v>-3.8409467343354264E-2</v>
      </c>
      <c r="P2299">
        <v>3</v>
      </c>
      <c r="Q2299">
        <v>1</v>
      </c>
    </row>
    <row r="2300" spans="1:17">
      <c r="A2300" s="2" t="str">
        <f t="shared" si="140"/>
        <v>4_19823</v>
      </c>
      <c r="B2300" s="2">
        <v>4</v>
      </c>
      <c r="C2300" s="11" t="s">
        <v>25</v>
      </c>
      <c r="D2300" s="2">
        <v>3</v>
      </c>
      <c r="E2300" s="2">
        <v>1982</v>
      </c>
      <c r="F2300" s="2" t="str">
        <f t="shared" si="141"/>
        <v>1982Q3</v>
      </c>
      <c r="G2300" s="2">
        <v>1</v>
      </c>
      <c r="H2300" s="2">
        <v>0</v>
      </c>
      <c r="I2300" s="2">
        <v>23</v>
      </c>
      <c r="J2300" s="12">
        <v>7657</v>
      </c>
      <c r="K2300" s="12">
        <f>J2300*[1]OtherData!$C$3</f>
        <v>5796.3663890991675</v>
      </c>
      <c r="L2300" s="12" t="str">
        <f>VLOOKUP($C2300,[1]OtherData!$H:$I,2,0)</f>
        <v>Storm</v>
      </c>
      <c r="M2300" s="13">
        <f t="shared" si="142"/>
        <v>-4.1350543714246818E-2</v>
      </c>
      <c r="N2300" s="12">
        <v>14924.787491653458</v>
      </c>
      <c r="O2300" s="14">
        <f t="shared" si="143"/>
        <v>-3.8418988947543857E-2</v>
      </c>
      <c r="P2300">
        <v>3</v>
      </c>
      <c r="Q2300">
        <v>1</v>
      </c>
    </row>
    <row r="2301" spans="1:17">
      <c r="A2301" s="2" t="str">
        <f t="shared" si="140"/>
        <v>3_19872</v>
      </c>
      <c r="B2301" s="2">
        <v>3</v>
      </c>
      <c r="C2301" s="11" t="s">
        <v>39</v>
      </c>
      <c r="D2301" s="2">
        <v>2</v>
      </c>
      <c r="E2301" s="2">
        <v>1987</v>
      </c>
      <c r="F2301" s="2" t="str">
        <f t="shared" si="141"/>
        <v>1987Q2</v>
      </c>
      <c r="G2301" s="2">
        <v>1</v>
      </c>
      <c r="H2301" s="2">
        <v>0</v>
      </c>
      <c r="I2301" s="2">
        <v>0</v>
      </c>
      <c r="J2301" s="12">
        <v>7650</v>
      </c>
      <c r="K2301" s="12">
        <f>J2301*[1]OtherData!$C$3</f>
        <v>5791.0673732021196</v>
      </c>
      <c r="L2301" s="12" t="str">
        <f>VLOOKUP($C2301,[1]OtherData!$H:$I,2,0)</f>
        <v>Storm</v>
      </c>
      <c r="M2301" s="15">
        <f t="shared" si="142"/>
        <v>-4.1350587985476521E-2</v>
      </c>
      <c r="N2301" s="12">
        <v>11144.714684526429</v>
      </c>
      <c r="O2301" s="14">
        <f t="shared" si="143"/>
        <v>-3.8437116296348446E-2</v>
      </c>
      <c r="P2301">
        <v>3</v>
      </c>
      <c r="Q2301">
        <v>1</v>
      </c>
    </row>
    <row r="2302" spans="1:17">
      <c r="A2302" s="2" t="str">
        <f t="shared" si="140"/>
        <v>1_19792</v>
      </c>
      <c r="B2302" s="2">
        <v>1</v>
      </c>
      <c r="C2302" s="11" t="s">
        <v>44</v>
      </c>
      <c r="D2302" s="2">
        <v>2</v>
      </c>
      <c r="E2302" s="2">
        <v>1979</v>
      </c>
      <c r="F2302" s="2" t="str">
        <f t="shared" si="141"/>
        <v>1979Q2</v>
      </c>
      <c r="G2302" s="2">
        <v>1</v>
      </c>
      <c r="H2302" s="2">
        <v>0</v>
      </c>
      <c r="I2302" s="2">
        <v>0</v>
      </c>
      <c r="J2302" s="12">
        <v>7649</v>
      </c>
      <c r="K2302" s="12">
        <f>J2302*[1]OtherData!$C$3</f>
        <v>5790.3103709311126</v>
      </c>
      <c r="L2302" s="12" t="str">
        <f>VLOOKUP($C2302,[1]OtherData!$H:$I,2,0)</f>
        <v>Storm</v>
      </c>
      <c r="M2302" s="13">
        <f t="shared" si="142"/>
        <v>-4.1350594309937906E-2</v>
      </c>
      <c r="N2302" s="12">
        <v>16454.331467337128</v>
      </c>
      <c r="O2302" s="14">
        <f t="shared" si="143"/>
        <v>-3.8411654015500507E-2</v>
      </c>
      <c r="P2302">
        <v>3</v>
      </c>
      <c r="Q2302">
        <v>1</v>
      </c>
    </row>
    <row r="2303" spans="1:17">
      <c r="A2303" s="2" t="str">
        <f t="shared" si="140"/>
        <v>3_19721</v>
      </c>
      <c r="B2303" s="2">
        <v>3</v>
      </c>
      <c r="C2303" s="11" t="s">
        <v>26</v>
      </c>
      <c r="D2303" s="2">
        <v>1</v>
      </c>
      <c r="E2303" s="2">
        <v>1972</v>
      </c>
      <c r="F2303" s="2" t="str">
        <f t="shared" si="141"/>
        <v>1972Q1</v>
      </c>
      <c r="G2303" s="2">
        <v>1</v>
      </c>
      <c r="H2303" s="2">
        <v>0</v>
      </c>
      <c r="I2303" s="2">
        <v>11</v>
      </c>
      <c r="J2303" s="12">
        <v>7649</v>
      </c>
      <c r="K2303" s="12">
        <f>J2303*[1]OtherData!$C$3</f>
        <v>5790.3103709311126</v>
      </c>
      <c r="L2303" s="12" t="str">
        <f>VLOOKUP($C2303,[1]OtherData!$H:$I,2,0)</f>
        <v>Wind</v>
      </c>
      <c r="M2303" s="15">
        <f t="shared" si="142"/>
        <v>-4.1350594309937906E-2</v>
      </c>
      <c r="N2303" s="12">
        <v>16862.296904892515</v>
      </c>
      <c r="O2303" s="14">
        <f t="shared" si="143"/>
        <v>-3.8409697616202366E-2</v>
      </c>
      <c r="P2303">
        <v>3</v>
      </c>
      <c r="Q2303">
        <v>1</v>
      </c>
    </row>
    <row r="2304" spans="1:17">
      <c r="A2304" s="2" t="str">
        <f t="shared" si="140"/>
        <v>2_20121</v>
      </c>
      <c r="B2304" s="2">
        <v>2</v>
      </c>
      <c r="C2304" s="11" t="s">
        <v>39</v>
      </c>
      <c r="D2304" s="2">
        <v>1</v>
      </c>
      <c r="E2304" s="2">
        <v>2012</v>
      </c>
      <c r="F2304" s="2" t="str">
        <f t="shared" si="141"/>
        <v>2012Q1</v>
      </c>
      <c r="G2304" s="2">
        <v>1</v>
      </c>
      <c r="H2304" s="2">
        <v>0</v>
      </c>
      <c r="I2304" s="2">
        <v>0</v>
      </c>
      <c r="J2304" s="12">
        <v>7619</v>
      </c>
      <c r="K2304" s="12">
        <f>J2304*[1]OtherData!$C$3</f>
        <v>5767.600302800909</v>
      </c>
      <c r="L2304" s="12" t="str">
        <f>VLOOKUP($C2304,[1]OtherData!$H:$I,2,0)</f>
        <v>Storm</v>
      </c>
      <c r="M2304" s="13">
        <f t="shared" si="142"/>
        <v>-4.1350784043779489E-2</v>
      </c>
      <c r="N2304" s="12">
        <v>7028.2417235551638</v>
      </c>
      <c r="O2304" s="14">
        <f t="shared" si="143"/>
        <v>-3.8456856852950291E-2</v>
      </c>
      <c r="P2304">
        <v>3</v>
      </c>
      <c r="Q2304">
        <v>1</v>
      </c>
    </row>
    <row r="2305" spans="1:17">
      <c r="A2305" s="2" t="str">
        <f t="shared" si="140"/>
        <v>5_19823</v>
      </c>
      <c r="B2305" s="2">
        <v>5</v>
      </c>
      <c r="C2305" s="11" t="s">
        <v>50</v>
      </c>
      <c r="D2305" s="2">
        <v>3</v>
      </c>
      <c r="E2305" s="2">
        <v>1982</v>
      </c>
      <c r="F2305" s="2" t="str">
        <f t="shared" si="141"/>
        <v>1982Q3</v>
      </c>
      <c r="G2305" s="2">
        <v>1</v>
      </c>
      <c r="H2305" s="2">
        <v>0</v>
      </c>
      <c r="I2305" s="2">
        <v>0</v>
      </c>
      <c r="J2305" s="12">
        <v>7617</v>
      </c>
      <c r="K2305" s="12">
        <f>J2305*[1]OtherData!$C$3</f>
        <v>5766.0862982588951</v>
      </c>
      <c r="L2305" s="12" t="str">
        <f>VLOOKUP($C2305,[1]OtherData!$H:$I,2,0)</f>
        <v>Wind</v>
      </c>
      <c r="M2305" s="15">
        <f t="shared" si="142"/>
        <v>-4.1350796692702259E-2</v>
      </c>
      <c r="N2305" s="12">
        <v>14846.820729257463</v>
      </c>
      <c r="O2305" s="14">
        <f t="shared" si="143"/>
        <v>-3.8419362837352131E-2</v>
      </c>
      <c r="P2305">
        <v>3</v>
      </c>
      <c r="Q2305">
        <v>1</v>
      </c>
    </row>
    <row r="2306" spans="1:17">
      <c r="A2306" s="2" t="str">
        <f t="shared" ref="A2306:A2369" si="144">B2306&amp;"_"&amp;E2306&amp;D2306</f>
        <v>3_19841</v>
      </c>
      <c r="B2306" s="2">
        <v>3</v>
      </c>
      <c r="C2306" s="11" t="s">
        <v>39</v>
      </c>
      <c r="D2306" s="2">
        <v>1</v>
      </c>
      <c r="E2306" s="2">
        <v>1984</v>
      </c>
      <c r="F2306" s="2" t="str">
        <f t="shared" ref="F2306:F2369" si="145">E2306&amp;"Q"&amp;D2306</f>
        <v>1984Q1</v>
      </c>
      <c r="G2306" s="2">
        <v>1</v>
      </c>
      <c r="H2306" s="2">
        <v>0</v>
      </c>
      <c r="I2306" s="2">
        <v>0</v>
      </c>
      <c r="J2306" s="12">
        <v>7615</v>
      </c>
      <c r="K2306" s="12">
        <f>J2306*[1]OtherData!$C$3</f>
        <v>5764.5722937168812</v>
      </c>
      <c r="L2306" s="12" t="str">
        <f>VLOOKUP($C2306,[1]OtherData!$H:$I,2,0)</f>
        <v>Storm</v>
      </c>
      <c r="M2306" s="13">
        <f t="shared" ref="M2306:M2369" si="146">STANDARDIZE(J2306,AVERAGE($J$2:$J$3367),_xlfn.STDEV.S($J$2:$J$3367))</f>
        <v>-4.1350809341625029E-2</v>
      </c>
      <c r="N2306" s="12">
        <v>13177.573292805131</v>
      </c>
      <c r="O2306" s="14">
        <f t="shared" ref="O2306:O2369" si="147">STANDARDIZE(N2306,AVERAGE($N$2:$N$3367),_xlfn.STDEV.S($N$2:$N$3367))</f>
        <v>-3.842736771769853E-2</v>
      </c>
      <c r="P2306">
        <v>3</v>
      </c>
      <c r="Q2306">
        <v>1</v>
      </c>
    </row>
    <row r="2307" spans="1:17">
      <c r="A2307" s="2" t="str">
        <f t="shared" si="144"/>
        <v>1_19892</v>
      </c>
      <c r="B2307" s="2">
        <v>1</v>
      </c>
      <c r="C2307" s="11" t="s">
        <v>24</v>
      </c>
      <c r="D2307" s="2">
        <v>2</v>
      </c>
      <c r="E2307" s="2">
        <v>1989</v>
      </c>
      <c r="F2307" s="2" t="str">
        <f t="shared" si="145"/>
        <v>1989Q2</v>
      </c>
      <c r="G2307" s="2">
        <v>1</v>
      </c>
      <c r="H2307" s="2">
        <v>0</v>
      </c>
      <c r="I2307" s="2">
        <v>0</v>
      </c>
      <c r="J2307" s="12">
        <v>7615</v>
      </c>
      <c r="K2307" s="12">
        <f>J2307*[1]OtherData!$C$3</f>
        <v>5764.5722937168812</v>
      </c>
      <c r="L2307" s="12" t="str">
        <f>VLOOKUP($C2307,[1]OtherData!$H:$I,2,0)</f>
        <v>Storm</v>
      </c>
      <c r="M2307" s="15">
        <f t="shared" si="146"/>
        <v>-4.1350809341625029E-2</v>
      </c>
      <c r="N2307" s="12">
        <v>10148.331190953864</v>
      </c>
      <c r="O2307" s="14">
        <f t="shared" si="147"/>
        <v>-3.8441894455937611E-2</v>
      </c>
      <c r="P2307">
        <v>3</v>
      </c>
      <c r="Q2307">
        <v>1</v>
      </c>
    </row>
    <row r="2308" spans="1:17">
      <c r="A2308" s="2" t="str">
        <f t="shared" si="144"/>
        <v>3_19863</v>
      </c>
      <c r="B2308" s="2">
        <v>3</v>
      </c>
      <c r="C2308" s="11" t="s">
        <v>25</v>
      </c>
      <c r="D2308" s="2">
        <v>3</v>
      </c>
      <c r="E2308" s="2">
        <v>1986</v>
      </c>
      <c r="F2308" s="2" t="str">
        <f t="shared" si="145"/>
        <v>1986Q3</v>
      </c>
      <c r="G2308" s="2">
        <v>1</v>
      </c>
      <c r="H2308" s="2">
        <v>0</v>
      </c>
      <c r="I2308" s="2">
        <v>0</v>
      </c>
      <c r="J2308" s="12">
        <v>7606</v>
      </c>
      <c r="K2308" s="12">
        <f>J2308*[1]OtherData!$C$3</f>
        <v>5757.7592732778203</v>
      </c>
      <c r="L2308" s="12" t="str">
        <f>VLOOKUP($C2308,[1]OtherData!$H:$I,2,0)</f>
        <v>Storm</v>
      </c>
      <c r="M2308" s="13">
        <f t="shared" si="146"/>
        <v>-4.1350866261777502E-2</v>
      </c>
      <c r="N2308" s="12">
        <v>11653.112773618859</v>
      </c>
      <c r="O2308" s="14">
        <f t="shared" si="147"/>
        <v>-3.8434678272013252E-2</v>
      </c>
      <c r="P2308">
        <v>3</v>
      </c>
      <c r="Q2308">
        <v>1</v>
      </c>
    </row>
    <row r="2309" spans="1:17">
      <c r="A2309" s="2" t="str">
        <f t="shared" si="144"/>
        <v>3_19882</v>
      </c>
      <c r="B2309" s="2">
        <v>3</v>
      </c>
      <c r="C2309" s="11" t="s">
        <v>39</v>
      </c>
      <c r="D2309" s="2">
        <v>2</v>
      </c>
      <c r="E2309" s="2">
        <v>1988</v>
      </c>
      <c r="F2309" s="2" t="str">
        <f t="shared" si="145"/>
        <v>1988Q2</v>
      </c>
      <c r="G2309" s="2">
        <v>1</v>
      </c>
      <c r="H2309" s="2">
        <v>0</v>
      </c>
      <c r="I2309" s="2">
        <v>0</v>
      </c>
      <c r="J2309" s="12">
        <v>7599</v>
      </c>
      <c r="K2309" s="12">
        <f>J2309*[1]OtherData!$C$3</f>
        <v>5752.4602573807724</v>
      </c>
      <c r="L2309" s="12" t="str">
        <f>VLOOKUP($C2309,[1]OtherData!$H:$I,2,0)</f>
        <v>Storm</v>
      </c>
      <c r="M2309" s="15">
        <f t="shared" si="146"/>
        <v>-4.1350910533007205E-2</v>
      </c>
      <c r="N2309" s="12">
        <v>10608.549178397219</v>
      </c>
      <c r="O2309" s="14">
        <f t="shared" si="147"/>
        <v>-3.8439687479402976E-2</v>
      </c>
      <c r="P2309">
        <v>3</v>
      </c>
      <c r="Q2309">
        <v>1</v>
      </c>
    </row>
    <row r="2310" spans="1:17">
      <c r="A2310" s="2" t="str">
        <f t="shared" si="144"/>
        <v>2_19812</v>
      </c>
      <c r="B2310" s="2">
        <v>2</v>
      </c>
      <c r="C2310" s="11" t="s">
        <v>27</v>
      </c>
      <c r="D2310" s="2">
        <v>2</v>
      </c>
      <c r="E2310" s="2">
        <v>1981</v>
      </c>
      <c r="F2310" s="2" t="str">
        <f t="shared" si="145"/>
        <v>1981Q2</v>
      </c>
      <c r="G2310" s="2">
        <v>1</v>
      </c>
      <c r="H2310" s="2">
        <v>0</v>
      </c>
      <c r="I2310" s="2">
        <v>0</v>
      </c>
      <c r="J2310" s="12">
        <v>7593</v>
      </c>
      <c r="K2310" s="12">
        <f>J2310*[1]OtherData!$C$3</f>
        <v>5747.9182437547315</v>
      </c>
      <c r="L2310" s="12" t="str">
        <f>VLOOKUP($C2310,[1]OtherData!$H:$I,2,0)</f>
        <v>Storm</v>
      </c>
      <c r="M2310" s="13">
        <f t="shared" si="146"/>
        <v>-4.1350948479775523E-2</v>
      </c>
      <c r="N2310" s="12">
        <v>15692.241705227443</v>
      </c>
      <c r="O2310" s="14">
        <f t="shared" si="147"/>
        <v>-3.8415308618901828E-2</v>
      </c>
      <c r="P2310">
        <v>3</v>
      </c>
      <c r="Q2310">
        <v>1</v>
      </c>
    </row>
    <row r="2311" spans="1:17">
      <c r="A2311" s="2" t="str">
        <f t="shared" si="144"/>
        <v>6_19893</v>
      </c>
      <c r="B2311" s="2">
        <v>6</v>
      </c>
      <c r="C2311" s="11" t="s">
        <v>45</v>
      </c>
      <c r="D2311" s="2">
        <v>3</v>
      </c>
      <c r="E2311" s="2">
        <v>1989</v>
      </c>
      <c r="F2311" s="2" t="str">
        <f t="shared" si="145"/>
        <v>1989Q3</v>
      </c>
      <c r="G2311" s="2">
        <v>1</v>
      </c>
      <c r="H2311" s="2">
        <v>0</v>
      </c>
      <c r="I2311" s="2">
        <v>0</v>
      </c>
      <c r="J2311" s="12">
        <v>7588</v>
      </c>
      <c r="K2311" s="12">
        <f>J2311*[1]OtherData!$C$3</f>
        <v>5744.1332323996976</v>
      </c>
      <c r="L2311" s="12" t="str">
        <f>VLOOKUP($C2311,[1]OtherData!$H:$I,2,0)</f>
        <v>Storm</v>
      </c>
      <c r="M2311" s="15">
        <f t="shared" si="146"/>
        <v>-4.1350980102082449E-2</v>
      </c>
      <c r="N2311" s="12">
        <v>10112.348926718045</v>
      </c>
      <c r="O2311" s="14">
        <f t="shared" si="147"/>
        <v>-3.8442067008977683E-2</v>
      </c>
      <c r="P2311">
        <v>3</v>
      </c>
      <c r="Q2311">
        <v>1</v>
      </c>
    </row>
    <row r="2312" spans="1:17">
      <c r="A2312" s="2" t="str">
        <f t="shared" si="144"/>
        <v>1_19883</v>
      </c>
      <c r="B2312" s="2">
        <v>1</v>
      </c>
      <c r="C2312" s="11" t="s">
        <v>24</v>
      </c>
      <c r="D2312" s="2">
        <v>3</v>
      </c>
      <c r="E2312" s="2">
        <v>1988</v>
      </c>
      <c r="F2312" s="2" t="str">
        <f t="shared" si="145"/>
        <v>1988Q3</v>
      </c>
      <c r="G2312" s="2">
        <v>1</v>
      </c>
      <c r="H2312" s="2">
        <v>0</v>
      </c>
      <c r="I2312" s="2">
        <v>0</v>
      </c>
      <c r="J2312" s="12">
        <v>7572</v>
      </c>
      <c r="K2312" s="12">
        <f>J2312*[1]OtherData!$C$3</f>
        <v>5732.0211960635888</v>
      </c>
      <c r="L2312" s="12" t="str">
        <f>VLOOKUP($C2312,[1]OtherData!$H:$I,2,0)</f>
        <v>Storm</v>
      </c>
      <c r="M2312" s="13">
        <f t="shared" si="146"/>
        <v>-4.1351081293464625E-2</v>
      </c>
      <c r="N2312" s="12">
        <v>10570.85595194417</v>
      </c>
      <c r="O2312" s="14">
        <f t="shared" si="147"/>
        <v>-3.8439868237366739E-2</v>
      </c>
      <c r="P2312">
        <v>3</v>
      </c>
      <c r="Q2312">
        <v>1</v>
      </c>
    </row>
    <row r="2313" spans="1:17">
      <c r="A2313" s="2" t="str">
        <f t="shared" si="144"/>
        <v>1_19842</v>
      </c>
      <c r="B2313" s="2">
        <v>1</v>
      </c>
      <c r="C2313" s="11" t="s">
        <v>64</v>
      </c>
      <c r="D2313" s="2">
        <v>2</v>
      </c>
      <c r="E2313" s="2">
        <v>1984</v>
      </c>
      <c r="F2313" s="2" t="str">
        <f t="shared" si="145"/>
        <v>1984Q2</v>
      </c>
      <c r="G2313" s="2">
        <v>1</v>
      </c>
      <c r="H2313" s="2">
        <v>0</v>
      </c>
      <c r="I2313" s="2">
        <v>0</v>
      </c>
      <c r="J2313" s="12">
        <v>7567</v>
      </c>
      <c r="K2313" s="12">
        <f>J2313*[1]OtherData!$C$3</f>
        <v>5728.236184708554</v>
      </c>
      <c r="L2313" s="12" t="str">
        <f>VLOOKUP($C2313,[1]OtherData!$H:$I,2,0)</f>
        <v>Water</v>
      </c>
      <c r="M2313" s="15">
        <f t="shared" si="146"/>
        <v>-4.1351112915771558E-2</v>
      </c>
      <c r="N2313" s="12">
        <v>13094.510453927305</v>
      </c>
      <c r="O2313" s="14">
        <f t="shared" si="147"/>
        <v>-3.842776604575459E-2</v>
      </c>
      <c r="P2313">
        <v>3</v>
      </c>
      <c r="Q2313">
        <v>1</v>
      </c>
    </row>
    <row r="2314" spans="1:17">
      <c r="A2314" s="2" t="str">
        <f t="shared" si="144"/>
        <v>4_20114</v>
      </c>
      <c r="B2314" s="2">
        <v>4</v>
      </c>
      <c r="C2314" s="11" t="s">
        <v>26</v>
      </c>
      <c r="D2314" s="2">
        <v>4</v>
      </c>
      <c r="E2314" s="2">
        <v>2011</v>
      </c>
      <c r="F2314" s="2" t="str">
        <f t="shared" si="145"/>
        <v>2011Q4</v>
      </c>
      <c r="G2314" s="2">
        <v>1</v>
      </c>
      <c r="H2314" s="2">
        <v>0</v>
      </c>
      <c r="I2314" s="2">
        <v>0</v>
      </c>
      <c r="J2314" s="12">
        <v>7550</v>
      </c>
      <c r="K2314" s="12">
        <f>J2314*[1]OtherData!$C$3</f>
        <v>5715.3671461014383</v>
      </c>
      <c r="L2314" s="12" t="str">
        <f>VLOOKUP($C2314,[1]OtherData!$H:$I,2,0)</f>
        <v>Wind</v>
      </c>
      <c r="M2314" s="13">
        <f t="shared" si="146"/>
        <v>-4.135122043161512E-2</v>
      </c>
      <c r="N2314" s="12">
        <v>6777.9677980409597</v>
      </c>
      <c r="O2314" s="14">
        <f t="shared" si="147"/>
        <v>-3.8458057042199532E-2</v>
      </c>
      <c r="P2314">
        <v>3</v>
      </c>
      <c r="Q2314">
        <v>1</v>
      </c>
    </row>
    <row r="2315" spans="1:17">
      <c r="A2315" s="2" t="str">
        <f t="shared" si="144"/>
        <v>4_19753</v>
      </c>
      <c r="B2315" s="2">
        <v>4</v>
      </c>
      <c r="C2315" s="11" t="s">
        <v>32</v>
      </c>
      <c r="D2315" s="2">
        <v>3</v>
      </c>
      <c r="E2315" s="2">
        <v>1975</v>
      </c>
      <c r="F2315" s="2" t="str">
        <f t="shared" si="145"/>
        <v>1975Q3</v>
      </c>
      <c r="G2315" s="2">
        <v>1</v>
      </c>
      <c r="H2315" s="2">
        <v>0</v>
      </c>
      <c r="I2315" s="2">
        <v>0</v>
      </c>
      <c r="J2315" s="12">
        <v>7540</v>
      </c>
      <c r="K2315" s="12">
        <f>J2315*[1]OtherData!$C$3</f>
        <v>5707.7971233913704</v>
      </c>
      <c r="L2315" s="12" t="str">
        <f>VLOOKUP($C2315,[1]OtherData!$H:$I,2,0)</f>
        <v>Storm</v>
      </c>
      <c r="M2315" s="15">
        <f t="shared" si="146"/>
        <v>-4.1351283676228978E-2</v>
      </c>
      <c r="N2315" s="12">
        <v>16453.429887021965</v>
      </c>
      <c r="O2315" s="14">
        <f t="shared" si="147"/>
        <v>-3.8411658339031214E-2</v>
      </c>
      <c r="P2315">
        <v>3</v>
      </c>
      <c r="Q2315">
        <v>1</v>
      </c>
    </row>
    <row r="2316" spans="1:17">
      <c r="A2316" s="2" t="str">
        <f t="shared" si="144"/>
        <v>5_19672</v>
      </c>
      <c r="B2316" s="2">
        <v>5</v>
      </c>
      <c r="C2316" s="11" t="s">
        <v>26</v>
      </c>
      <c r="D2316" s="2">
        <v>2</v>
      </c>
      <c r="E2316" s="2">
        <v>1967</v>
      </c>
      <c r="F2316" s="2" t="str">
        <f t="shared" si="145"/>
        <v>1967Q2</v>
      </c>
      <c r="G2316" s="2">
        <v>1</v>
      </c>
      <c r="H2316" s="2">
        <v>11</v>
      </c>
      <c r="I2316" s="2">
        <v>0</v>
      </c>
      <c r="J2316" s="12">
        <v>7534</v>
      </c>
      <c r="K2316" s="12">
        <f>J2316*[1]OtherData!$C$3</f>
        <v>5703.2551097653295</v>
      </c>
      <c r="L2316" s="12" t="str">
        <f>VLOOKUP($C2316,[1]OtherData!$H:$I,2,0)</f>
        <v>Wind</v>
      </c>
      <c r="M2316" s="13">
        <f t="shared" si="146"/>
        <v>-4.1351321622997296E-2</v>
      </c>
      <c r="N2316" s="12">
        <v>18821.111970843598</v>
      </c>
      <c r="O2316" s="14">
        <f t="shared" si="147"/>
        <v>-3.8400304113548868E-2</v>
      </c>
      <c r="P2316">
        <v>3</v>
      </c>
      <c r="Q2316">
        <v>1</v>
      </c>
    </row>
    <row r="2317" spans="1:17">
      <c r="A2317" s="2" t="str">
        <f t="shared" si="144"/>
        <v>1_19642</v>
      </c>
      <c r="B2317" s="2">
        <v>1</v>
      </c>
      <c r="C2317" s="11" t="s">
        <v>39</v>
      </c>
      <c r="D2317" s="2">
        <v>2</v>
      </c>
      <c r="E2317" s="2">
        <v>1964</v>
      </c>
      <c r="F2317" s="2" t="str">
        <f t="shared" si="145"/>
        <v>1964Q2</v>
      </c>
      <c r="G2317" s="2">
        <v>1</v>
      </c>
      <c r="H2317" s="2">
        <v>0</v>
      </c>
      <c r="I2317" s="2">
        <v>0</v>
      </c>
      <c r="J2317" s="12">
        <v>7530</v>
      </c>
      <c r="K2317" s="12">
        <f>J2317*[1]OtherData!$C$3</f>
        <v>5700.2271006813025</v>
      </c>
      <c r="L2317" s="12" t="str">
        <f>VLOOKUP($C2317,[1]OtherData!$H:$I,2,0)</f>
        <v>Storm</v>
      </c>
      <c r="M2317" s="15">
        <f t="shared" si="146"/>
        <v>-4.1351346920842837E-2</v>
      </c>
      <c r="N2317" s="12">
        <v>20125.054981212761</v>
      </c>
      <c r="O2317" s="14">
        <f t="shared" si="147"/>
        <v>-3.8394051051511092E-2</v>
      </c>
      <c r="P2317">
        <v>3</v>
      </c>
      <c r="Q2317">
        <v>1</v>
      </c>
    </row>
    <row r="2318" spans="1:17">
      <c r="A2318" s="2" t="str">
        <f t="shared" si="144"/>
        <v>2_19933</v>
      </c>
      <c r="B2318" s="2">
        <v>2</v>
      </c>
      <c r="C2318" s="11" t="s">
        <v>25</v>
      </c>
      <c r="D2318" s="2">
        <v>3</v>
      </c>
      <c r="E2318" s="2">
        <v>1993</v>
      </c>
      <c r="F2318" s="2" t="str">
        <f t="shared" si="145"/>
        <v>1993Q3</v>
      </c>
      <c r="G2318" s="2">
        <v>1</v>
      </c>
      <c r="H2318" s="2">
        <v>0</v>
      </c>
      <c r="I2318" s="2">
        <v>0</v>
      </c>
      <c r="J2318" s="12">
        <v>7523</v>
      </c>
      <c r="K2318" s="12">
        <f>J2318*[1]OtherData!$C$3</f>
        <v>5694.9280847842547</v>
      </c>
      <c r="L2318" s="12" t="str">
        <f>VLOOKUP($C2318,[1]OtherData!$H:$I,2,0)</f>
        <v>Storm</v>
      </c>
      <c r="M2318" s="13">
        <f t="shared" si="146"/>
        <v>-4.135139119207254E-2</v>
      </c>
      <c r="N2318" s="12">
        <v>9065.3855331723935</v>
      </c>
      <c r="O2318" s="14">
        <f t="shared" si="147"/>
        <v>-3.8447087724606407E-2</v>
      </c>
      <c r="P2318">
        <v>3</v>
      </c>
      <c r="Q2318">
        <v>1</v>
      </c>
    </row>
    <row r="2319" spans="1:17">
      <c r="A2319" s="2" t="str">
        <f t="shared" si="144"/>
        <v>2_19911</v>
      </c>
      <c r="B2319" s="2">
        <v>2</v>
      </c>
      <c r="C2319" s="11" t="s">
        <v>26</v>
      </c>
      <c r="D2319" s="2">
        <v>1</v>
      </c>
      <c r="E2319" s="2">
        <v>1991</v>
      </c>
      <c r="F2319" s="2" t="str">
        <f t="shared" si="145"/>
        <v>1991Q1</v>
      </c>
      <c r="G2319" s="2">
        <v>1</v>
      </c>
      <c r="H2319" s="2">
        <v>0</v>
      </c>
      <c r="I2319" s="2">
        <v>0</v>
      </c>
      <c r="J2319" s="12">
        <v>7513</v>
      </c>
      <c r="K2319" s="12">
        <f>J2319*[1]OtherData!$C$3</f>
        <v>5687.3580620741868</v>
      </c>
      <c r="L2319" s="12" t="str">
        <f>VLOOKUP($C2319,[1]OtherData!$H:$I,2,0)</f>
        <v>Wind</v>
      </c>
      <c r="M2319" s="15">
        <f t="shared" si="146"/>
        <v>-4.1351454436686398E-2</v>
      </c>
      <c r="N2319" s="12">
        <v>9245.0153783960068</v>
      </c>
      <c r="O2319" s="14">
        <f t="shared" si="147"/>
        <v>-3.8446226309224688E-2</v>
      </c>
      <c r="P2319">
        <v>3</v>
      </c>
      <c r="Q2319">
        <v>1</v>
      </c>
    </row>
    <row r="2320" spans="1:17">
      <c r="A2320" s="2" t="str">
        <f t="shared" si="144"/>
        <v>5_19753</v>
      </c>
      <c r="B2320" s="2">
        <v>5</v>
      </c>
      <c r="C2320" s="11" t="s">
        <v>32</v>
      </c>
      <c r="D2320" s="2">
        <v>3</v>
      </c>
      <c r="E2320" s="2">
        <v>1975</v>
      </c>
      <c r="F2320" s="2" t="str">
        <f t="shared" si="145"/>
        <v>1975Q3</v>
      </c>
      <c r="G2320" s="2">
        <v>1</v>
      </c>
      <c r="H2320" s="2">
        <v>0</v>
      </c>
      <c r="I2320" s="2">
        <v>0</v>
      </c>
      <c r="J2320" s="12">
        <v>7492</v>
      </c>
      <c r="K2320" s="12">
        <f>J2320*[1]OtherData!$C$3</f>
        <v>5671.4610143830432</v>
      </c>
      <c r="L2320" s="12" t="str">
        <f>VLOOKUP($C2320,[1]OtherData!$H:$I,2,0)</f>
        <v>Storm</v>
      </c>
      <c r="M2320" s="13">
        <f t="shared" si="146"/>
        <v>-4.1351587250375507E-2</v>
      </c>
      <c r="N2320" s="12">
        <v>16348.686566786282</v>
      </c>
      <c r="O2320" s="14">
        <f t="shared" si="147"/>
        <v>-3.8412160635891021E-2</v>
      </c>
      <c r="P2320">
        <v>3</v>
      </c>
      <c r="Q2320">
        <v>1</v>
      </c>
    </row>
    <row r="2321" spans="1:17">
      <c r="A2321" s="2" t="str">
        <f t="shared" si="144"/>
        <v>2_20123</v>
      </c>
      <c r="B2321" s="2">
        <v>2</v>
      </c>
      <c r="C2321" s="11" t="s">
        <v>39</v>
      </c>
      <c r="D2321" s="2">
        <v>3</v>
      </c>
      <c r="E2321" s="2">
        <v>2012</v>
      </c>
      <c r="F2321" s="2" t="str">
        <f t="shared" si="145"/>
        <v>2012Q3</v>
      </c>
      <c r="G2321" s="2">
        <v>1</v>
      </c>
      <c r="H2321" s="2">
        <v>0</v>
      </c>
      <c r="I2321" s="2">
        <v>0</v>
      </c>
      <c r="J2321" s="12">
        <v>7489</v>
      </c>
      <c r="K2321" s="12">
        <f>J2321*[1]OtherData!$C$3</f>
        <v>5669.1900075700232</v>
      </c>
      <c r="L2321" s="12" t="str">
        <f>VLOOKUP($C2321,[1]OtherData!$H:$I,2,0)</f>
        <v>Storm</v>
      </c>
      <c r="M2321" s="15">
        <f t="shared" si="146"/>
        <v>-4.1351606223759663E-2</v>
      </c>
      <c r="N2321" s="12">
        <v>6908.3215996462295</v>
      </c>
      <c r="O2321" s="14">
        <f t="shared" si="147"/>
        <v>-3.8457431930210888E-2</v>
      </c>
      <c r="P2321">
        <v>3</v>
      </c>
      <c r="Q2321">
        <v>1</v>
      </c>
    </row>
    <row r="2322" spans="1:17">
      <c r="A2322" s="2" t="str">
        <f t="shared" si="144"/>
        <v>3_19843</v>
      </c>
      <c r="B2322" s="2">
        <v>3</v>
      </c>
      <c r="C2322" s="11" t="s">
        <v>25</v>
      </c>
      <c r="D2322" s="2">
        <v>3</v>
      </c>
      <c r="E2322" s="2">
        <v>1984</v>
      </c>
      <c r="F2322" s="2" t="str">
        <f t="shared" si="145"/>
        <v>1984Q3</v>
      </c>
      <c r="G2322" s="2">
        <v>1</v>
      </c>
      <c r="H2322" s="2">
        <v>0</v>
      </c>
      <c r="I2322" s="2">
        <v>22</v>
      </c>
      <c r="J2322" s="12">
        <v>7479</v>
      </c>
      <c r="K2322" s="12">
        <f>J2322*[1]OtherData!$C$3</f>
        <v>5661.6199848599545</v>
      </c>
      <c r="L2322" s="12" t="str">
        <f>VLOOKUP($C2322,[1]OtherData!$H:$I,2,0)</f>
        <v>Storm</v>
      </c>
      <c r="M2322" s="13">
        <f t="shared" si="146"/>
        <v>-4.1351669468373528E-2</v>
      </c>
      <c r="N2322" s="12">
        <v>12942.228582651291</v>
      </c>
      <c r="O2322" s="14">
        <f t="shared" si="147"/>
        <v>-3.842849631385737E-2</v>
      </c>
      <c r="P2322">
        <v>3</v>
      </c>
      <c r="Q2322">
        <v>1</v>
      </c>
    </row>
    <row r="2323" spans="1:17">
      <c r="A2323" s="2" t="str">
        <f t="shared" si="144"/>
        <v>3_19873</v>
      </c>
      <c r="B2323" s="2">
        <v>3</v>
      </c>
      <c r="C2323" s="11" t="s">
        <v>24</v>
      </c>
      <c r="D2323" s="2">
        <v>3</v>
      </c>
      <c r="E2323" s="2">
        <v>1987</v>
      </c>
      <c r="F2323" s="2" t="str">
        <f t="shared" si="145"/>
        <v>1987Q3</v>
      </c>
      <c r="G2323" s="2">
        <v>1</v>
      </c>
      <c r="H2323" s="2">
        <v>0</v>
      </c>
      <c r="I2323" s="2">
        <v>0</v>
      </c>
      <c r="J2323" s="12">
        <v>7465</v>
      </c>
      <c r="K2323" s="12">
        <f>J2323*[1]OtherData!$C$3</f>
        <v>5651.0219530658596</v>
      </c>
      <c r="L2323" s="12" t="str">
        <f>VLOOKUP($C2323,[1]OtherData!$H:$I,2,0)</f>
        <v>Storm</v>
      </c>
      <c r="M2323" s="15">
        <f t="shared" si="146"/>
        <v>-4.1351758010832927E-2</v>
      </c>
      <c r="N2323" s="12">
        <v>10875.201976469254</v>
      </c>
      <c r="O2323" s="14">
        <f t="shared" si="147"/>
        <v>-3.8438408745228532E-2</v>
      </c>
      <c r="P2323">
        <v>3</v>
      </c>
      <c r="Q2323">
        <v>1</v>
      </c>
    </row>
    <row r="2324" spans="1:17">
      <c r="A2324" s="2" t="str">
        <f t="shared" si="144"/>
        <v>4_19812</v>
      </c>
      <c r="B2324" s="2">
        <v>4</v>
      </c>
      <c r="C2324" s="11" t="s">
        <v>21</v>
      </c>
      <c r="D2324" s="2">
        <v>2</v>
      </c>
      <c r="E2324" s="2">
        <v>1981</v>
      </c>
      <c r="F2324" s="2" t="str">
        <f t="shared" si="145"/>
        <v>1981Q2</v>
      </c>
      <c r="G2324" s="2">
        <v>1</v>
      </c>
      <c r="H2324" s="2">
        <v>0</v>
      </c>
      <c r="I2324" s="2">
        <v>0</v>
      </c>
      <c r="J2324" s="12">
        <v>7463</v>
      </c>
      <c r="K2324" s="12">
        <f>J2324*[1]OtherData!$C$3</f>
        <v>5649.5079485238457</v>
      </c>
      <c r="L2324" s="12" t="str">
        <f>VLOOKUP($C2324,[1]OtherData!$H:$I,2,0)</f>
        <v>Wind</v>
      </c>
      <c r="M2324" s="13">
        <f t="shared" si="146"/>
        <v>-4.1351770659755697E-2</v>
      </c>
      <c r="N2324" s="12">
        <v>15423.574324524221</v>
      </c>
      <c r="O2324" s="14">
        <f t="shared" si="147"/>
        <v>-3.8416597014012434E-2</v>
      </c>
      <c r="P2324">
        <v>3</v>
      </c>
      <c r="Q2324">
        <v>1</v>
      </c>
    </row>
    <row r="2325" spans="1:17">
      <c r="A2325" s="2" t="str">
        <f t="shared" si="144"/>
        <v>5_19853</v>
      </c>
      <c r="B2325" s="2">
        <v>5</v>
      </c>
      <c r="C2325" s="11" t="s">
        <v>19</v>
      </c>
      <c r="D2325" s="2">
        <v>3</v>
      </c>
      <c r="E2325" s="2">
        <v>1985</v>
      </c>
      <c r="F2325" s="2" t="str">
        <f t="shared" si="145"/>
        <v>1985Q3</v>
      </c>
      <c r="G2325" s="2">
        <v>1</v>
      </c>
      <c r="H2325" s="2">
        <v>0</v>
      </c>
      <c r="I2325" s="2">
        <v>0</v>
      </c>
      <c r="J2325" s="12">
        <v>7454</v>
      </c>
      <c r="K2325" s="12">
        <f>J2325*[1]OtherData!$C$3</f>
        <v>5642.6949280847848</v>
      </c>
      <c r="L2325" s="12" t="str">
        <f>VLOOKUP($C2325,[1]OtherData!$H:$I,2,0)</f>
        <v>Water</v>
      </c>
      <c r="M2325" s="15">
        <f t="shared" si="146"/>
        <v>-4.1351827579908178E-2</v>
      </c>
      <c r="N2325" s="12">
        <v>12047.538367843792</v>
      </c>
      <c r="O2325" s="14">
        <f t="shared" si="147"/>
        <v>-3.8432786803068393E-2</v>
      </c>
      <c r="P2325">
        <v>3</v>
      </c>
      <c r="Q2325">
        <v>1</v>
      </c>
    </row>
    <row r="2326" spans="1:17">
      <c r="A2326" s="2" t="str">
        <f t="shared" si="144"/>
        <v>1_19872</v>
      </c>
      <c r="B2326" s="2">
        <v>1</v>
      </c>
      <c r="C2326" s="11" t="s">
        <v>24</v>
      </c>
      <c r="D2326" s="2">
        <v>2</v>
      </c>
      <c r="E2326" s="2">
        <v>1987</v>
      </c>
      <c r="F2326" s="2" t="str">
        <f t="shared" si="145"/>
        <v>1987Q2</v>
      </c>
      <c r="G2326" s="2">
        <v>1</v>
      </c>
      <c r="H2326" s="2">
        <v>0</v>
      </c>
      <c r="I2326" s="2">
        <v>0</v>
      </c>
      <c r="J2326" s="12">
        <v>7437</v>
      </c>
      <c r="K2326" s="12">
        <f>J2326*[1]OtherData!$C$3</f>
        <v>5629.8258894776691</v>
      </c>
      <c r="L2326" s="12" t="str">
        <f>VLOOKUP($C2326,[1]OtherData!$H:$I,2,0)</f>
        <v>Storm</v>
      </c>
      <c r="M2326" s="13">
        <f t="shared" si="146"/>
        <v>-4.1351935095751739E-2</v>
      </c>
      <c r="N2326" s="12">
        <v>10834.410863898438</v>
      </c>
      <c r="O2326" s="14">
        <f t="shared" si="147"/>
        <v>-3.8438604359113081E-2</v>
      </c>
      <c r="P2326">
        <v>3</v>
      </c>
      <c r="Q2326">
        <v>1</v>
      </c>
    </row>
    <row r="2327" spans="1:17">
      <c r="A2327" s="2" t="str">
        <f t="shared" si="144"/>
        <v>3_19873</v>
      </c>
      <c r="B2327" s="2">
        <v>3</v>
      </c>
      <c r="C2327" s="11" t="s">
        <v>24</v>
      </c>
      <c r="D2327" s="2">
        <v>3</v>
      </c>
      <c r="E2327" s="2">
        <v>1987</v>
      </c>
      <c r="F2327" s="2" t="str">
        <f t="shared" si="145"/>
        <v>1987Q3</v>
      </c>
      <c r="G2327" s="2">
        <v>1</v>
      </c>
      <c r="H2327" s="2">
        <v>0</v>
      </c>
      <c r="I2327" s="2">
        <v>0</v>
      </c>
      <c r="J2327" s="12">
        <v>7434</v>
      </c>
      <c r="K2327" s="12">
        <f>J2327*[1]OtherData!$C$3</f>
        <v>5627.5548826646482</v>
      </c>
      <c r="L2327" s="12" t="str">
        <f>VLOOKUP($C2327,[1]OtherData!$H:$I,2,0)</f>
        <v>Storm</v>
      </c>
      <c r="M2327" s="15">
        <f t="shared" si="146"/>
        <v>-4.1351954069135895E-2</v>
      </c>
      <c r="N2327" s="12">
        <v>10830.040387551564</v>
      </c>
      <c r="O2327" s="14">
        <f t="shared" si="147"/>
        <v>-3.8438625317743572E-2</v>
      </c>
      <c r="P2327">
        <v>3</v>
      </c>
      <c r="Q2327">
        <v>1</v>
      </c>
    </row>
    <row r="2328" spans="1:17">
      <c r="A2328" s="2" t="str">
        <f t="shared" si="144"/>
        <v>1_19902</v>
      </c>
      <c r="B2328" s="2">
        <v>1</v>
      </c>
      <c r="C2328" s="11" t="s">
        <v>24</v>
      </c>
      <c r="D2328" s="2">
        <v>2</v>
      </c>
      <c r="E2328" s="2">
        <v>1990</v>
      </c>
      <c r="F2328" s="2" t="str">
        <f t="shared" si="145"/>
        <v>1990Q2</v>
      </c>
      <c r="G2328" s="2">
        <v>1</v>
      </c>
      <c r="H2328" s="2">
        <v>0</v>
      </c>
      <c r="I2328" s="2">
        <v>0</v>
      </c>
      <c r="J2328" s="12">
        <v>7434</v>
      </c>
      <c r="K2328" s="12">
        <f>J2328*[1]OtherData!$C$3</f>
        <v>5627.5548826646482</v>
      </c>
      <c r="L2328" s="12" t="str">
        <f>VLOOKUP($C2328,[1]OtherData!$H:$I,2,0)</f>
        <v>Storm</v>
      </c>
      <c r="M2328" s="13">
        <f t="shared" si="146"/>
        <v>-4.1351954069135895E-2</v>
      </c>
      <c r="N2328" s="12">
        <v>9475.9402300137026</v>
      </c>
      <c r="O2328" s="14">
        <f t="shared" si="147"/>
        <v>-3.8445118908508748E-2</v>
      </c>
      <c r="P2328">
        <v>3</v>
      </c>
      <c r="Q2328">
        <v>1</v>
      </c>
    </row>
    <row r="2329" spans="1:17">
      <c r="A2329" s="2" t="str">
        <f t="shared" si="144"/>
        <v>4_19902</v>
      </c>
      <c r="B2329" s="2">
        <v>4</v>
      </c>
      <c r="C2329" s="11" t="s">
        <v>25</v>
      </c>
      <c r="D2329" s="2">
        <v>2</v>
      </c>
      <c r="E2329" s="2">
        <v>1990</v>
      </c>
      <c r="F2329" s="2" t="str">
        <f t="shared" si="145"/>
        <v>1990Q2</v>
      </c>
      <c r="G2329" s="2">
        <v>1</v>
      </c>
      <c r="H2329" s="2">
        <v>0</v>
      </c>
      <c r="I2329" s="2">
        <v>0</v>
      </c>
      <c r="J2329" s="12">
        <v>7421</v>
      </c>
      <c r="K2329" s="12">
        <f>J2329*[1]OtherData!$C$3</f>
        <v>5617.7138531415594</v>
      </c>
      <c r="L2329" s="12" t="str">
        <f>VLOOKUP($C2329,[1]OtherData!$H:$I,2,0)</f>
        <v>Storm</v>
      </c>
      <c r="M2329" s="15">
        <f t="shared" si="146"/>
        <v>-4.1352036287133909E-2</v>
      </c>
      <c r="N2329" s="12">
        <v>9459.3694440317031</v>
      </c>
      <c r="O2329" s="14">
        <f t="shared" si="147"/>
        <v>-3.8445198373755263E-2</v>
      </c>
      <c r="P2329">
        <v>3</v>
      </c>
      <c r="Q2329">
        <v>1</v>
      </c>
    </row>
    <row r="2330" spans="1:17">
      <c r="A2330" s="2" t="str">
        <f t="shared" si="144"/>
        <v>2_20142</v>
      </c>
      <c r="B2330" s="2">
        <v>2</v>
      </c>
      <c r="C2330" s="11" t="s">
        <v>39</v>
      </c>
      <c r="D2330" s="2">
        <v>2</v>
      </c>
      <c r="E2330" s="2">
        <v>2014</v>
      </c>
      <c r="F2330" s="2" t="str">
        <f t="shared" si="145"/>
        <v>2014Q2</v>
      </c>
      <c r="G2330" s="2">
        <v>1</v>
      </c>
      <c r="H2330" s="2">
        <v>0</v>
      </c>
      <c r="I2330" s="2">
        <v>0</v>
      </c>
      <c r="J2330" s="12">
        <v>7417</v>
      </c>
      <c r="K2330" s="12">
        <f>J2330*[1]OtherData!$C$3</f>
        <v>5614.6858440575324</v>
      </c>
      <c r="L2330" s="12" t="str">
        <f>VLOOKUP($C2330,[1]OtherData!$H:$I,2,0)</f>
        <v>Storm</v>
      </c>
      <c r="M2330" s="13">
        <f t="shared" si="146"/>
        <v>-4.1352061584979456E-2</v>
      </c>
      <c r="N2330" s="12">
        <v>7061.3118591994626</v>
      </c>
      <c r="O2330" s="14">
        <f t="shared" si="147"/>
        <v>-3.8456698265030308E-2</v>
      </c>
      <c r="P2330">
        <v>3</v>
      </c>
      <c r="Q2330">
        <v>1</v>
      </c>
    </row>
    <row r="2331" spans="1:17">
      <c r="A2331" s="2" t="str">
        <f t="shared" si="144"/>
        <v>1_19903</v>
      </c>
      <c r="B2331" s="2">
        <v>1</v>
      </c>
      <c r="C2331" s="11" t="s">
        <v>32</v>
      </c>
      <c r="D2331" s="2">
        <v>3</v>
      </c>
      <c r="E2331" s="2">
        <v>1990</v>
      </c>
      <c r="F2331" s="2" t="str">
        <f t="shared" si="145"/>
        <v>1990Q3</v>
      </c>
      <c r="G2331" s="2">
        <v>1</v>
      </c>
      <c r="H2331" s="2">
        <v>0</v>
      </c>
      <c r="I2331" s="2">
        <v>0</v>
      </c>
      <c r="J2331" s="12">
        <v>7403</v>
      </c>
      <c r="K2331" s="12">
        <f>J2331*[1]OtherData!$C$3</f>
        <v>5604.0878122634367</v>
      </c>
      <c r="L2331" s="12" t="str">
        <f>VLOOKUP($C2331,[1]OtherData!$H:$I,2,0)</f>
        <v>Storm</v>
      </c>
      <c r="M2331" s="15">
        <f t="shared" si="146"/>
        <v>-4.1352150127438862E-2</v>
      </c>
      <c r="N2331" s="12">
        <v>9436.42527882586</v>
      </c>
      <c r="O2331" s="14">
        <f t="shared" si="147"/>
        <v>-3.844530840255813E-2</v>
      </c>
      <c r="P2331">
        <v>3</v>
      </c>
      <c r="Q2331">
        <v>1</v>
      </c>
    </row>
    <row r="2332" spans="1:17">
      <c r="A2332" s="2" t="str">
        <f t="shared" si="144"/>
        <v>3_19872</v>
      </c>
      <c r="B2332" s="2">
        <v>3</v>
      </c>
      <c r="C2332" s="11" t="s">
        <v>25</v>
      </c>
      <c r="D2332" s="2">
        <v>2</v>
      </c>
      <c r="E2332" s="2">
        <v>1987</v>
      </c>
      <c r="F2332" s="2" t="str">
        <f t="shared" si="145"/>
        <v>1987Q2</v>
      </c>
      <c r="G2332" s="2">
        <v>1</v>
      </c>
      <c r="H2332" s="2">
        <v>0</v>
      </c>
      <c r="I2332" s="2">
        <v>11</v>
      </c>
      <c r="J2332" s="12">
        <v>7394</v>
      </c>
      <c r="K2332" s="12">
        <f>J2332*[1]OtherData!$C$3</f>
        <v>5597.2747918243758</v>
      </c>
      <c r="L2332" s="12" t="str">
        <f>VLOOKUP($C2332,[1]OtherData!$H:$I,2,0)</f>
        <v>Storm</v>
      </c>
      <c r="M2332" s="13">
        <f t="shared" si="146"/>
        <v>-4.1352207047591336E-2</v>
      </c>
      <c r="N2332" s="12">
        <v>10771.767369593257</v>
      </c>
      <c r="O2332" s="14">
        <f t="shared" si="147"/>
        <v>-3.8438904766150077E-2</v>
      </c>
      <c r="P2332">
        <v>3</v>
      </c>
      <c r="Q2332">
        <v>1</v>
      </c>
    </row>
    <row r="2333" spans="1:17">
      <c r="A2333" s="2" t="str">
        <f t="shared" si="144"/>
        <v>2_20122</v>
      </c>
      <c r="B2333" s="2">
        <v>2</v>
      </c>
      <c r="C2333" s="11" t="s">
        <v>39</v>
      </c>
      <c r="D2333" s="2">
        <v>2</v>
      </c>
      <c r="E2333" s="2">
        <v>2012</v>
      </c>
      <c r="F2333" s="2" t="str">
        <f t="shared" si="145"/>
        <v>2012Q2</v>
      </c>
      <c r="G2333" s="2">
        <v>1</v>
      </c>
      <c r="H2333" s="2">
        <v>0</v>
      </c>
      <c r="I2333" s="2">
        <v>0</v>
      </c>
      <c r="J2333" s="12">
        <v>7388</v>
      </c>
      <c r="K2333" s="12">
        <f>J2333*[1]OtherData!$C$3</f>
        <v>5592.7327781983349</v>
      </c>
      <c r="L2333" s="12" t="str">
        <f>VLOOKUP($C2333,[1]OtherData!$H:$I,2,0)</f>
        <v>Storm</v>
      </c>
      <c r="M2333" s="15">
        <f t="shared" si="146"/>
        <v>-4.1352244994359647E-2</v>
      </c>
      <c r="N2333" s="12">
        <v>6815.1528879939042</v>
      </c>
      <c r="O2333" s="14">
        <f t="shared" si="147"/>
        <v>-3.8457878721005659E-2</v>
      </c>
      <c r="P2333">
        <v>3</v>
      </c>
      <c r="Q2333">
        <v>1</v>
      </c>
    </row>
    <row r="2334" spans="1:17">
      <c r="A2334" s="2" t="str">
        <f t="shared" si="144"/>
        <v>1_19872</v>
      </c>
      <c r="B2334" s="2">
        <v>1</v>
      </c>
      <c r="C2334" s="11" t="s">
        <v>24</v>
      </c>
      <c r="D2334" s="2">
        <v>2</v>
      </c>
      <c r="E2334" s="2">
        <v>1987</v>
      </c>
      <c r="F2334" s="2" t="str">
        <f t="shared" si="145"/>
        <v>1987Q2</v>
      </c>
      <c r="G2334" s="2">
        <v>1</v>
      </c>
      <c r="H2334" s="2">
        <v>0</v>
      </c>
      <c r="I2334" s="2">
        <v>0</v>
      </c>
      <c r="J2334" s="12">
        <v>7372</v>
      </c>
      <c r="K2334" s="12">
        <f>J2334*[1]OtherData!$C$3</f>
        <v>5580.6207418622262</v>
      </c>
      <c r="L2334" s="12" t="str">
        <f>VLOOKUP($C2334,[1]OtherData!$H:$I,2,0)</f>
        <v>Storm</v>
      </c>
      <c r="M2334" s="13">
        <f t="shared" si="146"/>
        <v>-4.1352346185741823E-2</v>
      </c>
      <c r="N2334" s="12">
        <v>10739.717209716187</v>
      </c>
      <c r="O2334" s="14">
        <f t="shared" si="147"/>
        <v>-3.8439058462773658E-2</v>
      </c>
      <c r="P2334">
        <v>3</v>
      </c>
      <c r="Q2334">
        <v>1</v>
      </c>
    </row>
    <row r="2335" spans="1:17">
      <c r="A2335" s="2" t="str">
        <f t="shared" si="144"/>
        <v>3_19864</v>
      </c>
      <c r="B2335" s="2">
        <v>3</v>
      </c>
      <c r="C2335" s="11" t="s">
        <v>25</v>
      </c>
      <c r="D2335" s="2">
        <v>4</v>
      </c>
      <c r="E2335" s="2">
        <v>1986</v>
      </c>
      <c r="F2335" s="2" t="str">
        <f t="shared" si="145"/>
        <v>1986Q4</v>
      </c>
      <c r="G2335" s="2">
        <v>1</v>
      </c>
      <c r="H2335" s="2">
        <v>0</v>
      </c>
      <c r="I2335" s="2">
        <v>0</v>
      </c>
      <c r="J2335" s="12">
        <v>7368</v>
      </c>
      <c r="K2335" s="12">
        <f>J2335*[1]OtherData!$C$3</f>
        <v>5577.5927327781983</v>
      </c>
      <c r="L2335" s="12" t="str">
        <f>VLOOKUP($C2335,[1]OtherData!$H:$I,2,0)</f>
        <v>Storm</v>
      </c>
      <c r="M2335" s="15">
        <f t="shared" si="146"/>
        <v>-4.135237148358737E-2</v>
      </c>
      <c r="N2335" s="12">
        <v>11288.474219829577</v>
      </c>
      <c r="O2335" s="14">
        <f t="shared" si="147"/>
        <v>-3.8436426897129596E-2</v>
      </c>
      <c r="P2335">
        <v>3</v>
      </c>
      <c r="Q2335">
        <v>1</v>
      </c>
    </row>
    <row r="2336" spans="1:17">
      <c r="A2336" s="2" t="str">
        <f t="shared" si="144"/>
        <v>1_19842</v>
      </c>
      <c r="B2336" s="2">
        <v>1</v>
      </c>
      <c r="C2336" s="11" t="s">
        <v>50</v>
      </c>
      <c r="D2336" s="2">
        <v>2</v>
      </c>
      <c r="E2336" s="2">
        <v>1984</v>
      </c>
      <c r="F2336" s="2" t="str">
        <f t="shared" si="145"/>
        <v>1984Q2</v>
      </c>
      <c r="G2336" s="2">
        <v>1</v>
      </c>
      <c r="H2336" s="2">
        <v>0</v>
      </c>
      <c r="I2336" s="2">
        <v>0</v>
      </c>
      <c r="J2336" s="12">
        <v>7350</v>
      </c>
      <c r="K2336" s="12">
        <f>J2336*[1]OtherData!$C$3</f>
        <v>5563.9666919000756</v>
      </c>
      <c r="L2336" s="12" t="str">
        <f>VLOOKUP($C2336,[1]OtherData!$H:$I,2,0)</f>
        <v>Wind</v>
      </c>
      <c r="M2336" s="13">
        <f t="shared" si="146"/>
        <v>-4.1352485323892317E-2</v>
      </c>
      <c r="N2336" s="12">
        <v>12718.997203167133</v>
      </c>
      <c r="O2336" s="14">
        <f t="shared" si="147"/>
        <v>-3.8429566820508042E-2</v>
      </c>
      <c r="P2336">
        <v>3</v>
      </c>
      <c r="Q2336">
        <v>1</v>
      </c>
    </row>
    <row r="2337" spans="1:17">
      <c r="A2337" s="2" t="str">
        <f t="shared" si="144"/>
        <v>2_20112</v>
      </c>
      <c r="B2337" s="2">
        <v>2</v>
      </c>
      <c r="C2337" s="11" t="s">
        <v>39</v>
      </c>
      <c r="D2337" s="2">
        <v>2</v>
      </c>
      <c r="E2337" s="2">
        <v>2011</v>
      </c>
      <c r="F2337" s="2" t="str">
        <f t="shared" si="145"/>
        <v>2011Q2</v>
      </c>
      <c r="G2337" s="2">
        <v>1</v>
      </c>
      <c r="H2337" s="2">
        <v>0</v>
      </c>
      <c r="I2337" s="2">
        <v>0</v>
      </c>
      <c r="J2337" s="12">
        <v>7350</v>
      </c>
      <c r="K2337" s="12">
        <f>J2337*[1]OtherData!$C$3</f>
        <v>5563.9666919000756</v>
      </c>
      <c r="L2337" s="12" t="str">
        <f>VLOOKUP($C2337,[1]OtherData!$H:$I,2,0)</f>
        <v>Storm</v>
      </c>
      <c r="M2337" s="15">
        <f t="shared" si="146"/>
        <v>-4.1352485323892317E-2</v>
      </c>
      <c r="N2337" s="12">
        <v>6598.4189821988148</v>
      </c>
      <c r="O2337" s="14">
        <f t="shared" si="147"/>
        <v>-3.8458918069004651E-2</v>
      </c>
      <c r="P2337">
        <v>3</v>
      </c>
      <c r="Q2337">
        <v>1</v>
      </c>
    </row>
    <row r="2338" spans="1:17">
      <c r="A2338" s="2" t="str">
        <f t="shared" si="144"/>
        <v>4_19783</v>
      </c>
      <c r="B2338" s="2">
        <v>4</v>
      </c>
      <c r="C2338" s="11" t="s">
        <v>21</v>
      </c>
      <c r="D2338" s="2">
        <v>3</v>
      </c>
      <c r="E2338" s="2">
        <v>1978</v>
      </c>
      <c r="F2338" s="2" t="str">
        <f t="shared" si="145"/>
        <v>1978Q3</v>
      </c>
      <c r="G2338" s="2">
        <v>1</v>
      </c>
      <c r="H2338" s="2">
        <v>0</v>
      </c>
      <c r="I2338" s="2">
        <v>0</v>
      </c>
      <c r="J2338" s="12">
        <v>7335</v>
      </c>
      <c r="K2338" s="12">
        <f>J2338*[1]OtherData!$C$3</f>
        <v>5552.6116578349738</v>
      </c>
      <c r="L2338" s="12" t="str">
        <f>VLOOKUP($C2338,[1]OtherData!$H:$I,2,0)</f>
        <v>Wind</v>
      </c>
      <c r="M2338" s="13">
        <f t="shared" si="146"/>
        <v>-4.1352580190813108E-2</v>
      </c>
      <c r="N2338" s="12">
        <v>16166.092258999503</v>
      </c>
      <c r="O2338" s="14">
        <f t="shared" si="147"/>
        <v>-3.8413036267360541E-2</v>
      </c>
      <c r="P2338">
        <v>3</v>
      </c>
      <c r="Q2338">
        <v>1</v>
      </c>
    </row>
    <row r="2339" spans="1:17">
      <c r="A2339" s="2" t="str">
        <f t="shared" si="144"/>
        <v>4_19902</v>
      </c>
      <c r="B2339" s="2">
        <v>4</v>
      </c>
      <c r="C2339" s="11" t="s">
        <v>24</v>
      </c>
      <c r="D2339" s="2">
        <v>2</v>
      </c>
      <c r="E2339" s="2">
        <v>1990</v>
      </c>
      <c r="F2339" s="2" t="str">
        <f t="shared" si="145"/>
        <v>1990Q2</v>
      </c>
      <c r="G2339" s="2">
        <v>1</v>
      </c>
      <c r="H2339" s="2">
        <v>0</v>
      </c>
      <c r="I2339" s="2">
        <v>22</v>
      </c>
      <c r="J2339" s="12">
        <v>7333</v>
      </c>
      <c r="K2339" s="12">
        <f>J2339*[1]OtherData!$C$3</f>
        <v>5551.0976532929599</v>
      </c>
      <c r="L2339" s="12" t="str">
        <f>VLOOKUP($C2339,[1]OtherData!$H:$I,2,0)</f>
        <v>Storm</v>
      </c>
      <c r="M2339" s="15">
        <f t="shared" si="146"/>
        <v>-4.1352592839735879E-2</v>
      </c>
      <c r="N2339" s="12">
        <v>9347.1979696920207</v>
      </c>
      <c r="O2339" s="14">
        <f t="shared" si="147"/>
        <v>-3.8445736292347051E-2</v>
      </c>
      <c r="P2339">
        <v>3</v>
      </c>
      <c r="Q2339">
        <v>1</v>
      </c>
    </row>
    <row r="2340" spans="1:17">
      <c r="A2340" s="2" t="str">
        <f t="shared" si="144"/>
        <v>2_19882</v>
      </c>
      <c r="B2340" s="2">
        <v>2</v>
      </c>
      <c r="C2340" s="11" t="s">
        <v>25</v>
      </c>
      <c r="D2340" s="2">
        <v>2</v>
      </c>
      <c r="E2340" s="2">
        <v>1988</v>
      </c>
      <c r="F2340" s="2" t="str">
        <f t="shared" si="145"/>
        <v>1988Q2</v>
      </c>
      <c r="G2340" s="2">
        <v>1</v>
      </c>
      <c r="H2340" s="2">
        <v>0</v>
      </c>
      <c r="I2340" s="2">
        <v>0</v>
      </c>
      <c r="J2340" s="12">
        <v>7319</v>
      </c>
      <c r="K2340" s="12">
        <f>J2340*[1]OtherData!$C$3</f>
        <v>5540.4996214988651</v>
      </c>
      <c r="L2340" s="12" t="str">
        <f>VLOOKUP($C2340,[1]OtherData!$H:$I,2,0)</f>
        <v>Storm</v>
      </c>
      <c r="M2340" s="13">
        <f t="shared" si="146"/>
        <v>-4.1352681382195285E-2</v>
      </c>
      <c r="N2340" s="12">
        <v>10217.656459624852</v>
      </c>
      <c r="O2340" s="14">
        <f t="shared" si="147"/>
        <v>-3.8441562006434574E-2</v>
      </c>
      <c r="P2340">
        <v>3</v>
      </c>
      <c r="Q2340">
        <v>1</v>
      </c>
    </row>
    <row r="2341" spans="1:17">
      <c r="A2341" s="2" t="str">
        <f t="shared" si="144"/>
        <v>5_19893</v>
      </c>
      <c r="B2341" s="2">
        <v>5</v>
      </c>
      <c r="C2341" s="11" t="s">
        <v>25</v>
      </c>
      <c r="D2341" s="2">
        <v>3</v>
      </c>
      <c r="E2341" s="2">
        <v>1989</v>
      </c>
      <c r="F2341" s="2" t="str">
        <f t="shared" si="145"/>
        <v>1989Q3</v>
      </c>
      <c r="G2341" s="2">
        <v>1</v>
      </c>
      <c r="H2341" s="2">
        <v>0</v>
      </c>
      <c r="I2341" s="2">
        <v>0</v>
      </c>
      <c r="J2341" s="12">
        <v>7318</v>
      </c>
      <c r="K2341" s="12">
        <f>J2341*[1]OtherData!$C$3</f>
        <v>5539.7426192278581</v>
      </c>
      <c r="L2341" s="12" t="str">
        <f>VLOOKUP($C2341,[1]OtherData!$H:$I,2,0)</f>
        <v>Storm</v>
      </c>
      <c r="M2341" s="15">
        <f t="shared" si="146"/>
        <v>-4.135268770665667E-2</v>
      </c>
      <c r="N2341" s="12">
        <v>9752.5262843598648</v>
      </c>
      <c r="O2341" s="14">
        <f t="shared" si="147"/>
        <v>-3.8443792539378456E-2</v>
      </c>
      <c r="P2341">
        <v>3</v>
      </c>
      <c r="Q2341">
        <v>1</v>
      </c>
    </row>
    <row r="2342" spans="1:17">
      <c r="A2342" s="2" t="str">
        <f t="shared" si="144"/>
        <v>3_19662</v>
      </c>
      <c r="B2342" s="2">
        <v>3</v>
      </c>
      <c r="C2342" s="11" t="s">
        <v>36</v>
      </c>
      <c r="D2342" s="2">
        <v>2</v>
      </c>
      <c r="E2342" s="2">
        <v>1966</v>
      </c>
      <c r="F2342" s="2" t="str">
        <f t="shared" si="145"/>
        <v>1966Q2</v>
      </c>
      <c r="G2342" s="2">
        <v>1</v>
      </c>
      <c r="H2342" s="2">
        <v>0</v>
      </c>
      <c r="I2342" s="2">
        <v>0</v>
      </c>
      <c r="J2342" s="12">
        <v>7295</v>
      </c>
      <c r="K2342" s="12">
        <f>J2342*[1]OtherData!$C$3</f>
        <v>5522.3315669947015</v>
      </c>
      <c r="L2342" s="12" t="str">
        <f>VLOOKUP($C2342,[1]OtherData!$H:$I,2,0)</f>
        <v>Storm</v>
      </c>
      <c r="M2342" s="13">
        <f t="shared" si="146"/>
        <v>-4.1352833169268549E-2</v>
      </c>
      <c r="N2342" s="12">
        <v>18677.448618417657</v>
      </c>
      <c r="O2342" s="14">
        <f t="shared" si="147"/>
        <v>-3.8400993051522482E-2</v>
      </c>
      <c r="P2342">
        <v>3</v>
      </c>
      <c r="Q2342">
        <v>1</v>
      </c>
    </row>
    <row r="2343" spans="1:17">
      <c r="A2343" s="2" t="str">
        <f t="shared" si="144"/>
        <v>3_20112</v>
      </c>
      <c r="B2343" s="2">
        <v>3</v>
      </c>
      <c r="C2343" s="11" t="s">
        <v>24</v>
      </c>
      <c r="D2343" s="2">
        <v>2</v>
      </c>
      <c r="E2343" s="2">
        <v>2011</v>
      </c>
      <c r="F2343" s="2" t="str">
        <f t="shared" si="145"/>
        <v>2011Q2</v>
      </c>
      <c r="G2343" s="2">
        <v>1</v>
      </c>
      <c r="H2343" s="2">
        <v>0</v>
      </c>
      <c r="I2343" s="2">
        <v>0</v>
      </c>
      <c r="J2343" s="12">
        <v>7293</v>
      </c>
      <c r="K2343" s="12">
        <f>J2343*[1]OtherData!$C$3</f>
        <v>5520.8175624526875</v>
      </c>
      <c r="L2343" s="12" t="str">
        <f>VLOOKUP($C2343,[1]OtherData!$H:$I,2,0)</f>
        <v>Storm</v>
      </c>
      <c r="M2343" s="15">
        <f t="shared" si="146"/>
        <v>-4.1352845818191319E-2</v>
      </c>
      <c r="N2343" s="12">
        <v>6547.2475696838037</v>
      </c>
      <c r="O2343" s="14">
        <f t="shared" si="147"/>
        <v>-3.8459163461644109E-2</v>
      </c>
      <c r="P2343">
        <v>3</v>
      </c>
      <c r="Q2343">
        <v>1</v>
      </c>
    </row>
    <row r="2344" spans="1:17">
      <c r="A2344" s="2" t="str">
        <f t="shared" si="144"/>
        <v>3_20093</v>
      </c>
      <c r="B2344" s="2">
        <v>3</v>
      </c>
      <c r="C2344" s="11" t="s">
        <v>24</v>
      </c>
      <c r="D2344" s="2">
        <v>3</v>
      </c>
      <c r="E2344" s="2">
        <v>2009</v>
      </c>
      <c r="F2344" s="2" t="str">
        <f t="shared" si="145"/>
        <v>2009Q3</v>
      </c>
      <c r="G2344" s="2">
        <v>1</v>
      </c>
      <c r="H2344" s="2">
        <v>0</v>
      </c>
      <c r="I2344" s="2">
        <v>0</v>
      </c>
      <c r="J2344" s="12">
        <v>7284</v>
      </c>
      <c r="K2344" s="12">
        <f>J2344*[1]OtherData!$C$3</f>
        <v>5514.0045420136266</v>
      </c>
      <c r="L2344" s="12" t="str">
        <f>VLOOKUP($C2344,[1]OtherData!$H:$I,2,0)</f>
        <v>Storm</v>
      </c>
      <c r="M2344" s="13">
        <f t="shared" si="146"/>
        <v>-4.1352902738343793E-2</v>
      </c>
      <c r="N2344" s="12">
        <v>6499.3290505672812</v>
      </c>
      <c r="O2344" s="14">
        <f t="shared" si="147"/>
        <v>-3.8459393255024968E-2</v>
      </c>
      <c r="P2344">
        <v>3</v>
      </c>
      <c r="Q2344">
        <v>1</v>
      </c>
    </row>
    <row r="2345" spans="1:17">
      <c r="A2345" s="2" t="str">
        <f t="shared" si="144"/>
        <v>1_19912</v>
      </c>
      <c r="B2345" s="2">
        <v>1</v>
      </c>
      <c r="C2345" s="11" t="s">
        <v>19</v>
      </c>
      <c r="D2345" s="2">
        <v>2</v>
      </c>
      <c r="E2345" s="2">
        <v>1991</v>
      </c>
      <c r="F2345" s="2" t="str">
        <f t="shared" si="145"/>
        <v>1991Q2</v>
      </c>
      <c r="G2345" s="2">
        <v>1</v>
      </c>
      <c r="H2345" s="2">
        <v>0</v>
      </c>
      <c r="I2345" s="2">
        <v>0</v>
      </c>
      <c r="J2345" s="12">
        <v>7277</v>
      </c>
      <c r="K2345" s="12">
        <f>J2345*[1]OtherData!$C$3</f>
        <v>5508.7055261165788</v>
      </c>
      <c r="L2345" s="12" t="str">
        <f>VLOOKUP($C2345,[1]OtherData!$H:$I,2,0)</f>
        <v>Water</v>
      </c>
      <c r="M2345" s="15">
        <f t="shared" si="146"/>
        <v>-4.1352947009573496E-2</v>
      </c>
      <c r="N2345" s="12">
        <v>8954.6089323289943</v>
      </c>
      <c r="O2345" s="14">
        <f t="shared" si="147"/>
        <v>-3.8447618954078784E-2</v>
      </c>
      <c r="P2345">
        <v>3</v>
      </c>
      <c r="Q2345">
        <v>1</v>
      </c>
    </row>
    <row r="2346" spans="1:17">
      <c r="A2346" s="2" t="str">
        <f t="shared" si="144"/>
        <v>4_19843</v>
      </c>
      <c r="B2346" s="2">
        <v>4</v>
      </c>
      <c r="C2346" s="11" t="s">
        <v>25</v>
      </c>
      <c r="D2346" s="2">
        <v>3</v>
      </c>
      <c r="E2346" s="2">
        <v>1984</v>
      </c>
      <c r="F2346" s="2" t="str">
        <f t="shared" si="145"/>
        <v>1984Q3</v>
      </c>
      <c r="G2346" s="2">
        <v>1</v>
      </c>
      <c r="H2346" s="2">
        <v>0</v>
      </c>
      <c r="I2346" s="2">
        <v>0</v>
      </c>
      <c r="J2346" s="12">
        <v>7268</v>
      </c>
      <c r="K2346" s="12">
        <f>J2346*[1]OtherData!$C$3</f>
        <v>5501.892505677517</v>
      </c>
      <c r="L2346" s="12" t="str">
        <f>VLOOKUP($C2346,[1]OtherData!$H:$I,2,0)</f>
        <v>Storm</v>
      </c>
      <c r="M2346" s="13">
        <f t="shared" si="146"/>
        <v>-4.1353003929725969E-2</v>
      </c>
      <c r="N2346" s="12">
        <v>12577.098186750847</v>
      </c>
      <c r="O2346" s="14">
        <f t="shared" si="147"/>
        <v>-3.8430247297603817E-2</v>
      </c>
      <c r="P2346">
        <v>3</v>
      </c>
      <c r="Q2346">
        <v>1</v>
      </c>
    </row>
    <row r="2347" spans="1:17">
      <c r="A2347" s="2" t="str">
        <f t="shared" si="144"/>
        <v>1_19872</v>
      </c>
      <c r="B2347" s="2">
        <v>1</v>
      </c>
      <c r="C2347" s="11" t="s">
        <v>24</v>
      </c>
      <c r="D2347" s="2">
        <v>2</v>
      </c>
      <c r="E2347" s="2">
        <v>1987</v>
      </c>
      <c r="F2347" s="2" t="str">
        <f t="shared" si="145"/>
        <v>1987Q2</v>
      </c>
      <c r="G2347" s="2">
        <v>1</v>
      </c>
      <c r="H2347" s="2">
        <v>0</v>
      </c>
      <c r="I2347" s="2">
        <v>0</v>
      </c>
      <c r="J2347" s="12">
        <v>7268</v>
      </c>
      <c r="K2347" s="12">
        <f>J2347*[1]OtherData!$C$3</f>
        <v>5501.892505677517</v>
      </c>
      <c r="L2347" s="12" t="str">
        <f>VLOOKUP($C2347,[1]OtherData!$H:$I,2,0)</f>
        <v>Storm</v>
      </c>
      <c r="M2347" s="15">
        <f t="shared" si="146"/>
        <v>-4.1353003929725969E-2</v>
      </c>
      <c r="N2347" s="12">
        <v>10588.207363024585</v>
      </c>
      <c r="O2347" s="14">
        <f t="shared" si="147"/>
        <v>-3.8439785028630574E-2</v>
      </c>
      <c r="P2347">
        <v>3</v>
      </c>
      <c r="Q2347">
        <v>1</v>
      </c>
    </row>
    <row r="2348" spans="1:17">
      <c r="A2348" s="2" t="str">
        <f t="shared" si="144"/>
        <v>2_19842</v>
      </c>
      <c r="B2348" s="2">
        <v>2</v>
      </c>
      <c r="C2348" s="11" t="s">
        <v>39</v>
      </c>
      <c r="D2348" s="2">
        <v>2</v>
      </c>
      <c r="E2348" s="2">
        <v>1984</v>
      </c>
      <c r="F2348" s="2" t="str">
        <f t="shared" si="145"/>
        <v>1984Q2</v>
      </c>
      <c r="G2348" s="2">
        <v>1</v>
      </c>
      <c r="H2348" s="2">
        <v>0</v>
      </c>
      <c r="I2348" s="2">
        <v>0</v>
      </c>
      <c r="J2348" s="12">
        <v>7265</v>
      </c>
      <c r="K2348" s="12">
        <f>J2348*[1]OtherData!$C$3</f>
        <v>5499.621498864497</v>
      </c>
      <c r="L2348" s="12" t="str">
        <f>VLOOKUP($C2348,[1]OtherData!$H:$I,2,0)</f>
        <v>Storm</v>
      </c>
      <c r="M2348" s="13">
        <f t="shared" si="146"/>
        <v>-4.1353022903110125E-2</v>
      </c>
      <c r="N2348" s="12">
        <v>12571.906759320982</v>
      </c>
      <c r="O2348" s="14">
        <f t="shared" si="147"/>
        <v>-3.8430272193107316E-2</v>
      </c>
      <c r="P2348">
        <v>3</v>
      </c>
      <c r="Q2348">
        <v>1</v>
      </c>
    </row>
    <row r="2349" spans="1:17">
      <c r="A2349" s="2" t="str">
        <f t="shared" si="144"/>
        <v>5_20163</v>
      </c>
      <c r="B2349" s="2">
        <v>5</v>
      </c>
      <c r="C2349" s="11" t="s">
        <v>19</v>
      </c>
      <c r="D2349" s="2">
        <v>3</v>
      </c>
      <c r="E2349" s="2">
        <v>2016</v>
      </c>
      <c r="F2349" s="2" t="str">
        <f t="shared" si="145"/>
        <v>2016Q3</v>
      </c>
      <c r="G2349" s="2">
        <v>1</v>
      </c>
      <c r="H2349" s="2">
        <v>0</v>
      </c>
      <c r="I2349" s="2">
        <v>0</v>
      </c>
      <c r="J2349" s="12">
        <v>7257</v>
      </c>
      <c r="K2349" s="12">
        <f>J2349*[1]OtherData!$C$3</f>
        <v>5493.5654806964421</v>
      </c>
      <c r="L2349" s="12" t="str">
        <f>VLOOKUP($C2349,[1]OtherData!$H:$I,2,0)</f>
        <v>Water</v>
      </c>
      <c r="M2349" s="15">
        <f t="shared" si="146"/>
        <v>-4.1353073498801213E-2</v>
      </c>
      <c r="N2349" s="12">
        <v>6955.0650085382686</v>
      </c>
      <c r="O2349" s="14">
        <f t="shared" si="147"/>
        <v>-3.845720777207412E-2</v>
      </c>
      <c r="P2349">
        <v>3</v>
      </c>
      <c r="Q2349">
        <v>1</v>
      </c>
    </row>
    <row r="2350" spans="1:17">
      <c r="A2350" s="2" t="str">
        <f t="shared" si="144"/>
        <v>1_19942</v>
      </c>
      <c r="B2350" s="2">
        <v>1</v>
      </c>
      <c r="C2350" s="11" t="s">
        <v>27</v>
      </c>
      <c r="D2350" s="2">
        <v>2</v>
      </c>
      <c r="E2350" s="2">
        <v>1994</v>
      </c>
      <c r="F2350" s="2" t="str">
        <f t="shared" si="145"/>
        <v>1994Q2</v>
      </c>
      <c r="G2350" s="2">
        <v>1</v>
      </c>
      <c r="H2350" s="2">
        <v>0</v>
      </c>
      <c r="I2350" s="2">
        <v>0</v>
      </c>
      <c r="J2350" s="12">
        <v>7253</v>
      </c>
      <c r="K2350" s="12">
        <f>J2350*[1]OtherData!$C$3</f>
        <v>5490.5374716124152</v>
      </c>
      <c r="L2350" s="12" t="str">
        <f>VLOOKUP($C2350,[1]OtherData!$H:$I,2,0)</f>
        <v>Storm</v>
      </c>
      <c r="M2350" s="13">
        <f t="shared" si="146"/>
        <v>-4.135309879664676E-2</v>
      </c>
      <c r="N2350" s="12">
        <v>8727.4102539072537</v>
      </c>
      <c r="O2350" s="14">
        <f t="shared" si="147"/>
        <v>-3.8448708485921641E-2</v>
      </c>
      <c r="P2350">
        <v>3</v>
      </c>
      <c r="Q2350">
        <v>1</v>
      </c>
    </row>
    <row r="2351" spans="1:17">
      <c r="A2351" s="2" t="str">
        <f t="shared" si="144"/>
        <v>3_19864</v>
      </c>
      <c r="B2351" s="2">
        <v>3</v>
      </c>
      <c r="C2351" s="11" t="s">
        <v>19</v>
      </c>
      <c r="D2351" s="2">
        <v>4</v>
      </c>
      <c r="E2351" s="2">
        <v>1986</v>
      </c>
      <c r="F2351" s="2" t="str">
        <f t="shared" si="145"/>
        <v>1986Q4</v>
      </c>
      <c r="G2351" s="2">
        <v>1</v>
      </c>
      <c r="H2351" s="2">
        <v>0</v>
      </c>
      <c r="I2351" s="2">
        <v>0</v>
      </c>
      <c r="J2351" s="12">
        <v>7236</v>
      </c>
      <c r="K2351" s="12">
        <f>J2351*[1]OtherData!$C$3</f>
        <v>5477.6684330052994</v>
      </c>
      <c r="L2351" s="12" t="str">
        <f>VLOOKUP($C2351,[1]OtherData!$H:$I,2,0)</f>
        <v>Water</v>
      </c>
      <c r="M2351" s="15">
        <f t="shared" si="146"/>
        <v>-4.1353206312490322E-2</v>
      </c>
      <c r="N2351" s="12">
        <v>11086.237711005268</v>
      </c>
      <c r="O2351" s="14">
        <f t="shared" si="147"/>
        <v>-3.8437396722824375E-2</v>
      </c>
      <c r="P2351">
        <v>3</v>
      </c>
      <c r="Q2351">
        <v>1</v>
      </c>
    </row>
    <row r="2352" spans="1:17">
      <c r="A2352" s="2" t="str">
        <f t="shared" si="144"/>
        <v>3_20112</v>
      </c>
      <c r="B2352" s="2">
        <v>3</v>
      </c>
      <c r="C2352" s="11" t="s">
        <v>24</v>
      </c>
      <c r="D2352" s="2">
        <v>2</v>
      </c>
      <c r="E2352" s="2">
        <v>2011</v>
      </c>
      <c r="F2352" s="2" t="str">
        <f t="shared" si="145"/>
        <v>2011Q2</v>
      </c>
      <c r="G2352" s="2">
        <v>1</v>
      </c>
      <c r="H2352" s="2">
        <v>0</v>
      </c>
      <c r="I2352" s="2">
        <v>0</v>
      </c>
      <c r="J2352" s="12">
        <v>7236</v>
      </c>
      <c r="K2352" s="12">
        <f>J2352*[1]OtherData!$C$3</f>
        <v>5477.6684330052994</v>
      </c>
      <c r="L2352" s="12" t="str">
        <f>VLOOKUP($C2352,[1]OtherData!$H:$I,2,0)</f>
        <v>Storm</v>
      </c>
      <c r="M2352" s="13">
        <f t="shared" si="146"/>
        <v>-4.1353206312490322E-2</v>
      </c>
      <c r="N2352" s="12">
        <v>6496.0761571687926</v>
      </c>
      <c r="O2352" s="14">
        <f t="shared" si="147"/>
        <v>-3.8459408854283568E-2</v>
      </c>
      <c r="P2352">
        <v>3</v>
      </c>
      <c r="Q2352">
        <v>1</v>
      </c>
    </row>
    <row r="2353" spans="1:17">
      <c r="A2353" s="2" t="str">
        <f t="shared" si="144"/>
        <v>4_19873</v>
      </c>
      <c r="B2353" s="2">
        <v>4</v>
      </c>
      <c r="C2353" s="11" t="s">
        <v>39</v>
      </c>
      <c r="D2353" s="2">
        <v>3</v>
      </c>
      <c r="E2353" s="2">
        <v>1987</v>
      </c>
      <c r="F2353" s="2" t="str">
        <f t="shared" si="145"/>
        <v>1987Q3</v>
      </c>
      <c r="G2353" s="2">
        <v>1</v>
      </c>
      <c r="H2353" s="2">
        <v>0</v>
      </c>
      <c r="I2353" s="2">
        <v>0</v>
      </c>
      <c r="J2353" s="12">
        <v>7232</v>
      </c>
      <c r="K2353" s="12">
        <f>J2353*[1]OtherData!$C$3</f>
        <v>5474.6404239212716</v>
      </c>
      <c r="L2353" s="12" t="str">
        <f>VLOOKUP($C2353,[1]OtherData!$H:$I,2,0)</f>
        <v>Storm</v>
      </c>
      <c r="M2353" s="15">
        <f t="shared" si="146"/>
        <v>-4.1353231610335862E-2</v>
      </c>
      <c r="N2353" s="12">
        <v>10535.761646862109</v>
      </c>
      <c r="O2353" s="14">
        <f t="shared" si="147"/>
        <v>-3.8440036532196423E-2</v>
      </c>
      <c r="P2353">
        <v>3</v>
      </c>
      <c r="Q2353">
        <v>1</v>
      </c>
    </row>
    <row r="2354" spans="1:17">
      <c r="A2354" s="2" t="str">
        <f t="shared" si="144"/>
        <v>4_19813</v>
      </c>
      <c r="B2354" s="2">
        <v>4</v>
      </c>
      <c r="C2354" s="11" t="s">
        <v>25</v>
      </c>
      <c r="D2354" s="2">
        <v>3</v>
      </c>
      <c r="E2354" s="2">
        <v>1981</v>
      </c>
      <c r="F2354" s="2" t="str">
        <f t="shared" si="145"/>
        <v>1981Q3</v>
      </c>
      <c r="G2354" s="2">
        <v>1</v>
      </c>
      <c r="H2354" s="2">
        <v>10</v>
      </c>
      <c r="I2354" s="2">
        <v>10</v>
      </c>
      <c r="J2354" s="12">
        <v>7227</v>
      </c>
      <c r="K2354" s="12">
        <f>J2354*[1]OtherData!$C$3</f>
        <v>5470.8554125662376</v>
      </c>
      <c r="L2354" s="12" t="str">
        <f>VLOOKUP($C2354,[1]OtherData!$H:$I,2,0)</f>
        <v>Storm</v>
      </c>
      <c r="M2354" s="13">
        <f t="shared" si="146"/>
        <v>-4.1353263232642795E-2</v>
      </c>
      <c r="N2354" s="12">
        <v>14935.839694939908</v>
      </c>
      <c r="O2354" s="14">
        <f t="shared" si="147"/>
        <v>-3.8418935946674761E-2</v>
      </c>
      <c r="P2354">
        <v>3</v>
      </c>
      <c r="Q2354">
        <v>1</v>
      </c>
    </row>
    <row r="2355" spans="1:17">
      <c r="A2355" s="2" t="str">
        <f t="shared" si="144"/>
        <v>1_19732</v>
      </c>
      <c r="B2355" s="2">
        <v>1</v>
      </c>
      <c r="C2355" s="11" t="s">
        <v>21</v>
      </c>
      <c r="D2355" s="2">
        <v>2</v>
      </c>
      <c r="E2355" s="2">
        <v>1973</v>
      </c>
      <c r="F2355" s="2" t="str">
        <f t="shared" si="145"/>
        <v>1973Q2</v>
      </c>
      <c r="G2355" s="2">
        <v>1</v>
      </c>
      <c r="H2355" s="2">
        <v>0</v>
      </c>
      <c r="I2355" s="2">
        <v>0</v>
      </c>
      <c r="J2355" s="12">
        <v>7226</v>
      </c>
      <c r="K2355" s="12">
        <f>J2355*[1]OtherData!$C$3</f>
        <v>5470.0984102952307</v>
      </c>
      <c r="L2355" s="12" t="str">
        <f>VLOOKUP($C2355,[1]OtherData!$H:$I,2,0)</f>
        <v>Wind</v>
      </c>
      <c r="M2355" s="15">
        <f t="shared" si="146"/>
        <v>-4.135326955710418E-2</v>
      </c>
      <c r="N2355" s="12">
        <v>15751.768995567174</v>
      </c>
      <c r="O2355" s="14">
        <f t="shared" si="147"/>
        <v>-3.8415023155628912E-2</v>
      </c>
      <c r="P2355">
        <v>3</v>
      </c>
      <c r="Q2355">
        <v>1</v>
      </c>
    </row>
    <row r="2356" spans="1:17">
      <c r="A2356" s="2" t="str">
        <f t="shared" si="144"/>
        <v>2_19882</v>
      </c>
      <c r="B2356" s="2">
        <v>2</v>
      </c>
      <c r="C2356" s="11" t="s">
        <v>25</v>
      </c>
      <c r="D2356" s="2">
        <v>2</v>
      </c>
      <c r="E2356" s="2">
        <v>1988</v>
      </c>
      <c r="F2356" s="2" t="str">
        <f t="shared" si="145"/>
        <v>1988Q2</v>
      </c>
      <c r="G2356" s="2">
        <v>1</v>
      </c>
      <c r="H2356" s="2">
        <v>0</v>
      </c>
      <c r="I2356" s="2">
        <v>0</v>
      </c>
      <c r="J2356" s="12">
        <v>7215</v>
      </c>
      <c r="K2356" s="12">
        <f>J2356*[1]OtherData!$C$3</f>
        <v>5461.7713853141559</v>
      </c>
      <c r="L2356" s="12" t="str">
        <f>VLOOKUP($C2356,[1]OtherData!$H:$I,2,0)</f>
        <v>Storm</v>
      </c>
      <c r="M2356" s="13">
        <f t="shared" si="146"/>
        <v>-4.1353339126179424E-2</v>
      </c>
      <c r="N2356" s="12">
        <v>10072.467735509401</v>
      </c>
      <c r="O2356" s="14">
        <f t="shared" si="147"/>
        <v>-3.8442258259332021E-2</v>
      </c>
      <c r="P2356">
        <v>3</v>
      </c>
      <c r="Q2356">
        <v>1</v>
      </c>
    </row>
    <row r="2357" spans="1:17">
      <c r="A2357" s="2" t="str">
        <f t="shared" si="144"/>
        <v>5_19772</v>
      </c>
      <c r="B2357" s="2">
        <v>5</v>
      </c>
      <c r="C2357" s="11" t="s">
        <v>59</v>
      </c>
      <c r="D2357" s="2">
        <v>2</v>
      </c>
      <c r="E2357" s="2">
        <v>1977</v>
      </c>
      <c r="F2357" s="2" t="str">
        <f t="shared" si="145"/>
        <v>1977Q2</v>
      </c>
      <c r="G2357" s="2">
        <v>1</v>
      </c>
      <c r="H2357" s="2">
        <v>0</v>
      </c>
      <c r="I2357" s="2">
        <v>0</v>
      </c>
      <c r="J2357" s="12">
        <v>7214</v>
      </c>
      <c r="K2357" s="12">
        <f>J2357*[1]OtherData!$C$3</f>
        <v>5461.0143830431498</v>
      </c>
      <c r="L2357" s="12" t="str">
        <f>VLOOKUP($C2357,[1]OtherData!$H:$I,2,0)</f>
        <v>Storm</v>
      </c>
      <c r="M2357" s="15">
        <f t="shared" si="146"/>
        <v>-4.1353345450640809E-2</v>
      </c>
      <c r="N2357" s="12">
        <v>15897.924472659832</v>
      </c>
      <c r="O2357" s="14">
        <f t="shared" si="147"/>
        <v>-3.8414322266665094E-2</v>
      </c>
      <c r="P2357">
        <v>3</v>
      </c>
      <c r="Q2357">
        <v>1</v>
      </c>
    </row>
    <row r="2358" spans="1:17">
      <c r="A2358" s="2" t="str">
        <f t="shared" si="144"/>
        <v>4_19832</v>
      </c>
      <c r="B2358" s="2">
        <v>4</v>
      </c>
      <c r="C2358" s="11" t="s">
        <v>32</v>
      </c>
      <c r="D2358" s="2">
        <v>2</v>
      </c>
      <c r="E2358" s="2">
        <v>1983</v>
      </c>
      <c r="F2358" s="2" t="str">
        <f t="shared" si="145"/>
        <v>1983Q2</v>
      </c>
      <c r="G2358" s="2">
        <v>1</v>
      </c>
      <c r="H2358" s="2">
        <v>0</v>
      </c>
      <c r="I2358" s="2">
        <v>0</v>
      </c>
      <c r="J2358" s="12">
        <v>7201</v>
      </c>
      <c r="K2358" s="12">
        <f>J2358*[1]OtherData!$C$3</f>
        <v>5451.173353520061</v>
      </c>
      <c r="L2358" s="12" t="str">
        <f>VLOOKUP($C2358,[1]OtherData!$H:$I,2,0)</f>
        <v>Storm</v>
      </c>
      <c r="M2358" s="13">
        <f t="shared" si="146"/>
        <v>-4.135342766863883E-2</v>
      </c>
      <c r="N2358" s="12">
        <v>13184.853225522871</v>
      </c>
      <c r="O2358" s="14">
        <f t="shared" si="147"/>
        <v>-3.8427332806762582E-2</v>
      </c>
      <c r="P2358">
        <v>3</v>
      </c>
      <c r="Q2358">
        <v>1</v>
      </c>
    </row>
    <row r="2359" spans="1:17">
      <c r="A2359" s="2" t="str">
        <f t="shared" si="144"/>
        <v>1_19833</v>
      </c>
      <c r="B2359" s="2">
        <v>1</v>
      </c>
      <c r="C2359" s="11" t="s">
        <v>24</v>
      </c>
      <c r="D2359" s="2">
        <v>3</v>
      </c>
      <c r="E2359" s="2">
        <v>1983</v>
      </c>
      <c r="F2359" s="2" t="str">
        <f t="shared" si="145"/>
        <v>1983Q3</v>
      </c>
      <c r="G2359" s="2">
        <v>1</v>
      </c>
      <c r="H2359" s="2">
        <v>0</v>
      </c>
      <c r="I2359" s="2">
        <v>0</v>
      </c>
      <c r="J2359" s="12">
        <v>7186</v>
      </c>
      <c r="K2359" s="12">
        <f>J2359*[1]OtherData!$C$3</f>
        <v>5439.8183194549583</v>
      </c>
      <c r="L2359" s="12" t="str">
        <f>VLOOKUP($C2359,[1]OtherData!$H:$I,2,0)</f>
        <v>Storm</v>
      </c>
      <c r="M2359" s="15">
        <f t="shared" si="146"/>
        <v>-4.1353522535559621E-2</v>
      </c>
      <c r="N2359" s="12">
        <v>13157.388595834933</v>
      </c>
      <c r="O2359" s="14">
        <f t="shared" si="147"/>
        <v>-3.8427464513464418E-2</v>
      </c>
      <c r="P2359">
        <v>3</v>
      </c>
      <c r="Q2359">
        <v>1</v>
      </c>
    </row>
    <row r="2360" spans="1:17">
      <c r="A2360" s="2" t="str">
        <f t="shared" si="144"/>
        <v>2_19873</v>
      </c>
      <c r="B2360" s="2">
        <v>2</v>
      </c>
      <c r="C2360" s="11" t="s">
        <v>25</v>
      </c>
      <c r="D2360" s="2">
        <v>3</v>
      </c>
      <c r="E2360" s="2">
        <v>1987</v>
      </c>
      <c r="F2360" s="2" t="str">
        <f t="shared" si="145"/>
        <v>1987Q3</v>
      </c>
      <c r="G2360" s="2">
        <v>1</v>
      </c>
      <c r="H2360" s="2">
        <v>0</v>
      </c>
      <c r="I2360" s="2">
        <v>0</v>
      </c>
      <c r="J2360" s="12">
        <v>7185</v>
      </c>
      <c r="K2360" s="12">
        <f>J2360*[1]OtherData!$C$3</f>
        <v>5439.0613171839514</v>
      </c>
      <c r="L2360" s="12" t="str">
        <f>VLOOKUP($C2360,[1]OtherData!$H:$I,2,0)</f>
        <v>Storm</v>
      </c>
      <c r="M2360" s="13">
        <f t="shared" si="146"/>
        <v>-4.1353528860021006E-2</v>
      </c>
      <c r="N2360" s="12">
        <v>10467.290850761097</v>
      </c>
      <c r="O2360" s="14">
        <f t="shared" si="147"/>
        <v>-3.8440364884074069E-2</v>
      </c>
      <c r="P2360">
        <v>3</v>
      </c>
      <c r="Q2360">
        <v>1</v>
      </c>
    </row>
    <row r="2361" spans="1:17">
      <c r="A2361" s="2" t="str">
        <f t="shared" si="144"/>
        <v>4_19623</v>
      </c>
      <c r="B2361" s="2">
        <v>4</v>
      </c>
      <c r="C2361" s="11" t="s">
        <v>21</v>
      </c>
      <c r="D2361" s="2">
        <v>3</v>
      </c>
      <c r="E2361" s="2">
        <v>1962</v>
      </c>
      <c r="F2361" s="2" t="str">
        <f t="shared" si="145"/>
        <v>1962Q3</v>
      </c>
      <c r="G2361" s="2">
        <v>1</v>
      </c>
      <c r="H2361" s="2">
        <v>0</v>
      </c>
      <c r="I2361" s="2">
        <v>0</v>
      </c>
      <c r="J2361" s="12">
        <v>7181</v>
      </c>
      <c r="K2361" s="12">
        <f>J2361*[1]OtherData!$C$3</f>
        <v>5436.0333080999244</v>
      </c>
      <c r="L2361" s="12" t="str">
        <f>VLOOKUP($C2361,[1]OtherData!$H:$I,2,0)</f>
        <v>Wind</v>
      </c>
      <c r="M2361" s="15">
        <f t="shared" si="146"/>
        <v>-4.1353554157866547E-2</v>
      </c>
      <c r="N2361" s="12">
        <v>19792.953696456716</v>
      </c>
      <c r="O2361" s="14">
        <f t="shared" si="147"/>
        <v>-3.8395643644070651E-2</v>
      </c>
      <c r="P2361">
        <v>3</v>
      </c>
      <c r="Q2361">
        <v>1</v>
      </c>
    </row>
    <row r="2362" spans="1:17">
      <c r="A2362" s="2" t="str">
        <f t="shared" si="144"/>
        <v>3_19862</v>
      </c>
      <c r="B2362" s="2">
        <v>3</v>
      </c>
      <c r="C2362" s="11" t="s">
        <v>26</v>
      </c>
      <c r="D2362" s="2">
        <v>2</v>
      </c>
      <c r="E2362" s="2">
        <v>1986</v>
      </c>
      <c r="F2362" s="2" t="str">
        <f t="shared" si="145"/>
        <v>1986Q2</v>
      </c>
      <c r="G2362" s="2">
        <v>1</v>
      </c>
      <c r="H2362" s="2">
        <v>0</v>
      </c>
      <c r="I2362" s="2">
        <v>0</v>
      </c>
      <c r="J2362" s="12">
        <v>7181</v>
      </c>
      <c r="K2362" s="12">
        <f>J2362*[1]OtherData!$C$3</f>
        <v>5436.0333080999244</v>
      </c>
      <c r="L2362" s="12" t="str">
        <f>VLOOKUP($C2362,[1]OtherData!$H:$I,2,0)</f>
        <v>Wind</v>
      </c>
      <c r="M2362" s="13">
        <f t="shared" si="146"/>
        <v>-4.1353554157866547E-2</v>
      </c>
      <c r="N2362" s="12">
        <v>11001.972498995139</v>
      </c>
      <c r="O2362" s="14">
        <f t="shared" si="147"/>
        <v>-3.8437800816863862E-2</v>
      </c>
      <c r="P2362">
        <v>3</v>
      </c>
      <c r="Q2362">
        <v>1</v>
      </c>
    </row>
    <row r="2363" spans="1:17">
      <c r="A2363" s="2" t="str">
        <f t="shared" si="144"/>
        <v>2_19941</v>
      </c>
      <c r="B2363" s="2">
        <v>2</v>
      </c>
      <c r="C2363" s="11" t="s">
        <v>39</v>
      </c>
      <c r="D2363" s="2">
        <v>1</v>
      </c>
      <c r="E2363" s="2">
        <v>1994</v>
      </c>
      <c r="F2363" s="2" t="str">
        <f t="shared" si="145"/>
        <v>1994Q1</v>
      </c>
      <c r="G2363" s="2">
        <v>1</v>
      </c>
      <c r="H2363" s="2">
        <v>0</v>
      </c>
      <c r="I2363" s="2">
        <v>0</v>
      </c>
      <c r="J2363" s="12">
        <v>7174</v>
      </c>
      <c r="K2363" s="12">
        <f>J2363*[1]OtherData!$C$3</f>
        <v>5430.7342922028765</v>
      </c>
      <c r="L2363" s="12" t="str">
        <f>VLOOKUP($C2363,[1]OtherData!$H:$I,2,0)</f>
        <v>Storm</v>
      </c>
      <c r="M2363" s="15">
        <f t="shared" si="146"/>
        <v>-4.135359842909625E-2</v>
      </c>
      <c r="N2363" s="12">
        <v>8632.3509115580637</v>
      </c>
      <c r="O2363" s="14">
        <f t="shared" si="147"/>
        <v>-3.8449164343240756E-2</v>
      </c>
      <c r="P2363">
        <v>3</v>
      </c>
      <c r="Q2363">
        <v>1</v>
      </c>
    </row>
    <row r="2364" spans="1:17">
      <c r="A2364" s="2" t="str">
        <f t="shared" si="144"/>
        <v>1_19892</v>
      </c>
      <c r="B2364" s="2">
        <v>1</v>
      </c>
      <c r="C2364" s="11" t="s">
        <v>24</v>
      </c>
      <c r="D2364" s="2">
        <v>2</v>
      </c>
      <c r="E2364" s="2">
        <v>1989</v>
      </c>
      <c r="F2364" s="2" t="str">
        <f t="shared" si="145"/>
        <v>1989Q2</v>
      </c>
      <c r="G2364" s="2">
        <v>1</v>
      </c>
      <c r="H2364" s="2">
        <v>0</v>
      </c>
      <c r="I2364" s="2">
        <v>0</v>
      </c>
      <c r="J2364" s="12">
        <v>7172</v>
      </c>
      <c r="K2364" s="12">
        <f>J2364*[1]OtherData!$C$3</f>
        <v>5429.2202876608635</v>
      </c>
      <c r="L2364" s="12" t="str">
        <f>VLOOKUP($C2364,[1]OtherData!$H:$I,2,0)</f>
        <v>Storm</v>
      </c>
      <c r="M2364" s="13">
        <f t="shared" si="146"/>
        <v>-4.135361107801902E-2</v>
      </c>
      <c r="N2364" s="12">
        <v>9557.9555221958126</v>
      </c>
      <c r="O2364" s="14">
        <f t="shared" si="147"/>
        <v>-3.8444725603965543E-2</v>
      </c>
      <c r="P2364">
        <v>3</v>
      </c>
      <c r="Q2364">
        <v>1</v>
      </c>
    </row>
    <row r="2365" spans="1:17">
      <c r="A2365" s="2" t="str">
        <f t="shared" si="144"/>
        <v>4_19783</v>
      </c>
      <c r="B2365" s="2">
        <v>4</v>
      </c>
      <c r="C2365" s="11" t="s">
        <v>21</v>
      </c>
      <c r="D2365" s="2">
        <v>3</v>
      </c>
      <c r="E2365" s="2">
        <v>1978</v>
      </c>
      <c r="F2365" s="2" t="str">
        <f t="shared" si="145"/>
        <v>1978Q3</v>
      </c>
      <c r="G2365" s="2">
        <v>1</v>
      </c>
      <c r="H2365" s="2">
        <v>0</v>
      </c>
      <c r="I2365" s="2">
        <v>0</v>
      </c>
      <c r="J2365" s="12">
        <v>7161</v>
      </c>
      <c r="K2365" s="12">
        <f>J2365*[1]OtherData!$C$3</f>
        <v>5420.8932626797887</v>
      </c>
      <c r="L2365" s="12" t="str">
        <f>VLOOKUP($C2365,[1]OtherData!$H:$I,2,0)</f>
        <v>Wind</v>
      </c>
      <c r="M2365" s="15">
        <f t="shared" si="146"/>
        <v>-4.1353680647094271E-2</v>
      </c>
      <c r="N2365" s="12">
        <v>15782.602135882131</v>
      </c>
      <c r="O2365" s="14">
        <f t="shared" si="147"/>
        <v>-3.8414875295225755E-2</v>
      </c>
      <c r="P2365">
        <v>3</v>
      </c>
      <c r="Q2365">
        <v>1</v>
      </c>
    </row>
    <row r="2366" spans="1:17">
      <c r="A2366" s="2" t="str">
        <f t="shared" si="144"/>
        <v>2_20183</v>
      </c>
      <c r="B2366" s="2">
        <v>2</v>
      </c>
      <c r="C2366" s="11" t="s">
        <v>21</v>
      </c>
      <c r="D2366" s="2">
        <v>3</v>
      </c>
      <c r="E2366" s="2">
        <v>2018</v>
      </c>
      <c r="F2366" s="2" t="str">
        <f t="shared" si="145"/>
        <v>2018Q3</v>
      </c>
      <c r="G2366" s="2">
        <v>1</v>
      </c>
      <c r="H2366" s="2">
        <v>0</v>
      </c>
      <c r="I2366" s="2">
        <v>0</v>
      </c>
      <c r="J2366" s="12">
        <v>7136</v>
      </c>
      <c r="K2366" s="12">
        <f>J2366*[1]OtherData!$C$3</f>
        <v>5401.9682059046181</v>
      </c>
      <c r="L2366" s="12" t="str">
        <f>VLOOKUP($C2366,[1]OtherData!$H:$I,2,0)</f>
        <v>Wind</v>
      </c>
      <c r="M2366" s="13">
        <f t="shared" si="146"/>
        <v>-4.1353838758628921E-2</v>
      </c>
      <c r="N2366" s="12">
        <v>6877.6371454379159</v>
      </c>
      <c r="O2366" s="14">
        <f t="shared" si="147"/>
        <v>-3.845757907758944E-2</v>
      </c>
      <c r="P2366">
        <v>3</v>
      </c>
      <c r="Q2366">
        <v>1</v>
      </c>
    </row>
    <row r="2367" spans="1:17">
      <c r="A2367" s="2" t="str">
        <f t="shared" si="144"/>
        <v>1_19753</v>
      </c>
      <c r="B2367" s="2">
        <v>1</v>
      </c>
      <c r="C2367" s="11" t="s">
        <v>32</v>
      </c>
      <c r="D2367" s="2">
        <v>3</v>
      </c>
      <c r="E2367" s="2">
        <v>1975</v>
      </c>
      <c r="F2367" s="2" t="str">
        <f t="shared" si="145"/>
        <v>1975Q3</v>
      </c>
      <c r="G2367" s="2">
        <v>1</v>
      </c>
      <c r="H2367" s="2">
        <v>0</v>
      </c>
      <c r="I2367" s="2">
        <v>0</v>
      </c>
      <c r="J2367" s="12">
        <v>6892</v>
      </c>
      <c r="K2367" s="12">
        <f>J2367*[1]OtherData!$C$3</f>
        <v>5217.2596517789552</v>
      </c>
      <c r="L2367" s="12" t="str">
        <f>VLOOKUP($C2367,[1]OtherData!$H:$I,2,0)</f>
        <v>Storm</v>
      </c>
      <c r="M2367" s="15">
        <f t="shared" si="146"/>
        <v>-4.1355381927207099E-2</v>
      </c>
      <c r="N2367" s="12">
        <v>15039.395063840237</v>
      </c>
      <c r="O2367" s="14">
        <f t="shared" si="147"/>
        <v>-3.8418439346638612E-2</v>
      </c>
      <c r="P2367">
        <v>3</v>
      </c>
      <c r="Q2367">
        <v>1</v>
      </c>
    </row>
    <row r="2368" spans="1:17">
      <c r="A2368" s="2" t="str">
        <f t="shared" si="144"/>
        <v>2_19781</v>
      </c>
      <c r="B2368" s="2">
        <v>2</v>
      </c>
      <c r="C2368" s="11" t="s">
        <v>39</v>
      </c>
      <c r="D2368" s="2">
        <v>1</v>
      </c>
      <c r="E2368" s="2">
        <v>1978</v>
      </c>
      <c r="F2368" s="2" t="str">
        <f t="shared" si="145"/>
        <v>1978Q1</v>
      </c>
      <c r="G2368" s="2">
        <v>1</v>
      </c>
      <c r="H2368" s="2">
        <v>0</v>
      </c>
      <c r="I2368" s="2">
        <v>0</v>
      </c>
      <c r="J2368" s="12">
        <v>6711</v>
      </c>
      <c r="K2368" s="12">
        <f>J2368*[1]OtherData!$C$3</f>
        <v>5080.2422407267222</v>
      </c>
      <c r="L2368" s="12" t="str">
        <f>VLOOKUP($C2368,[1]OtherData!$H:$I,2,0)</f>
        <v>Storm</v>
      </c>
      <c r="M2368" s="13">
        <f t="shared" si="146"/>
        <v>-4.1356526654717965E-2</v>
      </c>
      <c r="N2368" s="12">
        <v>14790.817334716518</v>
      </c>
      <c r="O2368" s="14">
        <f t="shared" si="147"/>
        <v>-3.8419631401773735E-2</v>
      </c>
      <c r="P2368">
        <v>3</v>
      </c>
      <c r="Q2368">
        <v>1</v>
      </c>
    </row>
    <row r="2369" spans="1:17">
      <c r="A2369" s="2" t="str">
        <f t="shared" si="144"/>
        <v>1_19834</v>
      </c>
      <c r="B2369" s="2">
        <v>1</v>
      </c>
      <c r="C2369" s="11" t="s">
        <v>20</v>
      </c>
      <c r="D2369" s="2">
        <v>4</v>
      </c>
      <c r="E2369" s="2">
        <v>1983</v>
      </c>
      <c r="F2369" s="2" t="str">
        <f t="shared" si="145"/>
        <v>1983Q4</v>
      </c>
      <c r="G2369" s="2">
        <v>1</v>
      </c>
      <c r="H2369" s="2">
        <v>0</v>
      </c>
      <c r="I2369" s="2">
        <v>0</v>
      </c>
      <c r="J2369" s="12">
        <v>6557</v>
      </c>
      <c r="K2369" s="12">
        <f>J2369*[1]OtherData!$C$3</f>
        <v>4963.6638909916728</v>
      </c>
      <c r="L2369" s="12" t="str">
        <f>VLOOKUP($C2369,[1]OtherData!$H:$I,2,0)</f>
        <v>Winter</v>
      </c>
      <c r="M2369" s="15">
        <f t="shared" si="146"/>
        <v>-4.1357500621771404E-2</v>
      </c>
      <c r="N2369" s="12">
        <v>12005.705124254056</v>
      </c>
      <c r="O2369" s="14">
        <f t="shared" si="147"/>
        <v>-3.8432987414494912E-2</v>
      </c>
      <c r="P2369">
        <v>3</v>
      </c>
      <c r="Q2369">
        <v>1</v>
      </c>
    </row>
    <row r="2370" spans="1:17">
      <c r="A2370" s="2" t="str">
        <f t="shared" ref="A2370:A2433" si="148">B2370&amp;"_"&amp;E2370&amp;D2370</f>
        <v>1_19754</v>
      </c>
      <c r="B2370" s="2">
        <v>1</v>
      </c>
      <c r="C2370" s="11" t="s">
        <v>37</v>
      </c>
      <c r="D2370" s="2">
        <v>4</v>
      </c>
      <c r="E2370" s="2">
        <v>1975</v>
      </c>
      <c r="F2370" s="2" t="str">
        <f t="shared" ref="F2370:F2433" si="149">E2370&amp;"Q"&amp;D2370</f>
        <v>1975Q4</v>
      </c>
      <c r="G2370" s="2">
        <v>1</v>
      </c>
      <c r="H2370" s="2">
        <v>0</v>
      </c>
      <c r="I2370" s="2">
        <v>0</v>
      </c>
      <c r="J2370" s="12">
        <v>6358</v>
      </c>
      <c r="K2370" s="12">
        <f>J2370*[1]OtherData!$C$3</f>
        <v>4813.0204390613171</v>
      </c>
      <c r="L2370" s="12" t="str">
        <f>VLOOKUP($C2370,[1]OtherData!$H:$I,2,0)</f>
        <v>Water</v>
      </c>
      <c r="M2370" s="13">
        <f t="shared" ref="M2370:M2433" si="150">STANDARDIZE(J2370,AVERAGE($J$2:$J$3367),_xlfn.STDEV.S($J$2:$J$3367))</f>
        <v>-4.1358759189587216E-2</v>
      </c>
      <c r="N2370" s="12">
        <v>13874.125626218256</v>
      </c>
      <c r="O2370" s="14">
        <f t="shared" ref="O2370:O2433" si="151">STANDARDIZE(N2370,AVERAGE($N$2:$N$3367),_xlfn.STDEV.S($N$2:$N$3367))</f>
        <v>-3.8424027399203968E-2</v>
      </c>
      <c r="P2370">
        <v>3</v>
      </c>
      <c r="Q2370">
        <v>1</v>
      </c>
    </row>
    <row r="2371" spans="1:17">
      <c r="A2371" s="2" t="str">
        <f t="shared" si="148"/>
        <v>1_19773</v>
      </c>
      <c r="B2371" s="2">
        <v>1</v>
      </c>
      <c r="C2371" s="11" t="s">
        <v>27</v>
      </c>
      <c r="D2371" s="2">
        <v>3</v>
      </c>
      <c r="E2371" s="2">
        <v>1977</v>
      </c>
      <c r="F2371" s="2" t="str">
        <f t="shared" si="149"/>
        <v>1977Q3</v>
      </c>
      <c r="G2371" s="2">
        <v>1</v>
      </c>
      <c r="H2371" s="2">
        <v>0</v>
      </c>
      <c r="I2371" s="2">
        <v>3</v>
      </c>
      <c r="J2371" s="12">
        <v>6229</v>
      </c>
      <c r="K2371" s="12">
        <f>J2371*[1]OtherData!$C$3</f>
        <v>4715.3671461014383</v>
      </c>
      <c r="L2371" s="12" t="str">
        <f>VLOOKUP($C2371,[1]OtherData!$H:$I,2,0)</f>
        <v>Storm</v>
      </c>
      <c r="M2371" s="15">
        <f t="shared" si="150"/>
        <v>-4.1359575045106005E-2</v>
      </c>
      <c r="N2371" s="12">
        <v>13727.220895508468</v>
      </c>
      <c r="O2371" s="14">
        <f t="shared" si="151"/>
        <v>-3.8424731881215431E-2</v>
      </c>
      <c r="P2371">
        <v>3</v>
      </c>
      <c r="Q2371">
        <v>1</v>
      </c>
    </row>
    <row r="2372" spans="1:17">
      <c r="A2372" s="2" t="str">
        <f t="shared" si="148"/>
        <v>1_19781</v>
      </c>
      <c r="B2372" s="2">
        <v>1</v>
      </c>
      <c r="C2372" s="11" t="s">
        <v>20</v>
      </c>
      <c r="D2372" s="2">
        <v>1</v>
      </c>
      <c r="E2372" s="2">
        <v>1978</v>
      </c>
      <c r="F2372" s="2" t="str">
        <f t="shared" si="149"/>
        <v>1978Q1</v>
      </c>
      <c r="G2372" s="2">
        <v>1</v>
      </c>
      <c r="H2372" s="2">
        <v>0</v>
      </c>
      <c r="I2372" s="2">
        <v>0</v>
      </c>
      <c r="J2372" s="12">
        <v>6151</v>
      </c>
      <c r="K2372" s="12">
        <f>J2372*[1]OtherData!$C$3</f>
        <v>4656.3209689629075</v>
      </c>
      <c r="L2372" s="12" t="str">
        <f>VLOOKUP($C2372,[1]OtherData!$H:$I,2,0)</f>
        <v>Winter</v>
      </c>
      <c r="M2372" s="13">
        <f t="shared" si="150"/>
        <v>-4.1360068353094116E-2</v>
      </c>
      <c r="N2372" s="12">
        <v>13556.596248821532</v>
      </c>
      <c r="O2372" s="14">
        <f t="shared" si="151"/>
        <v>-3.842555011214456E-2</v>
      </c>
      <c r="P2372">
        <v>3</v>
      </c>
      <c r="Q2372">
        <v>1</v>
      </c>
    </row>
    <row r="2373" spans="1:17">
      <c r="A2373" s="2" t="str">
        <f t="shared" si="148"/>
        <v>1_19782</v>
      </c>
      <c r="B2373" s="2">
        <v>1</v>
      </c>
      <c r="C2373" s="11" t="s">
        <v>27</v>
      </c>
      <c r="D2373" s="2">
        <v>2</v>
      </c>
      <c r="E2373" s="2">
        <v>1978</v>
      </c>
      <c r="F2373" s="2" t="str">
        <f t="shared" si="149"/>
        <v>1978Q2</v>
      </c>
      <c r="G2373" s="2">
        <v>1</v>
      </c>
      <c r="H2373" s="2">
        <v>0</v>
      </c>
      <c r="I2373" s="2">
        <v>0</v>
      </c>
      <c r="J2373" s="12">
        <v>6080</v>
      </c>
      <c r="K2373" s="12">
        <f>J2373*[1]OtherData!$C$3</f>
        <v>4602.5738077214237</v>
      </c>
      <c r="L2373" s="12" t="str">
        <f>VLOOKUP($C2373,[1]OtherData!$H:$I,2,0)</f>
        <v>Storm</v>
      </c>
      <c r="M2373" s="15">
        <f t="shared" si="150"/>
        <v>-4.1360517389852518E-2</v>
      </c>
      <c r="N2373" s="12">
        <v>13400.114646859847</v>
      </c>
      <c r="O2373" s="14">
        <f t="shared" si="151"/>
        <v>-3.842630052006657E-2</v>
      </c>
      <c r="P2373">
        <v>3</v>
      </c>
      <c r="Q2373">
        <v>1</v>
      </c>
    </row>
    <row r="2374" spans="1:17">
      <c r="A2374" s="2" t="str">
        <f t="shared" si="148"/>
        <v>1_19763</v>
      </c>
      <c r="B2374" s="2">
        <v>1</v>
      </c>
      <c r="C2374" s="11" t="s">
        <v>45</v>
      </c>
      <c r="D2374" s="2">
        <v>3</v>
      </c>
      <c r="E2374" s="2">
        <v>1976</v>
      </c>
      <c r="F2374" s="2" t="str">
        <f t="shared" si="149"/>
        <v>1976Q3</v>
      </c>
      <c r="G2374" s="2">
        <v>2</v>
      </c>
      <c r="H2374" s="2">
        <v>0</v>
      </c>
      <c r="I2374" s="2">
        <v>0</v>
      </c>
      <c r="J2374" s="12">
        <v>5899</v>
      </c>
      <c r="K2374" s="12">
        <f>J2374*[1]OtherData!$C$3</f>
        <v>4465.5563966691898</v>
      </c>
      <c r="L2374" s="12" t="str">
        <f>VLOOKUP($C2374,[1]OtherData!$H:$I,2,0)</f>
        <v>Storm</v>
      </c>
      <c r="M2374" s="13">
        <f t="shared" si="150"/>
        <v>-4.1361662117363383E-2</v>
      </c>
      <c r="N2374" s="12">
        <v>13024.4092680664</v>
      </c>
      <c r="O2374" s="14">
        <f t="shared" si="151"/>
        <v>-3.8428102216170497E-2</v>
      </c>
      <c r="P2374">
        <v>3</v>
      </c>
      <c r="Q2374">
        <v>1</v>
      </c>
    </row>
    <row r="2375" spans="1:17">
      <c r="A2375" s="2" t="str">
        <f t="shared" si="148"/>
        <v>1_19711</v>
      </c>
      <c r="B2375" s="2">
        <v>1</v>
      </c>
      <c r="C2375" s="11" t="s">
        <v>20</v>
      </c>
      <c r="D2375" s="2">
        <v>1</v>
      </c>
      <c r="E2375" s="2">
        <v>1971</v>
      </c>
      <c r="F2375" s="2" t="str">
        <f t="shared" si="149"/>
        <v>1971Q1</v>
      </c>
      <c r="G2375" s="2">
        <v>2</v>
      </c>
      <c r="H2375" s="2">
        <v>0</v>
      </c>
      <c r="I2375" s="2">
        <v>0</v>
      </c>
      <c r="J2375" s="12">
        <v>5887</v>
      </c>
      <c r="K2375" s="12">
        <f>J2375*[1]OtherData!$C$3</f>
        <v>4456.4723694171089</v>
      </c>
      <c r="L2375" s="12" t="str">
        <f>VLOOKUP($C2375,[1]OtherData!$H:$I,2,0)</f>
        <v>Winter</v>
      </c>
      <c r="M2375" s="15">
        <f t="shared" si="150"/>
        <v>-4.1361738010900019E-2</v>
      </c>
      <c r="N2375" s="12">
        <v>13077.094309879561</v>
      </c>
      <c r="O2375" s="14">
        <f t="shared" si="151"/>
        <v>-3.8427849564917869E-2</v>
      </c>
      <c r="P2375">
        <v>3</v>
      </c>
      <c r="Q2375">
        <v>1</v>
      </c>
    </row>
    <row r="2376" spans="1:17">
      <c r="A2376" s="2" t="str">
        <f t="shared" si="148"/>
        <v>1_19781</v>
      </c>
      <c r="B2376" s="2">
        <v>1</v>
      </c>
      <c r="C2376" s="11" t="s">
        <v>20</v>
      </c>
      <c r="D2376" s="2">
        <v>1</v>
      </c>
      <c r="E2376" s="2">
        <v>1978</v>
      </c>
      <c r="F2376" s="2" t="str">
        <f t="shared" si="149"/>
        <v>1978Q1</v>
      </c>
      <c r="G2376" s="2">
        <v>2</v>
      </c>
      <c r="H2376" s="2">
        <v>0</v>
      </c>
      <c r="I2376" s="2">
        <v>0</v>
      </c>
      <c r="J2376" s="12">
        <v>5886</v>
      </c>
      <c r="K2376" s="12">
        <f>J2376*[1]OtherData!$C$3</f>
        <v>4455.7153671461019</v>
      </c>
      <c r="L2376" s="12" t="str">
        <f>VLOOKUP($C2376,[1]OtherData!$H:$I,2,0)</f>
        <v>Winter</v>
      </c>
      <c r="M2376" s="13">
        <f t="shared" si="150"/>
        <v>-4.1361744335361404E-2</v>
      </c>
      <c r="N2376" s="12">
        <v>12972.545199246226</v>
      </c>
      <c r="O2376" s="14">
        <f t="shared" si="151"/>
        <v>-3.8428350930445034E-2</v>
      </c>
      <c r="P2376">
        <v>3</v>
      </c>
      <c r="Q2376">
        <v>1</v>
      </c>
    </row>
    <row r="2377" spans="1:17">
      <c r="A2377" s="2" t="str">
        <f t="shared" si="148"/>
        <v>1_19763</v>
      </c>
      <c r="B2377" s="2">
        <v>1</v>
      </c>
      <c r="C2377" s="11" t="s">
        <v>45</v>
      </c>
      <c r="D2377" s="2">
        <v>3</v>
      </c>
      <c r="E2377" s="2">
        <v>1976</v>
      </c>
      <c r="F2377" s="2" t="str">
        <f t="shared" si="149"/>
        <v>1976Q3</v>
      </c>
      <c r="G2377" s="2">
        <v>1</v>
      </c>
      <c r="H2377" s="2">
        <v>0</v>
      </c>
      <c r="I2377" s="2">
        <v>0</v>
      </c>
      <c r="J2377" s="12">
        <v>5836</v>
      </c>
      <c r="K2377" s="12">
        <f>J2377*[1]OtherData!$C$3</f>
        <v>4417.8652535957608</v>
      </c>
      <c r="L2377" s="12" t="str">
        <f>VLOOKUP($C2377,[1]OtherData!$H:$I,2,0)</f>
        <v>Storm</v>
      </c>
      <c r="M2377" s="15">
        <f t="shared" si="150"/>
        <v>-4.1362060558430704E-2</v>
      </c>
      <c r="N2377" s="12">
        <v>12885.311491513054</v>
      </c>
      <c r="O2377" s="14">
        <f t="shared" si="151"/>
        <v>-3.8428769259913349E-2</v>
      </c>
      <c r="P2377">
        <v>3</v>
      </c>
      <c r="Q2377">
        <v>1</v>
      </c>
    </row>
    <row r="2378" spans="1:17">
      <c r="A2378" s="2" t="str">
        <f t="shared" si="148"/>
        <v>6_19931</v>
      </c>
      <c r="B2378" s="2">
        <v>6</v>
      </c>
      <c r="C2378" s="11" t="s">
        <v>26</v>
      </c>
      <c r="D2378" s="2">
        <v>1</v>
      </c>
      <c r="E2378" s="2">
        <v>1993</v>
      </c>
      <c r="F2378" s="2" t="str">
        <f t="shared" si="149"/>
        <v>1993Q1</v>
      </c>
      <c r="G2378" s="2">
        <v>1</v>
      </c>
      <c r="H2378" s="2">
        <v>0</v>
      </c>
      <c r="I2378" s="2">
        <v>0</v>
      </c>
      <c r="J2378" s="12">
        <v>5640</v>
      </c>
      <c r="K2378" s="12">
        <f>J2378*[1]OtherData!$C$3</f>
        <v>4269.492808478426</v>
      </c>
      <c r="L2378" s="12" t="str">
        <f>VLOOKUP($C2378,[1]OtherData!$H:$I,2,0)</f>
        <v>Wind</v>
      </c>
      <c r="M2378" s="13">
        <f t="shared" si="150"/>
        <v>-4.1363300152862353E-2</v>
      </c>
      <c r="N2378" s="12">
        <v>6796.3278488757542</v>
      </c>
      <c r="O2378" s="14">
        <f t="shared" si="151"/>
        <v>-3.8457968996528848E-2</v>
      </c>
      <c r="P2378">
        <v>3</v>
      </c>
      <c r="Q2378">
        <v>1</v>
      </c>
    </row>
    <row r="2379" spans="1:17">
      <c r="A2379" s="2" t="str">
        <f t="shared" si="148"/>
        <v>1_19761</v>
      </c>
      <c r="B2379" s="2">
        <v>1</v>
      </c>
      <c r="C2379" s="11" t="s">
        <v>26</v>
      </c>
      <c r="D2379" s="2">
        <v>1</v>
      </c>
      <c r="E2379" s="2">
        <v>1976</v>
      </c>
      <c r="F2379" s="2" t="str">
        <f t="shared" si="149"/>
        <v>1976Q1</v>
      </c>
      <c r="G2379" s="2">
        <v>1</v>
      </c>
      <c r="H2379" s="2">
        <v>0</v>
      </c>
      <c r="I2379" s="2">
        <v>0</v>
      </c>
      <c r="J2379" s="12">
        <v>5605</v>
      </c>
      <c r="K2379" s="12">
        <f>J2379*[1]OtherData!$C$3</f>
        <v>4242.9977289931876</v>
      </c>
      <c r="L2379" s="12" t="str">
        <f>VLOOKUP($C2379,[1]OtherData!$H:$I,2,0)</f>
        <v>Wind</v>
      </c>
      <c r="M2379" s="15">
        <f t="shared" si="150"/>
        <v>-4.1363521509010862E-2</v>
      </c>
      <c r="N2379" s="12">
        <v>12375.286310817455</v>
      </c>
      <c r="O2379" s="14">
        <f t="shared" si="151"/>
        <v>-3.8431215086970477E-2</v>
      </c>
      <c r="P2379">
        <v>3</v>
      </c>
      <c r="Q2379">
        <v>1</v>
      </c>
    </row>
    <row r="2380" spans="1:17">
      <c r="A2380" s="2" t="str">
        <f t="shared" si="148"/>
        <v>1_19752</v>
      </c>
      <c r="B2380" s="2">
        <v>1</v>
      </c>
      <c r="C2380" s="11" t="s">
        <v>46</v>
      </c>
      <c r="D2380" s="2">
        <v>2</v>
      </c>
      <c r="E2380" s="2">
        <v>1975</v>
      </c>
      <c r="F2380" s="2" t="str">
        <f t="shared" si="149"/>
        <v>1975Q2</v>
      </c>
      <c r="G2380" s="2">
        <v>1</v>
      </c>
      <c r="H2380" s="2">
        <v>0</v>
      </c>
      <c r="I2380" s="2">
        <v>0</v>
      </c>
      <c r="J2380" s="12">
        <v>5582</v>
      </c>
      <c r="K2380" s="12">
        <f>J2380*[1]OtherData!$C$3</f>
        <v>4225.5866767600301</v>
      </c>
      <c r="L2380" s="12" t="str">
        <f>VLOOKUP($C2380,[1]OtherData!$H:$I,2,0)</f>
        <v>Storm</v>
      </c>
      <c r="M2380" s="13">
        <f t="shared" si="150"/>
        <v>-4.1363666971622741E-2</v>
      </c>
      <c r="N2380" s="12">
        <v>12180.775282408038</v>
      </c>
      <c r="O2380" s="14">
        <f t="shared" si="151"/>
        <v>-3.843214786510419E-2</v>
      </c>
      <c r="P2380">
        <v>3</v>
      </c>
      <c r="Q2380">
        <v>1</v>
      </c>
    </row>
    <row r="2381" spans="1:17">
      <c r="A2381" s="2" t="str">
        <f t="shared" si="148"/>
        <v>4_19931</v>
      </c>
      <c r="B2381" s="2">
        <v>4</v>
      </c>
      <c r="C2381" s="11" t="s">
        <v>26</v>
      </c>
      <c r="D2381" s="2">
        <v>1</v>
      </c>
      <c r="E2381" s="2">
        <v>1993</v>
      </c>
      <c r="F2381" s="2" t="str">
        <f t="shared" si="149"/>
        <v>1993Q1</v>
      </c>
      <c r="G2381" s="2">
        <v>1</v>
      </c>
      <c r="H2381" s="2">
        <v>0</v>
      </c>
      <c r="I2381" s="2">
        <v>0</v>
      </c>
      <c r="J2381" s="12">
        <v>5433</v>
      </c>
      <c r="K2381" s="12">
        <f>J2381*[1]OtherData!$C$3</f>
        <v>4112.7933383800155</v>
      </c>
      <c r="L2381" s="12" t="str">
        <f>VLOOKUP($C2381,[1]OtherData!$H:$I,2,0)</f>
        <v>Wind</v>
      </c>
      <c r="M2381" s="15">
        <f t="shared" si="150"/>
        <v>-4.1364609316369254E-2</v>
      </c>
      <c r="N2381" s="12">
        <v>6546.8881565499951</v>
      </c>
      <c r="O2381" s="14">
        <f t="shared" si="151"/>
        <v>-3.8459165185210711E-2</v>
      </c>
      <c r="P2381">
        <v>3</v>
      </c>
      <c r="Q2381">
        <v>1</v>
      </c>
    </row>
    <row r="2382" spans="1:17">
      <c r="A2382" s="2" t="str">
        <f t="shared" si="148"/>
        <v>1_19782</v>
      </c>
      <c r="B2382" s="2">
        <v>1</v>
      </c>
      <c r="C2382" s="11" t="s">
        <v>39</v>
      </c>
      <c r="D2382" s="2">
        <v>2</v>
      </c>
      <c r="E2382" s="2">
        <v>1978</v>
      </c>
      <c r="F2382" s="2" t="str">
        <f t="shared" si="149"/>
        <v>1978Q2</v>
      </c>
      <c r="G2382" s="2">
        <v>1</v>
      </c>
      <c r="H2382" s="2">
        <v>0</v>
      </c>
      <c r="I2382" s="2">
        <v>0</v>
      </c>
      <c r="J2382" s="12">
        <v>5432</v>
      </c>
      <c r="K2382" s="12">
        <f>J2382*[1]OtherData!$C$3</f>
        <v>4112.0363361090085</v>
      </c>
      <c r="L2382" s="12" t="str">
        <f>VLOOKUP($C2382,[1]OtherData!$H:$I,2,0)</f>
        <v>Storm</v>
      </c>
      <c r="M2382" s="13">
        <f t="shared" si="150"/>
        <v>-4.1364615640830639E-2</v>
      </c>
      <c r="N2382" s="12">
        <v>11971.944533181362</v>
      </c>
      <c r="O2382" s="14">
        <f t="shared" si="151"/>
        <v>-3.843314931349566E-2</v>
      </c>
      <c r="P2382">
        <v>3</v>
      </c>
      <c r="Q2382">
        <v>1</v>
      </c>
    </row>
    <row r="2383" spans="1:17">
      <c r="A2383" s="2" t="str">
        <f t="shared" si="148"/>
        <v>2_19731</v>
      </c>
      <c r="B2383" s="2">
        <v>2</v>
      </c>
      <c r="C2383" s="11" t="s">
        <v>19</v>
      </c>
      <c r="D2383" s="2">
        <v>1</v>
      </c>
      <c r="E2383" s="2">
        <v>1973</v>
      </c>
      <c r="F2383" s="2" t="str">
        <f t="shared" si="149"/>
        <v>1973Q1</v>
      </c>
      <c r="G2383" s="2">
        <v>17</v>
      </c>
      <c r="H2383" s="2">
        <v>0</v>
      </c>
      <c r="I2383" s="2">
        <v>0</v>
      </c>
      <c r="J2383" s="12">
        <v>5226</v>
      </c>
      <c r="K2383" s="12">
        <f>J2383*[1]OtherData!$C$3</f>
        <v>3956.093868281605</v>
      </c>
      <c r="L2383" s="12" t="str">
        <f>VLOOKUP($C2383,[1]OtherData!$H:$I,2,0)</f>
        <v>Water</v>
      </c>
      <c r="M2383" s="15">
        <f t="shared" si="150"/>
        <v>-4.1365918479876154E-2</v>
      </c>
      <c r="N2383" s="12">
        <v>11392.021141825913</v>
      </c>
      <c r="O2383" s="14">
        <f t="shared" si="151"/>
        <v>-3.84359303376006E-2</v>
      </c>
      <c r="P2383">
        <v>2</v>
      </c>
      <c r="Q2383">
        <v>2</v>
      </c>
    </row>
    <row r="2384" spans="1:17">
      <c r="A2384" s="2" t="str">
        <f t="shared" si="148"/>
        <v>2_19732</v>
      </c>
      <c r="B2384" s="2">
        <v>2</v>
      </c>
      <c r="C2384" s="11" t="s">
        <v>36</v>
      </c>
      <c r="D2384" s="2">
        <v>2</v>
      </c>
      <c r="E2384" s="2">
        <v>1973</v>
      </c>
      <c r="F2384" s="2" t="str">
        <f t="shared" si="149"/>
        <v>1973Q2</v>
      </c>
      <c r="G2384" s="2">
        <v>1</v>
      </c>
      <c r="H2384" s="2">
        <v>0</v>
      </c>
      <c r="I2384" s="2">
        <v>2</v>
      </c>
      <c r="J2384" s="12">
        <v>5217</v>
      </c>
      <c r="K2384" s="12">
        <f>J2384*[1]OtherData!$C$3</f>
        <v>3949.2808478425436</v>
      </c>
      <c r="L2384" s="12" t="str">
        <f>VLOOKUP($C2384,[1]OtherData!$H:$I,2,0)</f>
        <v>Storm</v>
      </c>
      <c r="M2384" s="13">
        <f t="shared" si="150"/>
        <v>-4.1365975400028628E-2</v>
      </c>
      <c r="N2384" s="12">
        <v>11372.402276484077</v>
      </c>
      <c r="O2384" s="14">
        <f t="shared" si="151"/>
        <v>-3.8436024419919473E-2</v>
      </c>
      <c r="P2384">
        <v>3</v>
      </c>
      <c r="Q2384">
        <v>1</v>
      </c>
    </row>
    <row r="2385" spans="1:17">
      <c r="A2385" s="2" t="str">
        <f t="shared" si="148"/>
        <v>2_19643</v>
      </c>
      <c r="B2385" s="2">
        <v>2</v>
      </c>
      <c r="C2385" s="11" t="s">
        <v>27</v>
      </c>
      <c r="D2385" s="2">
        <v>3</v>
      </c>
      <c r="E2385" s="2">
        <v>1964</v>
      </c>
      <c r="F2385" s="2" t="str">
        <f t="shared" si="149"/>
        <v>1964Q3</v>
      </c>
      <c r="G2385" s="2">
        <v>2</v>
      </c>
      <c r="H2385" s="2">
        <v>3</v>
      </c>
      <c r="I2385" s="2">
        <v>0</v>
      </c>
      <c r="J2385" s="12">
        <v>5062</v>
      </c>
      <c r="K2385" s="12">
        <f>J2385*[1]OtherData!$C$3</f>
        <v>3831.9454958364877</v>
      </c>
      <c r="L2385" s="12" t="str">
        <f>VLOOKUP($C2385,[1]OtherData!$H:$I,2,0)</f>
        <v>Storm</v>
      </c>
      <c r="M2385" s="15">
        <f t="shared" si="150"/>
        <v>-4.1366955691543451E-2</v>
      </c>
      <c r="N2385" s="12">
        <v>13528.954623492564</v>
      </c>
      <c r="O2385" s="14">
        <f t="shared" si="151"/>
        <v>-3.8425682667629447E-2</v>
      </c>
      <c r="P2385">
        <v>3</v>
      </c>
      <c r="Q2385">
        <v>1</v>
      </c>
    </row>
    <row r="2386" spans="1:17">
      <c r="A2386" s="2" t="str">
        <f t="shared" si="148"/>
        <v>4_19643</v>
      </c>
      <c r="B2386" s="2">
        <v>4</v>
      </c>
      <c r="C2386" s="11" t="s">
        <v>27</v>
      </c>
      <c r="D2386" s="2">
        <v>3</v>
      </c>
      <c r="E2386" s="2">
        <v>1964</v>
      </c>
      <c r="F2386" s="2" t="str">
        <f t="shared" si="149"/>
        <v>1964Q3</v>
      </c>
      <c r="G2386" s="2">
        <v>2</v>
      </c>
      <c r="H2386" s="2">
        <v>3</v>
      </c>
      <c r="I2386" s="2">
        <v>0</v>
      </c>
      <c r="J2386" s="12">
        <v>4985</v>
      </c>
      <c r="K2386" s="12">
        <f>J2386*[1]OtherData!$C$3</f>
        <v>3773.656320968963</v>
      </c>
      <c r="L2386" s="12" t="str">
        <f>VLOOKUP($C2386,[1]OtherData!$H:$I,2,0)</f>
        <v>Storm</v>
      </c>
      <c r="M2386" s="13">
        <f t="shared" si="150"/>
        <v>-4.1367442675070178E-2</v>
      </c>
      <c r="N2386" s="12">
        <v>13323.160568571795</v>
      </c>
      <c r="O2386" s="14">
        <f t="shared" si="151"/>
        <v>-3.8426669553545616E-2</v>
      </c>
      <c r="P2386">
        <v>3</v>
      </c>
      <c r="Q2386">
        <v>1</v>
      </c>
    </row>
    <row r="2387" spans="1:17">
      <c r="A2387" s="2" t="str">
        <f t="shared" si="148"/>
        <v>3_19931</v>
      </c>
      <c r="B2387" s="2">
        <v>3</v>
      </c>
      <c r="C2387" s="11" t="s">
        <v>26</v>
      </c>
      <c r="D2387" s="2">
        <v>1</v>
      </c>
      <c r="E2387" s="2">
        <v>1993</v>
      </c>
      <c r="F2387" s="2" t="str">
        <f t="shared" si="149"/>
        <v>1993Q1</v>
      </c>
      <c r="G2387" s="2">
        <v>1</v>
      </c>
      <c r="H2387" s="2">
        <v>0</v>
      </c>
      <c r="I2387" s="2">
        <v>0</v>
      </c>
      <c r="J2387" s="12">
        <v>4976</v>
      </c>
      <c r="K2387" s="12">
        <f>J2387*[1]OtherData!$C$3</f>
        <v>3766.8433005299016</v>
      </c>
      <c r="L2387" s="12" t="str">
        <f>VLOOKUP($C2387,[1]OtherData!$H:$I,2,0)</f>
        <v>Wind</v>
      </c>
      <c r="M2387" s="15">
        <f t="shared" si="150"/>
        <v>-4.1367499595222651E-2</v>
      </c>
      <c r="N2387" s="12">
        <v>5996.1927971641408</v>
      </c>
      <c r="O2387" s="14">
        <f t="shared" si="151"/>
        <v>-3.8461806046213659E-2</v>
      </c>
      <c r="P2387">
        <v>3</v>
      </c>
      <c r="Q2387">
        <v>1</v>
      </c>
    </row>
    <row r="2388" spans="1:17">
      <c r="A2388" s="2" t="str">
        <f t="shared" si="148"/>
        <v>5_19731</v>
      </c>
      <c r="B2388" s="2">
        <v>5</v>
      </c>
      <c r="C2388" s="11" t="s">
        <v>19</v>
      </c>
      <c r="D2388" s="2">
        <v>1</v>
      </c>
      <c r="E2388" s="2">
        <v>1973</v>
      </c>
      <c r="F2388" s="2" t="str">
        <f t="shared" si="149"/>
        <v>1973Q1</v>
      </c>
      <c r="G2388" s="2">
        <v>17</v>
      </c>
      <c r="H2388" s="2">
        <v>0</v>
      </c>
      <c r="I2388" s="2">
        <v>0</v>
      </c>
      <c r="J2388" s="12">
        <v>4767</v>
      </c>
      <c r="K2388" s="12">
        <f>J2388*[1]OtherData!$C$3</f>
        <v>3608.6298258894776</v>
      </c>
      <c r="L2388" s="12" t="str">
        <f>VLOOKUP($C2388,[1]OtherData!$H:$I,2,0)</f>
        <v>Water</v>
      </c>
      <c r="M2388" s="13">
        <f t="shared" si="150"/>
        <v>-4.1368821407652322E-2</v>
      </c>
      <c r="N2388" s="12">
        <v>10391.459009392294</v>
      </c>
      <c r="O2388" s="14">
        <f t="shared" si="151"/>
        <v>-3.8440728535863104E-2</v>
      </c>
      <c r="P2388">
        <v>2</v>
      </c>
      <c r="Q2388">
        <v>2</v>
      </c>
    </row>
    <row r="2389" spans="1:17">
      <c r="A2389" s="2" t="str">
        <f t="shared" si="148"/>
        <v>1_19841</v>
      </c>
      <c r="B2389" s="2">
        <v>1</v>
      </c>
      <c r="C2389" s="11" t="s">
        <v>20</v>
      </c>
      <c r="D2389" s="2">
        <v>1</v>
      </c>
      <c r="E2389" s="2">
        <v>1984</v>
      </c>
      <c r="F2389" s="2" t="str">
        <f t="shared" si="149"/>
        <v>1984Q1</v>
      </c>
      <c r="G2389" s="2">
        <v>1</v>
      </c>
      <c r="H2389" s="2">
        <v>0</v>
      </c>
      <c r="I2389" s="2">
        <v>0</v>
      </c>
      <c r="J2389" s="12">
        <v>4753</v>
      </c>
      <c r="K2389" s="12">
        <f>J2389*[1]OtherData!$C$3</f>
        <v>3598.0317940953823</v>
      </c>
      <c r="L2389" s="12" t="str">
        <f>VLOOKUP($C2389,[1]OtherData!$H:$I,2,0)</f>
        <v>Winter</v>
      </c>
      <c r="M2389" s="15">
        <f t="shared" si="150"/>
        <v>-4.1368909950111728E-2</v>
      </c>
      <c r="N2389" s="12">
        <v>8224.9515247147465</v>
      </c>
      <c r="O2389" s="14">
        <f t="shared" si="151"/>
        <v>-3.8451118028041256E-2</v>
      </c>
      <c r="P2389">
        <v>3</v>
      </c>
      <c r="Q2389">
        <v>1</v>
      </c>
    </row>
    <row r="2390" spans="1:17">
      <c r="A2390" s="2" t="str">
        <f t="shared" si="148"/>
        <v>4_19731</v>
      </c>
      <c r="B2390" s="2">
        <v>4</v>
      </c>
      <c r="C2390" s="11" t="s">
        <v>19</v>
      </c>
      <c r="D2390" s="2">
        <v>1</v>
      </c>
      <c r="E2390" s="2">
        <v>1973</v>
      </c>
      <c r="F2390" s="2" t="str">
        <f t="shared" si="149"/>
        <v>1973Q1</v>
      </c>
      <c r="G2390" s="2">
        <v>17</v>
      </c>
      <c r="H2390" s="2">
        <v>0</v>
      </c>
      <c r="I2390" s="2">
        <v>0</v>
      </c>
      <c r="J2390" s="12">
        <v>4572</v>
      </c>
      <c r="K2390" s="12">
        <f>J2390*[1]OtherData!$C$3</f>
        <v>3461.0143830431493</v>
      </c>
      <c r="L2390" s="12" t="str">
        <f>VLOOKUP($C2390,[1]OtherData!$H:$I,2,0)</f>
        <v>Water</v>
      </c>
      <c r="M2390" s="13">
        <f t="shared" si="150"/>
        <v>-4.1370054677622586E-2</v>
      </c>
      <c r="N2390" s="12">
        <v>9966.3835936525211</v>
      </c>
      <c r="O2390" s="14">
        <f t="shared" si="151"/>
        <v>-3.8442766986105339E-2</v>
      </c>
      <c r="P2390">
        <v>2</v>
      </c>
      <c r="Q2390">
        <v>2</v>
      </c>
    </row>
    <row r="2391" spans="1:17">
      <c r="A2391" s="2" t="str">
        <f t="shared" si="148"/>
        <v>6_19871</v>
      </c>
      <c r="B2391" s="2">
        <v>6</v>
      </c>
      <c r="C2391" s="11" t="s">
        <v>20</v>
      </c>
      <c r="D2391" s="2">
        <v>1</v>
      </c>
      <c r="E2391" s="2">
        <v>1987</v>
      </c>
      <c r="F2391" s="2" t="str">
        <f t="shared" si="149"/>
        <v>1987Q1</v>
      </c>
      <c r="G2391" s="2">
        <v>1</v>
      </c>
      <c r="H2391" s="2">
        <v>0</v>
      </c>
      <c r="I2391" s="2">
        <v>0</v>
      </c>
      <c r="J2391" s="12">
        <v>4566</v>
      </c>
      <c r="K2391" s="12">
        <f>J2391*[1]OtherData!$C$3</f>
        <v>3456.4723694171084</v>
      </c>
      <c r="L2391" s="12" t="str">
        <f>VLOOKUP($C2391,[1]OtherData!$H:$I,2,0)</f>
        <v>Winter</v>
      </c>
      <c r="M2391" s="15">
        <f t="shared" si="150"/>
        <v>-4.1370092624390904E-2</v>
      </c>
      <c r="N2391" s="12">
        <v>6651.8649999408717</v>
      </c>
      <c r="O2391" s="14">
        <f t="shared" si="151"/>
        <v>-3.845866176849002E-2</v>
      </c>
      <c r="P2391">
        <v>3</v>
      </c>
      <c r="Q2391">
        <v>1</v>
      </c>
    </row>
    <row r="2392" spans="1:17">
      <c r="A2392" s="2" t="str">
        <f t="shared" si="148"/>
        <v>3_19731</v>
      </c>
      <c r="B2392" s="2">
        <v>3</v>
      </c>
      <c r="C2392" s="11" t="s">
        <v>19</v>
      </c>
      <c r="D2392" s="2">
        <v>1</v>
      </c>
      <c r="E2392" s="2">
        <v>1973</v>
      </c>
      <c r="F2392" s="2" t="str">
        <f t="shared" si="149"/>
        <v>1973Q1</v>
      </c>
      <c r="G2392" s="2">
        <v>17</v>
      </c>
      <c r="H2392" s="2">
        <v>0</v>
      </c>
      <c r="I2392" s="2">
        <v>0</v>
      </c>
      <c r="J2392" s="12">
        <v>4473</v>
      </c>
      <c r="K2392" s="12">
        <f>J2392*[1]OtherData!$C$3</f>
        <v>3386.071158213475</v>
      </c>
      <c r="L2392" s="12" t="str">
        <f>VLOOKUP($C2392,[1]OtherData!$H:$I,2,0)</f>
        <v>Water</v>
      </c>
      <c r="M2392" s="13">
        <f t="shared" si="150"/>
        <v>-4.13706807992998E-2</v>
      </c>
      <c r="N2392" s="12">
        <v>9750.5760748923294</v>
      </c>
      <c r="O2392" s="14">
        <f t="shared" si="151"/>
        <v>-3.8443801891612936E-2</v>
      </c>
      <c r="P2392">
        <v>2</v>
      </c>
      <c r="Q2392">
        <v>2</v>
      </c>
    </row>
    <row r="2393" spans="1:17">
      <c r="A2393" s="2" t="str">
        <f t="shared" si="148"/>
        <v>1_19801</v>
      </c>
      <c r="B2393" s="2">
        <v>1</v>
      </c>
      <c r="C2393" s="11" t="s">
        <v>20</v>
      </c>
      <c r="D2393" s="2">
        <v>1</v>
      </c>
      <c r="E2393" s="2">
        <v>1980</v>
      </c>
      <c r="F2393" s="2" t="str">
        <f t="shared" si="149"/>
        <v>1980Q1</v>
      </c>
      <c r="G2393" s="2">
        <v>2</v>
      </c>
      <c r="H2393" s="2">
        <v>0</v>
      </c>
      <c r="I2393" s="2">
        <v>0</v>
      </c>
      <c r="J2393" s="12">
        <v>4421</v>
      </c>
      <c r="K2393" s="12">
        <f>J2393*[1]OtherData!$C$3</f>
        <v>3346.7070401211204</v>
      </c>
      <c r="L2393" s="12" t="str">
        <f>VLOOKUP($C2393,[1]OtherData!$H:$I,2,0)</f>
        <v>Winter</v>
      </c>
      <c r="M2393" s="15">
        <f t="shared" si="150"/>
        <v>-4.137100967129187E-2</v>
      </c>
      <c r="N2393" s="12">
        <v>9267.4227231988734</v>
      </c>
      <c r="O2393" s="14">
        <f t="shared" si="151"/>
        <v>-3.8446118854745429E-2</v>
      </c>
      <c r="P2393">
        <v>3</v>
      </c>
      <c r="Q2393">
        <v>1</v>
      </c>
    </row>
    <row r="2394" spans="1:17">
      <c r="A2394" s="2" t="str">
        <f t="shared" si="148"/>
        <v>4_19783</v>
      </c>
      <c r="B2394" s="2">
        <v>4</v>
      </c>
      <c r="C2394" s="11" t="s">
        <v>25</v>
      </c>
      <c r="D2394" s="2">
        <v>3</v>
      </c>
      <c r="E2394" s="2">
        <v>1978</v>
      </c>
      <c r="F2394" s="2" t="str">
        <f t="shared" si="149"/>
        <v>1978Q3</v>
      </c>
      <c r="G2394" s="2">
        <v>1</v>
      </c>
      <c r="H2394" s="2">
        <v>26</v>
      </c>
      <c r="I2394" s="2">
        <v>13</v>
      </c>
      <c r="J2394" s="12">
        <v>4311</v>
      </c>
      <c r="K2394" s="12">
        <f>J2394*[1]OtherData!$C$3</f>
        <v>3263.4367903103712</v>
      </c>
      <c r="L2394" s="12" t="str">
        <f>VLOOKUP($C2394,[1]OtherData!$H:$I,2,0)</f>
        <v>Storm</v>
      </c>
      <c r="M2394" s="13">
        <f t="shared" si="150"/>
        <v>-4.1371705362044334E-2</v>
      </c>
      <c r="N2394" s="12">
        <v>9501.2983951665792</v>
      </c>
      <c r="O2394" s="14">
        <f t="shared" si="151"/>
        <v>-3.8444997303362968E-2</v>
      </c>
      <c r="P2394">
        <v>3</v>
      </c>
      <c r="Q2394">
        <v>1</v>
      </c>
    </row>
    <row r="2395" spans="1:17">
      <c r="A2395" s="2" t="str">
        <f t="shared" si="148"/>
        <v>1_19812</v>
      </c>
      <c r="B2395" s="2">
        <v>1</v>
      </c>
      <c r="C2395" s="11" t="s">
        <v>27</v>
      </c>
      <c r="D2395" s="2">
        <v>2</v>
      </c>
      <c r="E2395" s="2">
        <v>1981</v>
      </c>
      <c r="F2395" s="2" t="str">
        <f t="shared" si="149"/>
        <v>1981Q2</v>
      </c>
      <c r="G2395" s="2">
        <v>1</v>
      </c>
      <c r="H2395" s="2">
        <v>0</v>
      </c>
      <c r="I2395" s="2">
        <v>0</v>
      </c>
      <c r="J2395" s="12">
        <v>4273</v>
      </c>
      <c r="K2395" s="12">
        <f>J2395*[1]OtherData!$C$3</f>
        <v>3234.6707040121123</v>
      </c>
      <c r="L2395" s="12" t="str">
        <f>VLOOKUP($C2395,[1]OtherData!$H:$I,2,0)</f>
        <v>Storm</v>
      </c>
      <c r="M2395" s="15">
        <f t="shared" si="150"/>
        <v>-4.1371945691576997E-2</v>
      </c>
      <c r="N2395" s="12">
        <v>8830.8901364989943</v>
      </c>
      <c r="O2395" s="14">
        <f t="shared" si="151"/>
        <v>-3.8448212247880288E-2</v>
      </c>
      <c r="P2395">
        <v>3</v>
      </c>
      <c r="Q2395">
        <v>1</v>
      </c>
    </row>
    <row r="2396" spans="1:17">
      <c r="A2396" s="2" t="str">
        <f t="shared" si="148"/>
        <v>2_20113</v>
      </c>
      <c r="B2396" s="2">
        <v>2</v>
      </c>
      <c r="C2396" s="11" t="s">
        <v>39</v>
      </c>
      <c r="D2396" s="2">
        <v>3</v>
      </c>
      <c r="E2396" s="2">
        <v>2011</v>
      </c>
      <c r="F2396" s="2" t="str">
        <f t="shared" si="149"/>
        <v>2011Q3</v>
      </c>
      <c r="G2396" s="2">
        <v>1</v>
      </c>
      <c r="H2396" s="2">
        <v>0</v>
      </c>
      <c r="I2396" s="2">
        <v>0</v>
      </c>
      <c r="J2396" s="12">
        <v>4272</v>
      </c>
      <c r="K2396" s="12">
        <f>J2396*[1]OtherData!$C$3</f>
        <v>3233.9137017411053</v>
      </c>
      <c r="L2396" s="12" t="str">
        <f>VLOOKUP($C2396,[1]OtherData!$H:$I,2,0)</f>
        <v>Storm</v>
      </c>
      <c r="M2396" s="13">
        <f t="shared" si="150"/>
        <v>-4.1371952016038382E-2</v>
      </c>
      <c r="N2396" s="12">
        <v>3835.1627063882088</v>
      </c>
      <c r="O2396" s="14">
        <f t="shared" si="151"/>
        <v>-3.8472169271535364E-2</v>
      </c>
      <c r="P2396">
        <v>3</v>
      </c>
      <c r="Q2396">
        <v>1</v>
      </c>
    </row>
    <row r="2397" spans="1:17">
      <c r="A2397" s="2" t="str">
        <f t="shared" si="148"/>
        <v>2_20143</v>
      </c>
      <c r="B2397" s="2">
        <v>2</v>
      </c>
      <c r="C2397" s="11" t="s">
        <v>39</v>
      </c>
      <c r="D2397" s="2">
        <v>3</v>
      </c>
      <c r="E2397" s="2">
        <v>2014</v>
      </c>
      <c r="F2397" s="2" t="str">
        <f t="shared" si="149"/>
        <v>2014Q3</v>
      </c>
      <c r="G2397" s="2">
        <v>1</v>
      </c>
      <c r="H2397" s="2">
        <v>0</v>
      </c>
      <c r="I2397" s="2">
        <v>0</v>
      </c>
      <c r="J2397" s="12">
        <v>4272</v>
      </c>
      <c r="K2397" s="12">
        <f>J2397*[1]OtherData!$C$3</f>
        <v>3233.9137017411053</v>
      </c>
      <c r="L2397" s="12" t="str">
        <f>VLOOKUP($C2397,[1]OtherData!$H:$I,2,0)</f>
        <v>Storm</v>
      </c>
      <c r="M2397" s="15">
        <f t="shared" si="150"/>
        <v>-4.1371952016038382E-2</v>
      </c>
      <c r="N2397" s="12">
        <v>4067.1328384117705</v>
      </c>
      <c r="O2397" s="14">
        <f t="shared" si="151"/>
        <v>-3.847105685817457E-2</v>
      </c>
      <c r="P2397">
        <v>3</v>
      </c>
      <c r="Q2397">
        <v>1</v>
      </c>
    </row>
    <row r="2398" spans="1:17">
      <c r="A2398" s="2" t="str">
        <f t="shared" si="148"/>
        <v>1_19602</v>
      </c>
      <c r="B2398" s="2">
        <v>1</v>
      </c>
      <c r="C2398" s="11" t="s">
        <v>44</v>
      </c>
      <c r="D2398" s="2">
        <v>2</v>
      </c>
      <c r="E2398" s="2">
        <v>1960</v>
      </c>
      <c r="F2398" s="2" t="str">
        <f t="shared" si="149"/>
        <v>1960Q2</v>
      </c>
      <c r="G2398" s="2">
        <v>1</v>
      </c>
      <c r="H2398" s="2">
        <v>0</v>
      </c>
      <c r="I2398" s="2">
        <v>25</v>
      </c>
      <c r="J2398" s="12">
        <v>4271</v>
      </c>
      <c r="K2398" s="12">
        <f>J2398*[1]OtherData!$C$3</f>
        <v>3233.1566994700984</v>
      </c>
      <c r="L2398" s="12" t="str">
        <f>VLOOKUP($C2398,[1]OtherData!$H:$I,2,0)</f>
        <v>Storm</v>
      </c>
      <c r="M2398" s="13">
        <f t="shared" si="150"/>
        <v>-4.1371958340499768E-2</v>
      </c>
      <c r="N2398" s="12">
        <v>12092.419549753451</v>
      </c>
      <c r="O2398" s="14">
        <f t="shared" si="151"/>
        <v>-3.8432571575245877E-2</v>
      </c>
      <c r="P2398">
        <v>3</v>
      </c>
      <c r="Q2398">
        <v>1</v>
      </c>
    </row>
    <row r="2399" spans="1:17">
      <c r="A2399" s="2" t="str">
        <f t="shared" si="148"/>
        <v>1_19871</v>
      </c>
      <c r="B2399" s="2">
        <v>1</v>
      </c>
      <c r="C2399" s="11" t="s">
        <v>20</v>
      </c>
      <c r="D2399" s="2">
        <v>1</v>
      </c>
      <c r="E2399" s="2">
        <v>1987</v>
      </c>
      <c r="F2399" s="2" t="str">
        <f t="shared" si="149"/>
        <v>1987Q1</v>
      </c>
      <c r="G2399" s="2">
        <v>1</v>
      </c>
      <c r="H2399" s="2">
        <v>0</v>
      </c>
      <c r="I2399" s="2">
        <v>0</v>
      </c>
      <c r="J2399" s="12">
        <v>4268</v>
      </c>
      <c r="K2399" s="12">
        <f>J2399*[1]OtherData!$C$3</f>
        <v>3230.8856926570779</v>
      </c>
      <c r="L2399" s="12" t="str">
        <f>VLOOKUP($C2399,[1]OtherData!$H:$I,2,0)</f>
        <v>Winter</v>
      </c>
      <c r="M2399" s="15">
        <f t="shared" si="150"/>
        <v>-4.137197731388393E-2</v>
      </c>
      <c r="N2399" s="12">
        <v>6217.731016151477</v>
      </c>
      <c r="O2399" s="14">
        <f t="shared" si="151"/>
        <v>-3.8460743659118481E-2</v>
      </c>
      <c r="P2399">
        <v>3</v>
      </c>
      <c r="Q2399">
        <v>1</v>
      </c>
    </row>
    <row r="2400" spans="1:17">
      <c r="A2400" s="2" t="str">
        <f t="shared" si="148"/>
        <v>1_19851</v>
      </c>
      <c r="B2400" s="2">
        <v>1</v>
      </c>
      <c r="C2400" s="11" t="s">
        <v>20</v>
      </c>
      <c r="D2400" s="2">
        <v>1</v>
      </c>
      <c r="E2400" s="2">
        <v>1985</v>
      </c>
      <c r="F2400" s="2" t="str">
        <f t="shared" si="149"/>
        <v>1985Q1</v>
      </c>
      <c r="G2400" s="2">
        <v>1</v>
      </c>
      <c r="H2400" s="2">
        <v>0</v>
      </c>
      <c r="I2400" s="2">
        <v>0</v>
      </c>
      <c r="J2400" s="12">
        <v>4265</v>
      </c>
      <c r="K2400" s="12">
        <f>J2400*[1]OtherData!$C$3</f>
        <v>3228.6146858440575</v>
      </c>
      <c r="L2400" s="12" t="str">
        <f>VLOOKUP($C2400,[1]OtherData!$H:$I,2,0)</f>
        <v>Winter</v>
      </c>
      <c r="M2400" s="13">
        <f t="shared" si="150"/>
        <v>-4.1371996287268085E-2</v>
      </c>
      <c r="N2400" s="12">
        <v>6893.3124683195292</v>
      </c>
      <c r="O2400" s="14">
        <f t="shared" si="151"/>
        <v>-3.8457503906538515E-2</v>
      </c>
      <c r="P2400">
        <v>3</v>
      </c>
      <c r="Q2400">
        <v>1</v>
      </c>
    </row>
    <row r="2401" spans="1:17">
      <c r="A2401" s="2" t="str">
        <f t="shared" si="148"/>
        <v>2_20121</v>
      </c>
      <c r="B2401" s="2">
        <v>2</v>
      </c>
      <c r="C2401" s="11" t="s">
        <v>39</v>
      </c>
      <c r="D2401" s="2">
        <v>1</v>
      </c>
      <c r="E2401" s="2">
        <v>2012</v>
      </c>
      <c r="F2401" s="2" t="str">
        <f t="shared" si="149"/>
        <v>2012Q1</v>
      </c>
      <c r="G2401" s="2">
        <v>1</v>
      </c>
      <c r="H2401" s="2">
        <v>0</v>
      </c>
      <c r="I2401" s="2">
        <v>0</v>
      </c>
      <c r="J2401" s="12">
        <v>4240</v>
      </c>
      <c r="K2401" s="12">
        <f>J2401*[1]OtherData!$C$3</f>
        <v>3209.6896290688874</v>
      </c>
      <c r="L2401" s="12" t="str">
        <f>VLOOKUP($C2401,[1]OtherData!$H:$I,2,0)</f>
        <v>Storm</v>
      </c>
      <c r="M2401" s="15">
        <f t="shared" si="150"/>
        <v>-4.1372154398802735E-2</v>
      </c>
      <c r="N2401" s="12">
        <v>3911.2409644144764</v>
      </c>
      <c r="O2401" s="14">
        <f t="shared" si="151"/>
        <v>-3.8471804438054626E-2</v>
      </c>
      <c r="P2401">
        <v>3</v>
      </c>
      <c r="Q2401">
        <v>1</v>
      </c>
    </row>
    <row r="2402" spans="1:17">
      <c r="A2402" s="2" t="str">
        <f t="shared" si="148"/>
        <v>2_19801</v>
      </c>
      <c r="B2402" s="2">
        <v>2</v>
      </c>
      <c r="C2402" s="11" t="s">
        <v>20</v>
      </c>
      <c r="D2402" s="2">
        <v>1</v>
      </c>
      <c r="E2402" s="2">
        <v>1980</v>
      </c>
      <c r="F2402" s="2" t="str">
        <f t="shared" si="149"/>
        <v>1980Q1</v>
      </c>
      <c r="G2402" s="2">
        <v>2</v>
      </c>
      <c r="H2402" s="2">
        <v>0</v>
      </c>
      <c r="I2402" s="2">
        <v>0</v>
      </c>
      <c r="J2402" s="12">
        <v>4233</v>
      </c>
      <c r="K2402" s="12">
        <f>J2402*[1]OtherData!$C$3</f>
        <v>3204.3906131718395</v>
      </c>
      <c r="L2402" s="12" t="str">
        <f>VLOOKUP($C2402,[1]OtherData!$H:$I,2,0)</f>
        <v>Winter</v>
      </c>
      <c r="M2402" s="13">
        <f t="shared" si="150"/>
        <v>-4.1372198670032438E-2</v>
      </c>
      <c r="N2402" s="12">
        <v>8873.3319129836764</v>
      </c>
      <c r="O2402" s="14">
        <f t="shared" si="151"/>
        <v>-3.8448008718232715E-2</v>
      </c>
      <c r="P2402">
        <v>3</v>
      </c>
      <c r="Q2402">
        <v>1</v>
      </c>
    </row>
    <row r="2403" spans="1:17">
      <c r="A2403" s="2" t="str">
        <f t="shared" si="148"/>
        <v>4_19811</v>
      </c>
      <c r="B2403" s="2">
        <v>4</v>
      </c>
      <c r="C2403" s="11" t="s">
        <v>21</v>
      </c>
      <c r="D2403" s="2">
        <v>1</v>
      </c>
      <c r="E2403" s="2">
        <v>1981</v>
      </c>
      <c r="F2403" s="2" t="str">
        <f t="shared" si="149"/>
        <v>1981Q1</v>
      </c>
      <c r="G2403" s="2">
        <v>1</v>
      </c>
      <c r="H2403" s="2">
        <v>0</v>
      </c>
      <c r="I2403" s="2">
        <v>0</v>
      </c>
      <c r="J2403" s="12">
        <v>4227</v>
      </c>
      <c r="K2403" s="12">
        <f>J2403*[1]OtherData!$C$3</f>
        <v>3199.8485995457986</v>
      </c>
      <c r="L2403" s="12" t="str">
        <f>VLOOKUP($C2403,[1]OtherData!$H:$I,2,0)</f>
        <v>Wind</v>
      </c>
      <c r="M2403" s="15">
        <f t="shared" si="150"/>
        <v>-4.1372236616800756E-2</v>
      </c>
      <c r="N2403" s="12">
        <v>8735.8232171732379</v>
      </c>
      <c r="O2403" s="14">
        <f t="shared" si="151"/>
        <v>-3.844866814153481E-2</v>
      </c>
      <c r="P2403">
        <v>3</v>
      </c>
      <c r="Q2403">
        <v>1</v>
      </c>
    </row>
    <row r="2404" spans="1:17">
      <c r="A2404" s="2" t="str">
        <f t="shared" si="148"/>
        <v>5_19822</v>
      </c>
      <c r="B2404" s="2">
        <v>5</v>
      </c>
      <c r="C2404" s="11" t="s">
        <v>57</v>
      </c>
      <c r="D2404" s="2">
        <v>2</v>
      </c>
      <c r="E2404" s="2">
        <v>1982</v>
      </c>
      <c r="F2404" s="2" t="str">
        <f t="shared" si="149"/>
        <v>1982Q2</v>
      </c>
      <c r="G2404" s="2">
        <v>1</v>
      </c>
      <c r="H2404" s="2">
        <v>0</v>
      </c>
      <c r="I2404" s="2">
        <v>0</v>
      </c>
      <c r="J2404" s="12">
        <v>4218</v>
      </c>
      <c r="K2404" s="12">
        <f>J2404*[1]OtherData!$C$3</f>
        <v>3193.0355791067373</v>
      </c>
      <c r="L2404" s="12" t="str">
        <f>VLOOKUP($C2404,[1]OtherData!$H:$I,2,0)</f>
        <v>Water</v>
      </c>
      <c r="M2404" s="13">
        <f t="shared" si="150"/>
        <v>-4.1372293536953229E-2</v>
      </c>
      <c r="N2404" s="12">
        <v>8221.5950946577359</v>
      </c>
      <c r="O2404" s="14">
        <f t="shared" si="151"/>
        <v>-3.8451134123810175E-2</v>
      </c>
      <c r="P2404">
        <v>3</v>
      </c>
      <c r="Q2404">
        <v>1</v>
      </c>
    </row>
    <row r="2405" spans="1:17">
      <c r="A2405" s="2" t="str">
        <f t="shared" si="148"/>
        <v>3_19762</v>
      </c>
      <c r="B2405" s="2">
        <v>3</v>
      </c>
      <c r="C2405" s="11" t="s">
        <v>27</v>
      </c>
      <c r="D2405" s="2">
        <v>2</v>
      </c>
      <c r="E2405" s="2">
        <v>1976</v>
      </c>
      <c r="F2405" s="2" t="str">
        <f t="shared" si="149"/>
        <v>1976Q2</v>
      </c>
      <c r="G2405" s="2">
        <v>2</v>
      </c>
      <c r="H2405" s="2">
        <v>0</v>
      </c>
      <c r="I2405" s="2">
        <v>0</v>
      </c>
      <c r="J2405" s="12">
        <v>4194</v>
      </c>
      <c r="K2405" s="12">
        <f>J2405*[1]OtherData!$C$3</f>
        <v>3174.8675246025741</v>
      </c>
      <c r="L2405" s="12" t="str">
        <f>VLOOKUP($C2405,[1]OtherData!$H:$I,2,0)</f>
        <v>Storm</v>
      </c>
      <c r="M2405" s="15">
        <f t="shared" si="150"/>
        <v>-4.1372445324026494E-2</v>
      </c>
      <c r="N2405" s="12">
        <v>9259.9376962655497</v>
      </c>
      <c r="O2405" s="14">
        <f t="shared" si="151"/>
        <v>-3.8446154749211217E-2</v>
      </c>
      <c r="P2405">
        <v>3</v>
      </c>
      <c r="Q2405">
        <v>1</v>
      </c>
    </row>
    <row r="2406" spans="1:17">
      <c r="A2406" s="2" t="str">
        <f t="shared" si="148"/>
        <v>4_19852</v>
      </c>
      <c r="B2406" s="2">
        <v>4</v>
      </c>
      <c r="C2406" s="11" t="s">
        <v>39</v>
      </c>
      <c r="D2406" s="2">
        <v>2</v>
      </c>
      <c r="E2406" s="2">
        <v>1985</v>
      </c>
      <c r="F2406" s="2" t="str">
        <f t="shared" si="149"/>
        <v>1985Q2</v>
      </c>
      <c r="G2406" s="2">
        <v>1</v>
      </c>
      <c r="H2406" s="2">
        <v>0</v>
      </c>
      <c r="I2406" s="2">
        <v>0</v>
      </c>
      <c r="J2406" s="12">
        <v>4160</v>
      </c>
      <c r="K2406" s="12">
        <f>J2406*[1]OtherData!$C$3</f>
        <v>3149.1294473883422</v>
      </c>
      <c r="L2406" s="12" t="str">
        <f>VLOOKUP($C2406,[1]OtherData!$H:$I,2,0)</f>
        <v>Storm</v>
      </c>
      <c r="M2406" s="13">
        <f t="shared" si="150"/>
        <v>-4.1372660355713617E-2</v>
      </c>
      <c r="N2406" s="12">
        <v>6723.6060652307724</v>
      </c>
      <c r="O2406" s="14">
        <f t="shared" si="151"/>
        <v>-3.8458317734028122E-2</v>
      </c>
      <c r="P2406">
        <v>3</v>
      </c>
      <c r="Q2406">
        <v>1</v>
      </c>
    </row>
    <row r="2407" spans="1:17">
      <c r="A2407" s="2" t="str">
        <f t="shared" si="148"/>
        <v>2_20163</v>
      </c>
      <c r="B2407" s="2">
        <v>2</v>
      </c>
      <c r="C2407" s="11" t="s">
        <v>39</v>
      </c>
      <c r="D2407" s="2">
        <v>3</v>
      </c>
      <c r="E2407" s="2">
        <v>2016</v>
      </c>
      <c r="F2407" s="2" t="str">
        <f t="shared" si="149"/>
        <v>2016Q3</v>
      </c>
      <c r="G2407" s="2">
        <v>1</v>
      </c>
      <c r="H2407" s="2">
        <v>0</v>
      </c>
      <c r="I2407" s="2">
        <v>0</v>
      </c>
      <c r="J2407" s="12">
        <v>4157</v>
      </c>
      <c r="K2407" s="12">
        <f>J2407*[1]OtherData!$C$3</f>
        <v>3146.8584405753218</v>
      </c>
      <c r="L2407" s="12" t="str">
        <f>VLOOKUP($C2407,[1]OtherData!$H:$I,2,0)</f>
        <v>Storm</v>
      </c>
      <c r="M2407" s="15">
        <f t="shared" si="150"/>
        <v>-4.1372679329097772E-2</v>
      </c>
      <c r="N2407" s="12">
        <v>3984.043715101775</v>
      </c>
      <c r="O2407" s="14">
        <f t="shared" si="151"/>
        <v>-3.8471455312277691E-2</v>
      </c>
      <c r="P2407">
        <v>3</v>
      </c>
      <c r="Q2407">
        <v>1</v>
      </c>
    </row>
    <row r="2408" spans="1:17">
      <c r="A2408" s="2" t="str">
        <f t="shared" si="148"/>
        <v>2_20124</v>
      </c>
      <c r="B2408" s="2">
        <v>2</v>
      </c>
      <c r="C2408" s="11" t="s">
        <v>39</v>
      </c>
      <c r="D2408" s="2">
        <v>4</v>
      </c>
      <c r="E2408" s="2">
        <v>2012</v>
      </c>
      <c r="F2408" s="2" t="str">
        <f t="shared" si="149"/>
        <v>2012Q4</v>
      </c>
      <c r="G2408" s="2">
        <v>1</v>
      </c>
      <c r="H2408" s="2">
        <v>0</v>
      </c>
      <c r="I2408" s="2">
        <v>0</v>
      </c>
      <c r="J2408" s="12">
        <v>4133</v>
      </c>
      <c r="K2408" s="12">
        <f>J2408*[1]OtherData!$C$3</f>
        <v>3128.6903860711582</v>
      </c>
      <c r="L2408" s="12" t="str">
        <f>VLOOKUP($C2408,[1]OtherData!$H:$I,2,0)</f>
        <v>Storm</v>
      </c>
      <c r="M2408" s="13">
        <f t="shared" si="150"/>
        <v>-4.1372831116171037E-2</v>
      </c>
      <c r="N2408" s="12">
        <v>3812.5374778125074</v>
      </c>
      <c r="O2408" s="14">
        <f t="shared" si="151"/>
        <v>-3.8472277770876806E-2</v>
      </c>
      <c r="P2408">
        <v>3</v>
      </c>
      <c r="Q2408">
        <v>1</v>
      </c>
    </row>
    <row r="2409" spans="1:17">
      <c r="A2409" s="2" t="str">
        <f t="shared" si="148"/>
        <v>2_19732</v>
      </c>
      <c r="B2409" s="2">
        <v>2</v>
      </c>
      <c r="C2409" s="11" t="s">
        <v>36</v>
      </c>
      <c r="D2409" s="2">
        <v>2</v>
      </c>
      <c r="E2409" s="2">
        <v>1973</v>
      </c>
      <c r="F2409" s="2" t="str">
        <f t="shared" si="149"/>
        <v>1973Q2</v>
      </c>
      <c r="G2409" s="2">
        <v>1</v>
      </c>
      <c r="H2409" s="2">
        <v>0</v>
      </c>
      <c r="I2409" s="2">
        <v>0</v>
      </c>
      <c r="J2409" s="12">
        <v>4072</v>
      </c>
      <c r="K2409" s="12">
        <f>J2409*[1]OtherData!$C$3</f>
        <v>3082.5132475397427</v>
      </c>
      <c r="L2409" s="12" t="str">
        <f>VLOOKUP($C2409,[1]OtherData!$H:$I,2,0)</f>
        <v>Storm</v>
      </c>
      <c r="M2409" s="15">
        <f t="shared" si="150"/>
        <v>-4.137321690831558E-2</v>
      </c>
      <c r="N2409" s="12">
        <v>8876.4466302172059</v>
      </c>
      <c r="O2409" s="14">
        <f t="shared" si="151"/>
        <v>-3.8447993781598265E-2</v>
      </c>
      <c r="P2409">
        <v>3</v>
      </c>
      <c r="Q2409">
        <v>1</v>
      </c>
    </row>
    <row r="2410" spans="1:17">
      <c r="A2410" s="2" t="str">
        <f t="shared" si="148"/>
        <v>4_19613</v>
      </c>
      <c r="B2410" s="2">
        <v>4</v>
      </c>
      <c r="C2410" s="11" t="s">
        <v>50</v>
      </c>
      <c r="D2410" s="2">
        <v>3</v>
      </c>
      <c r="E2410" s="2">
        <v>1961</v>
      </c>
      <c r="F2410" s="2" t="str">
        <f t="shared" si="149"/>
        <v>1961Q3</v>
      </c>
      <c r="G2410" s="2">
        <v>1</v>
      </c>
      <c r="H2410" s="2">
        <v>0</v>
      </c>
      <c r="I2410" s="2">
        <v>0</v>
      </c>
      <c r="J2410" s="12">
        <v>4059</v>
      </c>
      <c r="K2410" s="12">
        <f>J2410*[1]OtherData!$C$3</f>
        <v>3072.6722180166544</v>
      </c>
      <c r="L2410" s="12" t="str">
        <f>VLOOKUP($C2410,[1]OtherData!$H:$I,2,0)</f>
        <v>Wind</v>
      </c>
      <c r="M2410" s="13">
        <f t="shared" si="150"/>
        <v>-4.1373299126313601E-2</v>
      </c>
      <c r="N2410" s="12">
        <v>11338.972706952589</v>
      </c>
      <c r="O2410" s="14">
        <f t="shared" si="151"/>
        <v>-3.8436184731505577E-2</v>
      </c>
      <c r="P2410">
        <v>3</v>
      </c>
      <c r="Q2410">
        <v>1</v>
      </c>
    </row>
    <row r="2411" spans="1:17">
      <c r="A2411" s="2" t="str">
        <f t="shared" si="148"/>
        <v>1_19941</v>
      </c>
      <c r="B2411" s="2">
        <v>1</v>
      </c>
      <c r="C2411" s="11" t="s">
        <v>21</v>
      </c>
      <c r="D2411" s="2">
        <v>1</v>
      </c>
      <c r="E2411" s="2">
        <v>1994</v>
      </c>
      <c r="F2411" s="2" t="str">
        <f t="shared" si="149"/>
        <v>1994Q1</v>
      </c>
      <c r="G2411" s="2">
        <v>1</v>
      </c>
      <c r="H2411" s="2">
        <v>0</v>
      </c>
      <c r="I2411" s="2">
        <v>0</v>
      </c>
      <c r="J2411" s="12">
        <v>4041</v>
      </c>
      <c r="K2411" s="12">
        <f>J2411*[1]OtherData!$C$3</f>
        <v>3059.0461771385317</v>
      </c>
      <c r="L2411" s="12" t="str">
        <f>VLOOKUP($C2411,[1]OtherData!$H:$I,2,0)</f>
        <v>Wind</v>
      </c>
      <c r="M2411" s="15">
        <f t="shared" si="150"/>
        <v>-4.1373412966618547E-2</v>
      </c>
      <c r="N2411" s="12">
        <v>4862.4658535832368</v>
      </c>
      <c r="O2411" s="14">
        <f t="shared" si="151"/>
        <v>-3.8467242836668254E-2</v>
      </c>
      <c r="P2411">
        <v>3</v>
      </c>
      <c r="Q2411">
        <v>1</v>
      </c>
    </row>
    <row r="2412" spans="1:17">
      <c r="A2412" s="2" t="str">
        <f t="shared" si="148"/>
        <v>1_19621</v>
      </c>
      <c r="B2412" s="2">
        <v>1</v>
      </c>
      <c r="C2412" s="11" t="s">
        <v>20</v>
      </c>
      <c r="D2412" s="2">
        <v>1</v>
      </c>
      <c r="E2412" s="2">
        <v>1962</v>
      </c>
      <c r="F2412" s="2" t="str">
        <f t="shared" si="149"/>
        <v>1962Q1</v>
      </c>
      <c r="G2412" s="2">
        <v>1</v>
      </c>
      <c r="H2412" s="2">
        <v>0</v>
      </c>
      <c r="I2412" s="2">
        <v>0</v>
      </c>
      <c r="J2412" s="12">
        <v>4019</v>
      </c>
      <c r="K2412" s="12">
        <f>J2412*[1]OtherData!$C$3</f>
        <v>3042.3921271763816</v>
      </c>
      <c r="L2412" s="12" t="str">
        <f>VLOOKUP($C2412,[1]OtherData!$H:$I,2,0)</f>
        <v>Winter</v>
      </c>
      <c r="M2412" s="13">
        <f t="shared" si="150"/>
        <v>-4.1373552104769042E-2</v>
      </c>
      <c r="N2412" s="12">
        <v>11077.549214045333</v>
      </c>
      <c r="O2412" s="14">
        <f t="shared" si="151"/>
        <v>-3.8437438388533744E-2</v>
      </c>
      <c r="P2412">
        <v>3</v>
      </c>
      <c r="Q2412">
        <v>1</v>
      </c>
    </row>
    <row r="2413" spans="1:17">
      <c r="A2413" s="2" t="str">
        <f t="shared" si="148"/>
        <v>2_19613</v>
      </c>
      <c r="B2413" s="2">
        <v>2</v>
      </c>
      <c r="C2413" s="11" t="s">
        <v>50</v>
      </c>
      <c r="D2413" s="2">
        <v>3</v>
      </c>
      <c r="E2413" s="2">
        <v>1961</v>
      </c>
      <c r="F2413" s="2" t="str">
        <f t="shared" si="149"/>
        <v>1961Q3</v>
      </c>
      <c r="G2413" s="2">
        <v>1</v>
      </c>
      <c r="H2413" s="2">
        <v>0</v>
      </c>
      <c r="I2413" s="2">
        <v>0</v>
      </c>
      <c r="J2413" s="12">
        <v>4000</v>
      </c>
      <c r="K2413" s="12">
        <f>J2413*[1]OtherData!$C$3</f>
        <v>3028.0090840272524</v>
      </c>
      <c r="L2413" s="12" t="str">
        <f>VLOOKUP($C2413,[1]OtherData!$H:$I,2,0)</f>
        <v>Wind</v>
      </c>
      <c r="M2413" s="15">
        <f t="shared" si="150"/>
        <v>-4.1373672269535373E-2</v>
      </c>
      <c r="N2413" s="12">
        <v>11174.153936390825</v>
      </c>
      <c r="O2413" s="14">
        <f t="shared" si="151"/>
        <v>-3.8436975120340909E-2</v>
      </c>
      <c r="P2413">
        <v>3</v>
      </c>
      <c r="Q2413">
        <v>1</v>
      </c>
    </row>
    <row r="2414" spans="1:17">
      <c r="A2414" s="2" t="str">
        <f t="shared" si="148"/>
        <v>3_19822</v>
      </c>
      <c r="B2414" s="2">
        <v>3</v>
      </c>
      <c r="C2414" s="11" t="s">
        <v>57</v>
      </c>
      <c r="D2414" s="2">
        <v>2</v>
      </c>
      <c r="E2414" s="2">
        <v>1982</v>
      </c>
      <c r="F2414" s="2" t="str">
        <f t="shared" si="149"/>
        <v>1982Q2</v>
      </c>
      <c r="G2414" s="2">
        <v>1</v>
      </c>
      <c r="H2414" s="2">
        <v>0</v>
      </c>
      <c r="I2414" s="2">
        <v>0</v>
      </c>
      <c r="J2414" s="12">
        <v>3997</v>
      </c>
      <c r="K2414" s="12">
        <f>J2414*[1]OtherData!$C$3</f>
        <v>3025.7380772142319</v>
      </c>
      <c r="L2414" s="12" t="str">
        <f>VLOOKUP($C2414,[1]OtherData!$H:$I,2,0)</f>
        <v>Water</v>
      </c>
      <c r="M2414" s="13">
        <f t="shared" si="150"/>
        <v>-4.1373691242919529E-2</v>
      </c>
      <c r="N2414" s="12">
        <v>7790.8287324198609</v>
      </c>
      <c r="O2414" s="14">
        <f t="shared" si="151"/>
        <v>-3.8453199865000884E-2</v>
      </c>
      <c r="P2414">
        <v>3</v>
      </c>
      <c r="Q2414">
        <v>1</v>
      </c>
    </row>
    <row r="2415" spans="1:17">
      <c r="A2415" s="2" t="str">
        <f t="shared" si="148"/>
        <v>2_20142</v>
      </c>
      <c r="B2415" s="2">
        <v>2</v>
      </c>
      <c r="C2415" s="11" t="s">
        <v>39</v>
      </c>
      <c r="D2415" s="2">
        <v>2</v>
      </c>
      <c r="E2415" s="2">
        <v>2014</v>
      </c>
      <c r="F2415" s="2" t="str">
        <f t="shared" si="149"/>
        <v>2014Q2</v>
      </c>
      <c r="G2415" s="2">
        <v>1</v>
      </c>
      <c r="H2415" s="2">
        <v>0</v>
      </c>
      <c r="I2415" s="2">
        <v>0</v>
      </c>
      <c r="J2415" s="12">
        <v>3996</v>
      </c>
      <c r="K2415" s="12">
        <f>J2415*[1]OtherData!$C$3</f>
        <v>3024.9810749432249</v>
      </c>
      <c r="L2415" s="12" t="str">
        <f>VLOOKUP($C2415,[1]OtherData!$H:$I,2,0)</f>
        <v>Storm</v>
      </c>
      <c r="M2415" s="15">
        <f t="shared" si="150"/>
        <v>-4.1373697567380914E-2</v>
      </c>
      <c r="N2415" s="12">
        <v>3804.3686381773023</v>
      </c>
      <c r="O2415" s="14">
        <f t="shared" si="151"/>
        <v>-3.8472316944568152E-2</v>
      </c>
      <c r="P2415">
        <v>3</v>
      </c>
      <c r="Q2415">
        <v>1</v>
      </c>
    </row>
    <row r="2416" spans="1:17">
      <c r="A2416" s="2" t="str">
        <f t="shared" si="148"/>
        <v>2_20122</v>
      </c>
      <c r="B2416" s="2">
        <v>2</v>
      </c>
      <c r="C2416" s="11" t="s">
        <v>39</v>
      </c>
      <c r="D2416" s="2">
        <v>2</v>
      </c>
      <c r="E2416" s="2">
        <v>2012</v>
      </c>
      <c r="F2416" s="2" t="str">
        <f t="shared" si="149"/>
        <v>2012Q2</v>
      </c>
      <c r="G2416" s="2">
        <v>1</v>
      </c>
      <c r="H2416" s="2">
        <v>0</v>
      </c>
      <c r="I2416" s="2">
        <v>0</v>
      </c>
      <c r="J2416" s="12">
        <v>3993</v>
      </c>
      <c r="K2416" s="12">
        <f>J2416*[1]OtherData!$C$3</f>
        <v>3022.7100681302045</v>
      </c>
      <c r="L2416" s="12" t="str">
        <f>VLOOKUP($C2416,[1]OtherData!$H:$I,2,0)</f>
        <v>Storm</v>
      </c>
      <c r="M2416" s="13">
        <f t="shared" si="150"/>
        <v>-4.1373716540765076E-2</v>
      </c>
      <c r="N2416" s="12">
        <v>3683.392728987501</v>
      </c>
      <c r="O2416" s="14">
        <f t="shared" si="151"/>
        <v>-3.8472897084849765E-2</v>
      </c>
      <c r="P2416">
        <v>3</v>
      </c>
      <c r="Q2416">
        <v>1</v>
      </c>
    </row>
    <row r="2417" spans="1:17">
      <c r="A2417" s="2" t="str">
        <f t="shared" si="148"/>
        <v>2_20143</v>
      </c>
      <c r="B2417" s="2">
        <v>2</v>
      </c>
      <c r="C2417" s="11" t="s">
        <v>39</v>
      </c>
      <c r="D2417" s="2">
        <v>3</v>
      </c>
      <c r="E2417" s="2">
        <v>2014</v>
      </c>
      <c r="F2417" s="2" t="str">
        <f t="shared" si="149"/>
        <v>2014Q3</v>
      </c>
      <c r="G2417" s="2">
        <v>1</v>
      </c>
      <c r="H2417" s="2">
        <v>0</v>
      </c>
      <c r="I2417" s="2">
        <v>0</v>
      </c>
      <c r="J2417" s="12">
        <v>3990</v>
      </c>
      <c r="K2417" s="12">
        <f>J2417*[1]OtherData!$C$3</f>
        <v>3020.439061317184</v>
      </c>
      <c r="L2417" s="12" t="str">
        <f>VLOOKUP($C2417,[1]OtherData!$H:$I,2,0)</f>
        <v>Storm</v>
      </c>
      <c r="M2417" s="15">
        <f t="shared" si="150"/>
        <v>-4.1373735514149232E-2</v>
      </c>
      <c r="N2417" s="12">
        <v>3798.6563729548138</v>
      </c>
      <c r="O2417" s="14">
        <f t="shared" si="151"/>
        <v>-3.8472344337750618E-2</v>
      </c>
      <c r="P2417">
        <v>3</v>
      </c>
      <c r="Q2417">
        <v>1</v>
      </c>
    </row>
    <row r="2418" spans="1:17">
      <c r="A2418" s="2" t="str">
        <f t="shared" si="148"/>
        <v>2_20143</v>
      </c>
      <c r="B2418" s="2">
        <v>2</v>
      </c>
      <c r="C2418" s="11" t="s">
        <v>39</v>
      </c>
      <c r="D2418" s="2">
        <v>3</v>
      </c>
      <c r="E2418" s="2">
        <v>2014</v>
      </c>
      <c r="F2418" s="2" t="str">
        <f t="shared" si="149"/>
        <v>2014Q3</v>
      </c>
      <c r="G2418" s="2">
        <v>1</v>
      </c>
      <c r="H2418" s="2">
        <v>0</v>
      </c>
      <c r="I2418" s="2">
        <v>0</v>
      </c>
      <c r="J2418" s="12">
        <v>3989</v>
      </c>
      <c r="K2418" s="12">
        <f>J2418*[1]OtherData!$C$3</f>
        <v>3019.6820590461771</v>
      </c>
      <c r="L2418" s="12" t="str">
        <f>VLOOKUP($C2418,[1]OtherData!$H:$I,2,0)</f>
        <v>Storm</v>
      </c>
      <c r="M2418" s="13">
        <f t="shared" si="150"/>
        <v>-4.1373741838610617E-2</v>
      </c>
      <c r="N2418" s="12">
        <v>3797.7043287510655</v>
      </c>
      <c r="O2418" s="14">
        <f t="shared" si="151"/>
        <v>-3.847234890328103E-2</v>
      </c>
      <c r="P2418">
        <v>3</v>
      </c>
      <c r="Q2418">
        <v>1</v>
      </c>
    </row>
    <row r="2419" spans="1:17">
      <c r="A2419" s="2" t="str">
        <f t="shared" si="148"/>
        <v>3_19763</v>
      </c>
      <c r="B2419" s="2">
        <v>3</v>
      </c>
      <c r="C2419" s="11" t="s">
        <v>19</v>
      </c>
      <c r="D2419" s="2">
        <v>3</v>
      </c>
      <c r="E2419" s="2">
        <v>1976</v>
      </c>
      <c r="F2419" s="2" t="str">
        <f t="shared" si="149"/>
        <v>1976Q3</v>
      </c>
      <c r="G2419" s="2">
        <v>2</v>
      </c>
      <c r="H2419" s="2">
        <v>0</v>
      </c>
      <c r="I2419" s="2">
        <v>0</v>
      </c>
      <c r="J2419" s="12">
        <v>3981</v>
      </c>
      <c r="K2419" s="12">
        <f>J2419*[1]OtherData!$C$3</f>
        <v>3013.6260408781227</v>
      </c>
      <c r="L2419" s="12" t="str">
        <f>VLOOKUP($C2419,[1]OtherData!$H:$I,2,0)</f>
        <v>Water</v>
      </c>
      <c r="M2419" s="15">
        <f t="shared" si="150"/>
        <v>-4.1373792434301705E-2</v>
      </c>
      <c r="N2419" s="12">
        <v>8789.6547374423353</v>
      </c>
      <c r="O2419" s="14">
        <f t="shared" si="151"/>
        <v>-3.8448409992341816E-2</v>
      </c>
      <c r="P2419">
        <v>3</v>
      </c>
      <c r="Q2419">
        <v>1</v>
      </c>
    </row>
    <row r="2420" spans="1:17">
      <c r="A2420" s="2" t="str">
        <f t="shared" si="148"/>
        <v>6_19744</v>
      </c>
      <c r="B2420" s="2">
        <v>6</v>
      </c>
      <c r="C2420" s="11" t="s">
        <v>26</v>
      </c>
      <c r="D2420" s="2">
        <v>4</v>
      </c>
      <c r="E2420" s="2">
        <v>1974</v>
      </c>
      <c r="F2420" s="2" t="str">
        <f t="shared" si="149"/>
        <v>1974Q4</v>
      </c>
      <c r="G2420" s="2">
        <v>1</v>
      </c>
      <c r="H2420" s="2">
        <v>0</v>
      </c>
      <c r="I2420" s="2">
        <v>0</v>
      </c>
      <c r="J2420" s="12">
        <v>3979</v>
      </c>
      <c r="K2420" s="12">
        <f>J2420*[1]OtherData!$C$3</f>
        <v>3012.1120363361092</v>
      </c>
      <c r="L2420" s="12" t="str">
        <f>VLOOKUP($C2420,[1]OtherData!$H:$I,2,0)</f>
        <v>Wind</v>
      </c>
      <c r="M2420" s="13">
        <f t="shared" si="150"/>
        <v>-4.1373805083224476E-2</v>
      </c>
      <c r="N2420" s="12">
        <v>8555.1198409252393</v>
      </c>
      <c r="O2420" s="14">
        <f t="shared" si="151"/>
        <v>-3.8449534705037293E-2</v>
      </c>
      <c r="P2420">
        <v>3</v>
      </c>
      <c r="Q2420">
        <v>1</v>
      </c>
    </row>
    <row r="2421" spans="1:17">
      <c r="A2421" s="2" t="str">
        <f t="shared" si="148"/>
        <v>4_19822</v>
      </c>
      <c r="B2421" s="2">
        <v>4</v>
      </c>
      <c r="C2421" s="11" t="s">
        <v>57</v>
      </c>
      <c r="D2421" s="2">
        <v>2</v>
      </c>
      <c r="E2421" s="2">
        <v>1982</v>
      </c>
      <c r="F2421" s="2" t="str">
        <f t="shared" si="149"/>
        <v>1982Q2</v>
      </c>
      <c r="G2421" s="2">
        <v>1</v>
      </c>
      <c r="H2421" s="2">
        <v>0</v>
      </c>
      <c r="I2421" s="2">
        <v>0</v>
      </c>
      <c r="J2421" s="12">
        <v>3973</v>
      </c>
      <c r="K2421" s="12">
        <f>J2421*[1]OtherData!$C$3</f>
        <v>3007.5700227100683</v>
      </c>
      <c r="L2421" s="12" t="str">
        <f>VLOOKUP($C2421,[1]OtherData!$H:$I,2,0)</f>
        <v>Water</v>
      </c>
      <c r="M2421" s="15">
        <f t="shared" si="150"/>
        <v>-4.1373843029992793E-2</v>
      </c>
      <c r="N2421" s="12">
        <v>7744.048674982263</v>
      </c>
      <c r="O2421" s="14">
        <f t="shared" si="151"/>
        <v>-3.8453424198885845E-2</v>
      </c>
      <c r="P2421">
        <v>3</v>
      </c>
      <c r="Q2421">
        <v>1</v>
      </c>
    </row>
    <row r="2422" spans="1:17">
      <c r="A2422" s="2" t="str">
        <f t="shared" si="148"/>
        <v>3_19901</v>
      </c>
      <c r="B2422" s="2">
        <v>3</v>
      </c>
      <c r="C2422" s="11" t="s">
        <v>26</v>
      </c>
      <c r="D2422" s="2">
        <v>1</v>
      </c>
      <c r="E2422" s="2">
        <v>1990</v>
      </c>
      <c r="F2422" s="2" t="str">
        <f t="shared" si="149"/>
        <v>1990Q1</v>
      </c>
      <c r="G2422" s="2">
        <v>1</v>
      </c>
      <c r="H2422" s="2">
        <v>0</v>
      </c>
      <c r="I2422" s="2">
        <v>0</v>
      </c>
      <c r="J2422" s="12">
        <v>3967</v>
      </c>
      <c r="K2422" s="12">
        <f>J2422*[1]OtherData!$C$3</f>
        <v>3003.0280090840274</v>
      </c>
      <c r="L2422" s="12" t="str">
        <f>VLOOKUP($C2422,[1]OtherData!$H:$I,2,0)</f>
        <v>Wind</v>
      </c>
      <c r="M2422" s="13">
        <f t="shared" si="150"/>
        <v>-4.1373880976761111E-2</v>
      </c>
      <c r="N2422" s="12">
        <v>5056.6390761991333</v>
      </c>
      <c r="O2422" s="14">
        <f t="shared" si="151"/>
        <v>-3.8466311678483092E-2</v>
      </c>
      <c r="P2422">
        <v>3</v>
      </c>
      <c r="Q2422">
        <v>1</v>
      </c>
    </row>
    <row r="2423" spans="1:17">
      <c r="A2423" s="2" t="str">
        <f t="shared" si="148"/>
        <v>1_19773</v>
      </c>
      <c r="B2423" s="2">
        <v>1</v>
      </c>
      <c r="C2423" s="11" t="s">
        <v>55</v>
      </c>
      <c r="D2423" s="2">
        <v>3</v>
      </c>
      <c r="E2423" s="2">
        <v>1977</v>
      </c>
      <c r="F2423" s="2" t="str">
        <f t="shared" si="149"/>
        <v>1977Q3</v>
      </c>
      <c r="G2423" s="2">
        <v>1</v>
      </c>
      <c r="H2423" s="2">
        <v>0</v>
      </c>
      <c r="I2423" s="2">
        <v>0</v>
      </c>
      <c r="J2423" s="12">
        <v>3960</v>
      </c>
      <c r="K2423" s="12">
        <f>J2423*[1]OtherData!$C$3</f>
        <v>2997.7289931869796</v>
      </c>
      <c r="L2423" s="12" t="str">
        <f>VLOOKUP($C2423,[1]OtherData!$H:$I,2,0)</f>
        <v>Water</v>
      </c>
      <c r="M2423" s="15">
        <f t="shared" si="150"/>
        <v>-4.1373925247990814E-2</v>
      </c>
      <c r="N2423" s="12">
        <v>8726.8895081415212</v>
      </c>
      <c r="O2423" s="14">
        <f t="shared" si="151"/>
        <v>-3.8448710983159294E-2</v>
      </c>
      <c r="P2423">
        <v>3</v>
      </c>
      <c r="Q2423">
        <v>1</v>
      </c>
    </row>
    <row r="2424" spans="1:17">
      <c r="A2424" s="2" t="str">
        <f t="shared" si="148"/>
        <v>3_19942</v>
      </c>
      <c r="B2424" s="2">
        <v>3</v>
      </c>
      <c r="C2424" s="11" t="s">
        <v>24</v>
      </c>
      <c r="D2424" s="2">
        <v>2</v>
      </c>
      <c r="E2424" s="2">
        <v>1994</v>
      </c>
      <c r="F2424" s="2" t="str">
        <f t="shared" si="149"/>
        <v>1994Q2</v>
      </c>
      <c r="G2424" s="2">
        <v>1</v>
      </c>
      <c r="H2424" s="2">
        <v>0</v>
      </c>
      <c r="I2424" s="2">
        <v>0</v>
      </c>
      <c r="J2424" s="12">
        <v>3952</v>
      </c>
      <c r="K2424" s="12">
        <f>J2424*[1]OtherData!$C$3</f>
        <v>2991.6729750189252</v>
      </c>
      <c r="L2424" s="12" t="str">
        <f>VLOOKUP($C2424,[1]OtherData!$H:$I,2,0)</f>
        <v>Storm</v>
      </c>
      <c r="M2424" s="13">
        <f t="shared" si="150"/>
        <v>-4.1373975843681902E-2</v>
      </c>
      <c r="N2424" s="12">
        <v>4755.37368308858</v>
      </c>
      <c r="O2424" s="14">
        <f t="shared" si="151"/>
        <v>-3.8467756397445478E-2</v>
      </c>
      <c r="P2424">
        <v>3</v>
      </c>
      <c r="Q2424">
        <v>1</v>
      </c>
    </row>
    <row r="2425" spans="1:17">
      <c r="A2425" s="2" t="str">
        <f t="shared" si="148"/>
        <v>2_19822</v>
      </c>
      <c r="B2425" s="2">
        <v>2</v>
      </c>
      <c r="C2425" s="11" t="s">
        <v>57</v>
      </c>
      <c r="D2425" s="2">
        <v>2</v>
      </c>
      <c r="E2425" s="2">
        <v>1982</v>
      </c>
      <c r="F2425" s="2" t="str">
        <f t="shared" si="149"/>
        <v>1982Q2</v>
      </c>
      <c r="G2425" s="2">
        <v>1</v>
      </c>
      <c r="H2425" s="2">
        <v>0</v>
      </c>
      <c r="I2425" s="2">
        <v>0</v>
      </c>
      <c r="J2425" s="12">
        <v>3950</v>
      </c>
      <c r="K2425" s="12">
        <f>J2425*[1]OtherData!$C$3</f>
        <v>2990.1589704769117</v>
      </c>
      <c r="L2425" s="12" t="str">
        <f>VLOOKUP($C2425,[1]OtherData!$H:$I,2,0)</f>
        <v>Water</v>
      </c>
      <c r="M2425" s="15">
        <f t="shared" si="150"/>
        <v>-4.1373988492604673E-2</v>
      </c>
      <c r="N2425" s="12">
        <v>7699.2177866045658</v>
      </c>
      <c r="O2425" s="14">
        <f t="shared" si="151"/>
        <v>-3.8453639185525607E-2</v>
      </c>
      <c r="P2425">
        <v>3</v>
      </c>
      <c r="Q2425">
        <v>1</v>
      </c>
    </row>
    <row r="2426" spans="1:17">
      <c r="A2426" s="2" t="str">
        <f t="shared" si="148"/>
        <v>5_19852</v>
      </c>
      <c r="B2426" s="2">
        <v>5</v>
      </c>
      <c r="C2426" s="11" t="s">
        <v>39</v>
      </c>
      <c r="D2426" s="2">
        <v>2</v>
      </c>
      <c r="E2426" s="2">
        <v>1985</v>
      </c>
      <c r="F2426" s="2" t="str">
        <f t="shared" si="149"/>
        <v>1985Q2</v>
      </c>
      <c r="G2426" s="2">
        <v>1</v>
      </c>
      <c r="H2426" s="2">
        <v>0</v>
      </c>
      <c r="I2426" s="2">
        <v>0</v>
      </c>
      <c r="J2426" s="12">
        <v>3944</v>
      </c>
      <c r="K2426" s="12">
        <f>J2426*[1]OtherData!$C$3</f>
        <v>2985.6169568508708</v>
      </c>
      <c r="L2426" s="12" t="str">
        <f>VLOOKUP($C2426,[1]OtherData!$H:$I,2,0)</f>
        <v>Storm</v>
      </c>
      <c r="M2426" s="13">
        <f t="shared" si="150"/>
        <v>-4.1374026439372991E-2</v>
      </c>
      <c r="N2426" s="12">
        <v>6374.4957503053283</v>
      </c>
      <c r="O2426" s="14">
        <f t="shared" si="151"/>
        <v>-3.8459991893435318E-2</v>
      </c>
      <c r="P2426">
        <v>3</v>
      </c>
      <c r="Q2426">
        <v>1</v>
      </c>
    </row>
    <row r="2427" spans="1:17">
      <c r="A2427" s="2" t="str">
        <f t="shared" si="148"/>
        <v>6_19641</v>
      </c>
      <c r="B2427" s="2">
        <v>6</v>
      </c>
      <c r="C2427" s="11" t="s">
        <v>20</v>
      </c>
      <c r="D2427" s="2">
        <v>1</v>
      </c>
      <c r="E2427" s="2">
        <v>1964</v>
      </c>
      <c r="F2427" s="2" t="str">
        <f t="shared" si="149"/>
        <v>1964Q1</v>
      </c>
      <c r="G2427" s="2">
        <v>2</v>
      </c>
      <c r="H2427" s="2">
        <v>0</v>
      </c>
      <c r="I2427" s="2">
        <v>10</v>
      </c>
      <c r="J2427" s="12">
        <v>3930</v>
      </c>
      <c r="K2427" s="12">
        <f>J2427*[1]OtherData!$C$3</f>
        <v>2975.0189250567755</v>
      </c>
      <c r="L2427" s="12" t="str">
        <f>VLOOKUP($C2427,[1]OtherData!$H:$I,2,0)</f>
        <v>Winter</v>
      </c>
      <c r="M2427" s="15">
        <f t="shared" si="150"/>
        <v>-4.137411498183239E-2</v>
      </c>
      <c r="N2427" s="12">
        <v>10503.514751150884</v>
      </c>
      <c r="O2427" s="14">
        <f t="shared" si="151"/>
        <v>-3.8440191172267199E-2</v>
      </c>
      <c r="P2427">
        <v>3</v>
      </c>
      <c r="Q2427">
        <v>1</v>
      </c>
    </row>
    <row r="2428" spans="1:17">
      <c r="A2428" s="2" t="str">
        <f t="shared" si="148"/>
        <v>4_19743</v>
      </c>
      <c r="B2428" s="2">
        <v>4</v>
      </c>
      <c r="C2428" s="11" t="s">
        <v>50</v>
      </c>
      <c r="D2428" s="2">
        <v>3</v>
      </c>
      <c r="E2428" s="2">
        <v>1974</v>
      </c>
      <c r="F2428" s="2" t="str">
        <f t="shared" si="149"/>
        <v>1974Q3</v>
      </c>
      <c r="G2428" s="2">
        <v>1</v>
      </c>
      <c r="H2428" s="2">
        <v>0</v>
      </c>
      <c r="I2428" s="2">
        <v>0</v>
      </c>
      <c r="J2428" s="12">
        <v>3916</v>
      </c>
      <c r="K2428" s="12">
        <f>J2428*[1]OtherData!$C$3</f>
        <v>2964.4208932626798</v>
      </c>
      <c r="L2428" s="12" t="str">
        <f>VLOOKUP($C2428,[1]OtherData!$H:$I,2,0)</f>
        <v>Wind</v>
      </c>
      <c r="M2428" s="13">
        <f t="shared" si="150"/>
        <v>-4.1374203524291796E-2</v>
      </c>
      <c r="N2428" s="12">
        <v>8419.6655685004371</v>
      </c>
      <c r="O2428" s="14">
        <f t="shared" si="151"/>
        <v>-3.8450184276346791E-2</v>
      </c>
      <c r="P2428">
        <v>3</v>
      </c>
      <c r="Q2428">
        <v>1</v>
      </c>
    </row>
    <row r="2429" spans="1:17">
      <c r="A2429" s="2" t="str">
        <f t="shared" si="148"/>
        <v>3_19762</v>
      </c>
      <c r="B2429" s="2">
        <v>3</v>
      </c>
      <c r="C2429" s="11" t="s">
        <v>27</v>
      </c>
      <c r="D2429" s="2">
        <v>2</v>
      </c>
      <c r="E2429" s="2">
        <v>1976</v>
      </c>
      <c r="F2429" s="2" t="str">
        <f t="shared" si="149"/>
        <v>1976Q2</v>
      </c>
      <c r="G2429" s="2">
        <v>1</v>
      </c>
      <c r="H2429" s="2">
        <v>0</v>
      </c>
      <c r="I2429" s="2">
        <v>0</v>
      </c>
      <c r="J2429" s="12">
        <v>3905</v>
      </c>
      <c r="K2429" s="12">
        <f>J2429*[1]OtherData!$C$3</f>
        <v>2956.093868281605</v>
      </c>
      <c r="L2429" s="12" t="str">
        <f>VLOOKUP($C2429,[1]OtherData!$H:$I,2,0)</f>
        <v>Storm</v>
      </c>
      <c r="M2429" s="15">
        <f t="shared" si="150"/>
        <v>-4.1374273093367039E-2</v>
      </c>
      <c r="N2429" s="12">
        <v>8621.8542450922687</v>
      </c>
      <c r="O2429" s="14">
        <f t="shared" si="151"/>
        <v>-3.844921468003161E-2</v>
      </c>
      <c r="P2429">
        <v>3</v>
      </c>
      <c r="Q2429">
        <v>1</v>
      </c>
    </row>
    <row r="2430" spans="1:17">
      <c r="A2430" s="2" t="str">
        <f t="shared" si="148"/>
        <v>2_20163</v>
      </c>
      <c r="B2430" s="2">
        <v>2</v>
      </c>
      <c r="C2430" s="11" t="s">
        <v>39</v>
      </c>
      <c r="D2430" s="2">
        <v>3</v>
      </c>
      <c r="E2430" s="2">
        <v>2016</v>
      </c>
      <c r="F2430" s="2" t="str">
        <f t="shared" si="149"/>
        <v>2016Q3</v>
      </c>
      <c r="G2430" s="2">
        <v>1</v>
      </c>
      <c r="H2430" s="2">
        <v>0</v>
      </c>
      <c r="I2430" s="2">
        <v>0</v>
      </c>
      <c r="J2430" s="12">
        <v>3870</v>
      </c>
      <c r="K2430" s="12">
        <f>J2430*[1]OtherData!$C$3</f>
        <v>2929.5987887963665</v>
      </c>
      <c r="L2430" s="12" t="str">
        <f>VLOOKUP($C2430,[1]OtherData!$H:$I,2,0)</f>
        <v>Storm</v>
      </c>
      <c r="M2430" s="13">
        <f t="shared" si="150"/>
        <v>-4.1374494449515548E-2</v>
      </c>
      <c r="N2430" s="12">
        <v>3708.9846469674935</v>
      </c>
      <c r="O2430" s="14">
        <f t="shared" si="151"/>
        <v>-3.8472774358741697E-2</v>
      </c>
      <c r="P2430">
        <v>3</v>
      </c>
      <c r="Q2430">
        <v>1</v>
      </c>
    </row>
    <row r="2431" spans="1:17">
      <c r="A2431" s="2" t="str">
        <f t="shared" si="148"/>
        <v>2_20163</v>
      </c>
      <c r="B2431" s="2">
        <v>2</v>
      </c>
      <c r="C2431" s="11" t="s">
        <v>39</v>
      </c>
      <c r="D2431" s="2">
        <v>3</v>
      </c>
      <c r="E2431" s="2">
        <v>2016</v>
      </c>
      <c r="F2431" s="2" t="str">
        <f t="shared" si="149"/>
        <v>2016Q3</v>
      </c>
      <c r="G2431" s="2">
        <v>1</v>
      </c>
      <c r="H2431" s="2">
        <v>0</v>
      </c>
      <c r="I2431" s="2">
        <v>0</v>
      </c>
      <c r="J2431" s="12">
        <v>3868</v>
      </c>
      <c r="K2431" s="12">
        <f>J2431*[1]OtherData!$C$3</f>
        <v>2928.0847842543531</v>
      </c>
      <c r="L2431" s="12" t="str">
        <f>VLOOKUP($C2431,[1]OtherData!$H:$I,2,0)</f>
        <v>Storm</v>
      </c>
      <c r="M2431" s="15">
        <f t="shared" si="150"/>
        <v>-4.1374507098438325E-2</v>
      </c>
      <c r="N2431" s="12">
        <v>3707.067859036244</v>
      </c>
      <c r="O2431" s="14">
        <f t="shared" si="151"/>
        <v>-3.8472783550703125E-2</v>
      </c>
      <c r="P2431">
        <v>3</v>
      </c>
      <c r="Q2431">
        <v>1</v>
      </c>
    </row>
    <row r="2432" spans="1:17">
      <c r="A2432" s="2" t="str">
        <f t="shared" si="148"/>
        <v>2_20143</v>
      </c>
      <c r="B2432" s="2">
        <v>2</v>
      </c>
      <c r="C2432" s="11" t="s">
        <v>39</v>
      </c>
      <c r="D2432" s="2">
        <v>3</v>
      </c>
      <c r="E2432" s="2">
        <v>2014</v>
      </c>
      <c r="F2432" s="2" t="str">
        <f t="shared" si="149"/>
        <v>2014Q3</v>
      </c>
      <c r="G2432" s="2">
        <v>1</v>
      </c>
      <c r="H2432" s="2">
        <v>0</v>
      </c>
      <c r="I2432" s="2">
        <v>0</v>
      </c>
      <c r="J2432" s="12">
        <v>3845</v>
      </c>
      <c r="K2432" s="12">
        <f>J2432*[1]OtherData!$C$3</f>
        <v>2910.673732021196</v>
      </c>
      <c r="L2432" s="12" t="str">
        <f>VLOOKUP($C2432,[1]OtherData!$H:$I,2,0)</f>
        <v>Storm</v>
      </c>
      <c r="M2432" s="13">
        <f t="shared" si="150"/>
        <v>-4.1374652561050197E-2</v>
      </c>
      <c r="N2432" s="12">
        <v>3660.609963411343</v>
      </c>
      <c r="O2432" s="14">
        <f t="shared" si="151"/>
        <v>-3.847300633966029E-2</v>
      </c>
      <c r="P2432">
        <v>3</v>
      </c>
      <c r="Q2432">
        <v>1</v>
      </c>
    </row>
    <row r="2433" spans="1:17">
      <c r="A2433" s="2" t="str">
        <f t="shared" si="148"/>
        <v>3_19821</v>
      </c>
      <c r="B2433" s="2">
        <v>3</v>
      </c>
      <c r="C2433" s="11" t="s">
        <v>19</v>
      </c>
      <c r="D2433" s="2">
        <v>1</v>
      </c>
      <c r="E2433" s="2">
        <v>1982</v>
      </c>
      <c r="F2433" s="2" t="str">
        <f t="shared" si="149"/>
        <v>1982Q1</v>
      </c>
      <c r="G2433" s="2">
        <v>14</v>
      </c>
      <c r="H2433" s="2">
        <v>0</v>
      </c>
      <c r="I2433" s="2">
        <v>0</v>
      </c>
      <c r="J2433" s="12">
        <v>3828</v>
      </c>
      <c r="K2433" s="12">
        <f>J2433*[1]OtherData!$C$3</f>
        <v>2897.8046934140802</v>
      </c>
      <c r="L2433" s="12" t="str">
        <f>VLOOKUP($C2433,[1]OtherData!$H:$I,2,0)</f>
        <v>Water</v>
      </c>
      <c r="M2433" s="15">
        <f t="shared" si="150"/>
        <v>-4.1374760076893766E-2</v>
      </c>
      <c r="N2433" s="12">
        <v>7461.4191612967788</v>
      </c>
      <c r="O2433" s="14">
        <f t="shared" si="151"/>
        <v>-3.8454779549440841E-2</v>
      </c>
      <c r="P2433">
        <v>2</v>
      </c>
      <c r="Q2433">
        <v>2</v>
      </c>
    </row>
    <row r="2434" spans="1:17">
      <c r="A2434" s="2" t="str">
        <f t="shared" ref="A2434:A2497" si="152">B2434&amp;"_"&amp;E2434&amp;D2434</f>
        <v>2_20123</v>
      </c>
      <c r="B2434" s="2">
        <v>2</v>
      </c>
      <c r="C2434" s="11" t="s">
        <v>39</v>
      </c>
      <c r="D2434" s="2">
        <v>3</v>
      </c>
      <c r="E2434" s="2">
        <v>2012</v>
      </c>
      <c r="F2434" s="2" t="str">
        <f t="shared" ref="F2434:F2497" si="153">E2434&amp;"Q"&amp;D2434</f>
        <v>2012Q3</v>
      </c>
      <c r="G2434" s="2">
        <v>1</v>
      </c>
      <c r="H2434" s="2">
        <v>0</v>
      </c>
      <c r="I2434" s="2">
        <v>0</v>
      </c>
      <c r="J2434" s="12">
        <v>3792</v>
      </c>
      <c r="K2434" s="12">
        <f>J2434*[1]OtherData!$C$3</f>
        <v>2870.5526116578353</v>
      </c>
      <c r="L2434" s="12" t="str">
        <f>VLOOKUP($C2434,[1]OtherData!$H:$I,2,0)</f>
        <v>Storm</v>
      </c>
      <c r="M2434" s="13">
        <f t="shared" ref="M2434:M2497" si="154">STANDARDIZE(J2434,AVERAGE($J$2:$J$3367),_xlfn.STDEV.S($J$2:$J$3367))</f>
        <v>-4.1374987757503659E-2</v>
      </c>
      <c r="N2434" s="12">
        <v>3497.9777681744563</v>
      </c>
      <c r="O2434" s="14">
        <f t="shared" ref="O2434:O2497" si="155">STANDARDIZE(N2434,AVERAGE($N$2:$N$3367),_xlfn.STDEV.S($N$2:$N$3367))</f>
        <v>-3.8473786242768072E-2</v>
      </c>
      <c r="P2434">
        <v>3</v>
      </c>
      <c r="Q2434">
        <v>1</v>
      </c>
    </row>
    <row r="2435" spans="1:17">
      <c r="A2435" s="2" t="str">
        <f t="shared" si="152"/>
        <v>3_19771</v>
      </c>
      <c r="B2435" s="2">
        <v>3</v>
      </c>
      <c r="C2435" s="11" t="s">
        <v>24</v>
      </c>
      <c r="D2435" s="2">
        <v>1</v>
      </c>
      <c r="E2435" s="2">
        <v>1977</v>
      </c>
      <c r="F2435" s="2" t="str">
        <f t="shared" si="153"/>
        <v>1977Q1</v>
      </c>
      <c r="G2435" s="2">
        <v>1</v>
      </c>
      <c r="H2435" s="2">
        <v>0</v>
      </c>
      <c r="I2435" s="2">
        <v>0</v>
      </c>
      <c r="J2435" s="12">
        <v>3787</v>
      </c>
      <c r="K2435" s="12">
        <f>J2435*[1]OtherData!$C$3</f>
        <v>2866.7676003028009</v>
      </c>
      <c r="L2435" s="12" t="str">
        <f>VLOOKUP($C2435,[1]OtherData!$H:$I,2,0)</f>
        <v>Storm</v>
      </c>
      <c r="M2435" s="15">
        <f t="shared" si="154"/>
        <v>-4.1375019379810585E-2</v>
      </c>
      <c r="N2435" s="12">
        <v>8345.6390321545296</v>
      </c>
      <c r="O2435" s="14">
        <f t="shared" si="155"/>
        <v>-3.8450539270790979E-2</v>
      </c>
      <c r="P2435">
        <v>3</v>
      </c>
      <c r="Q2435">
        <v>1</v>
      </c>
    </row>
    <row r="2436" spans="1:17">
      <c r="A2436" s="2" t="str">
        <f t="shared" si="152"/>
        <v>2_19771</v>
      </c>
      <c r="B2436" s="2">
        <v>2</v>
      </c>
      <c r="C2436" s="11" t="s">
        <v>24</v>
      </c>
      <c r="D2436" s="2">
        <v>1</v>
      </c>
      <c r="E2436" s="2">
        <v>1977</v>
      </c>
      <c r="F2436" s="2" t="str">
        <f t="shared" si="153"/>
        <v>1977Q1</v>
      </c>
      <c r="G2436" s="2">
        <v>1</v>
      </c>
      <c r="H2436" s="2">
        <v>0</v>
      </c>
      <c r="I2436" s="2">
        <v>1</v>
      </c>
      <c r="J2436" s="12">
        <v>3783</v>
      </c>
      <c r="K2436" s="12">
        <f>J2436*[1]OtherData!$C$3</f>
        <v>2863.739591218774</v>
      </c>
      <c r="L2436" s="12" t="str">
        <f>VLOOKUP($C2436,[1]OtherData!$H:$I,2,0)</f>
        <v>Storm</v>
      </c>
      <c r="M2436" s="13">
        <f t="shared" si="154"/>
        <v>-4.1375044677656132E-2</v>
      </c>
      <c r="N2436" s="12">
        <v>8336.8239922473167</v>
      </c>
      <c r="O2436" s="14">
        <f t="shared" si="155"/>
        <v>-3.8450581543337373E-2</v>
      </c>
      <c r="P2436">
        <v>3</v>
      </c>
      <c r="Q2436">
        <v>1</v>
      </c>
    </row>
    <row r="2437" spans="1:17">
      <c r="A2437" s="2" t="str">
        <f t="shared" si="152"/>
        <v>3_19852</v>
      </c>
      <c r="B2437" s="2">
        <v>3</v>
      </c>
      <c r="C2437" s="11" t="s">
        <v>39</v>
      </c>
      <c r="D2437" s="2">
        <v>2</v>
      </c>
      <c r="E2437" s="2">
        <v>1985</v>
      </c>
      <c r="F2437" s="2" t="str">
        <f t="shared" si="153"/>
        <v>1985Q2</v>
      </c>
      <c r="G2437" s="2">
        <v>1</v>
      </c>
      <c r="H2437" s="2">
        <v>0</v>
      </c>
      <c r="I2437" s="2">
        <v>0</v>
      </c>
      <c r="J2437" s="12">
        <v>3762</v>
      </c>
      <c r="K2437" s="12">
        <f>J2437*[1]OtherData!$C$3</f>
        <v>2847.8425435276308</v>
      </c>
      <c r="L2437" s="12" t="str">
        <f>VLOOKUP($C2437,[1]OtherData!$H:$I,2,0)</f>
        <v>Storm</v>
      </c>
      <c r="M2437" s="15">
        <f t="shared" si="154"/>
        <v>-4.1375177491345234E-2</v>
      </c>
      <c r="N2437" s="12">
        <v>6080.3379849514822</v>
      </c>
      <c r="O2437" s="14">
        <f t="shared" si="155"/>
        <v>-3.8461402527750641E-2</v>
      </c>
      <c r="P2437">
        <v>3</v>
      </c>
      <c r="Q2437">
        <v>1</v>
      </c>
    </row>
    <row r="2438" spans="1:17">
      <c r="A2438" s="2" t="str">
        <f t="shared" si="152"/>
        <v>2_19764</v>
      </c>
      <c r="B2438" s="2">
        <v>2</v>
      </c>
      <c r="C2438" s="11" t="s">
        <v>24</v>
      </c>
      <c r="D2438" s="2">
        <v>4</v>
      </c>
      <c r="E2438" s="2">
        <v>1976</v>
      </c>
      <c r="F2438" s="2" t="str">
        <f t="shared" si="153"/>
        <v>1976Q4</v>
      </c>
      <c r="G2438" s="2">
        <v>1</v>
      </c>
      <c r="H2438" s="2">
        <v>0</v>
      </c>
      <c r="I2438" s="2">
        <v>2</v>
      </c>
      <c r="J2438" s="12">
        <v>3730</v>
      </c>
      <c r="K2438" s="12">
        <f>J2438*[1]OtherData!$C$3</f>
        <v>2823.6184708554129</v>
      </c>
      <c r="L2438" s="12" t="str">
        <f>VLOOKUP($C2438,[1]OtherData!$H:$I,2,0)</f>
        <v>Storm</v>
      </c>
      <c r="M2438" s="13">
        <f t="shared" si="154"/>
        <v>-4.1375379874109587E-2</v>
      </c>
      <c r="N2438" s="12">
        <v>8235.4715324440876</v>
      </c>
      <c r="O2438" s="14">
        <f t="shared" si="155"/>
        <v>-3.8451067579317315E-2</v>
      </c>
      <c r="P2438">
        <v>3</v>
      </c>
      <c r="Q2438">
        <v>1</v>
      </c>
    </row>
    <row r="2439" spans="1:17">
      <c r="A2439" s="2" t="str">
        <f t="shared" si="152"/>
        <v>5_19771</v>
      </c>
      <c r="B2439" s="2">
        <v>5</v>
      </c>
      <c r="C2439" s="11" t="s">
        <v>24</v>
      </c>
      <c r="D2439" s="2">
        <v>1</v>
      </c>
      <c r="E2439" s="2">
        <v>1977</v>
      </c>
      <c r="F2439" s="2" t="str">
        <f t="shared" si="153"/>
        <v>1977Q1</v>
      </c>
      <c r="G2439" s="2">
        <v>1</v>
      </c>
      <c r="H2439" s="2">
        <v>0</v>
      </c>
      <c r="I2439" s="2">
        <v>2</v>
      </c>
      <c r="J2439" s="12">
        <v>3726</v>
      </c>
      <c r="K2439" s="12">
        <f>J2439*[1]OtherData!$C$3</f>
        <v>2820.5904617713854</v>
      </c>
      <c r="L2439" s="12" t="str">
        <f>VLOOKUP($C2439,[1]OtherData!$H:$I,2,0)</f>
        <v>Storm</v>
      </c>
      <c r="M2439" s="15">
        <f t="shared" si="154"/>
        <v>-4.1375405171955135E-2</v>
      </c>
      <c r="N2439" s="12">
        <v>8211.2096735695213</v>
      </c>
      <c r="O2439" s="14">
        <f t="shared" si="155"/>
        <v>-3.8451183927123538E-2</v>
      </c>
      <c r="P2439">
        <v>3</v>
      </c>
      <c r="Q2439">
        <v>1</v>
      </c>
    </row>
    <row r="2440" spans="1:17">
      <c r="A2440" s="2" t="str">
        <f t="shared" si="152"/>
        <v>3_19653</v>
      </c>
      <c r="B2440" s="2">
        <v>3</v>
      </c>
      <c r="C2440" s="11" t="s">
        <v>27</v>
      </c>
      <c r="D2440" s="2">
        <v>3</v>
      </c>
      <c r="E2440" s="2">
        <v>1965</v>
      </c>
      <c r="F2440" s="2" t="str">
        <f t="shared" si="153"/>
        <v>1965Q3</v>
      </c>
      <c r="G2440" s="2">
        <v>1</v>
      </c>
      <c r="H2440" s="2">
        <v>0</v>
      </c>
      <c r="I2440" s="2">
        <v>0</v>
      </c>
      <c r="J2440" s="12">
        <v>3724</v>
      </c>
      <c r="K2440" s="12">
        <f>J2440*[1]OtherData!$C$3</f>
        <v>2819.076457229372</v>
      </c>
      <c r="L2440" s="12" t="str">
        <f>VLOOKUP($C2440,[1]OtherData!$H:$I,2,0)</f>
        <v>Storm</v>
      </c>
      <c r="M2440" s="13">
        <f t="shared" si="154"/>
        <v>-4.1375417820877905E-2</v>
      </c>
      <c r="N2440" s="12">
        <v>9733.573827661663</v>
      </c>
      <c r="O2440" s="14">
        <f t="shared" si="155"/>
        <v>-3.8443883425932975E-2</v>
      </c>
      <c r="P2440">
        <v>3</v>
      </c>
      <c r="Q2440">
        <v>1</v>
      </c>
    </row>
    <row r="2441" spans="1:17">
      <c r="A2441" s="2" t="str">
        <f t="shared" si="152"/>
        <v>2_19771</v>
      </c>
      <c r="B2441" s="2">
        <v>2</v>
      </c>
      <c r="C2441" s="11" t="s">
        <v>24</v>
      </c>
      <c r="D2441" s="2">
        <v>1</v>
      </c>
      <c r="E2441" s="2">
        <v>1977</v>
      </c>
      <c r="F2441" s="2" t="str">
        <f t="shared" si="153"/>
        <v>1977Q1</v>
      </c>
      <c r="G2441" s="2">
        <v>1</v>
      </c>
      <c r="H2441" s="2">
        <v>0</v>
      </c>
      <c r="I2441" s="2">
        <v>0</v>
      </c>
      <c r="J2441" s="12">
        <v>3704</v>
      </c>
      <c r="K2441" s="12">
        <f>J2441*[1]OtherData!$C$3</f>
        <v>2803.9364118092358</v>
      </c>
      <c r="L2441" s="12" t="str">
        <f>VLOOKUP($C2441,[1]OtherData!$H:$I,2,0)</f>
        <v>Storm</v>
      </c>
      <c r="M2441" s="15">
        <f t="shared" si="154"/>
        <v>-4.1375544310105622E-2</v>
      </c>
      <c r="N2441" s="12">
        <v>8162.726954079847</v>
      </c>
      <c r="O2441" s="14">
        <f t="shared" si="155"/>
        <v>-3.8451416426128718E-2</v>
      </c>
      <c r="P2441">
        <v>3</v>
      </c>
      <c r="Q2441">
        <v>1</v>
      </c>
    </row>
    <row r="2442" spans="1:17">
      <c r="A2442" s="2" t="str">
        <f t="shared" si="152"/>
        <v>3_19743</v>
      </c>
      <c r="B2442" s="2">
        <v>3</v>
      </c>
      <c r="C2442" s="11" t="s">
        <v>50</v>
      </c>
      <c r="D2442" s="2">
        <v>3</v>
      </c>
      <c r="E2442" s="2">
        <v>1974</v>
      </c>
      <c r="F2442" s="2" t="str">
        <f t="shared" si="153"/>
        <v>1974Q3</v>
      </c>
      <c r="G2442" s="2">
        <v>1</v>
      </c>
      <c r="H2442" s="2">
        <v>0</v>
      </c>
      <c r="I2442" s="2">
        <v>0</v>
      </c>
      <c r="J2442" s="12">
        <v>3669</v>
      </c>
      <c r="K2442" s="12">
        <f>J2442*[1]OtherData!$C$3</f>
        <v>2777.4413323239969</v>
      </c>
      <c r="L2442" s="12" t="str">
        <f>VLOOKUP($C2442,[1]OtherData!$H:$I,2,0)</f>
        <v>Wind</v>
      </c>
      <c r="M2442" s="13">
        <f t="shared" si="154"/>
        <v>-4.1375765666254137E-2</v>
      </c>
      <c r="N2442" s="12">
        <v>7888.5988178825601</v>
      </c>
      <c r="O2442" s="14">
        <f t="shared" si="155"/>
        <v>-3.8452731008306248E-2</v>
      </c>
      <c r="P2442">
        <v>3</v>
      </c>
      <c r="Q2442">
        <v>1</v>
      </c>
    </row>
    <row r="2443" spans="1:17">
      <c r="A2443" s="2" t="str">
        <f t="shared" si="152"/>
        <v>1_19641</v>
      </c>
      <c r="B2443" s="2">
        <v>1</v>
      </c>
      <c r="C2443" s="11" t="s">
        <v>20</v>
      </c>
      <c r="D2443" s="2">
        <v>1</v>
      </c>
      <c r="E2443" s="2">
        <v>1964</v>
      </c>
      <c r="F2443" s="2" t="str">
        <f t="shared" si="153"/>
        <v>1964Q1</v>
      </c>
      <c r="G2443" s="2">
        <v>2</v>
      </c>
      <c r="H2443" s="2">
        <v>0</v>
      </c>
      <c r="I2443" s="2">
        <v>10</v>
      </c>
      <c r="J2443" s="12">
        <v>3656</v>
      </c>
      <c r="K2443" s="12">
        <f>J2443*[1]OtherData!$C$3</f>
        <v>2767.6003028009086</v>
      </c>
      <c r="L2443" s="12" t="str">
        <f>VLOOKUP($C2443,[1]OtherData!$H:$I,2,0)</f>
        <v>Winter</v>
      </c>
      <c r="M2443" s="15">
        <f t="shared" si="154"/>
        <v>-4.1375847884252151E-2</v>
      </c>
      <c r="N2443" s="12">
        <v>9771.2086336406192</v>
      </c>
      <c r="O2443" s="14">
        <f t="shared" si="155"/>
        <v>-3.8443702948124749E-2</v>
      </c>
      <c r="P2443">
        <v>3</v>
      </c>
      <c r="Q2443">
        <v>1</v>
      </c>
    </row>
    <row r="2444" spans="1:17">
      <c r="A2444" s="2" t="str">
        <f t="shared" si="152"/>
        <v>2_20152</v>
      </c>
      <c r="B2444" s="2">
        <v>2</v>
      </c>
      <c r="C2444" s="11" t="s">
        <v>39</v>
      </c>
      <c r="D2444" s="2">
        <v>2</v>
      </c>
      <c r="E2444" s="2">
        <v>2015</v>
      </c>
      <c r="F2444" s="2" t="str">
        <f t="shared" si="153"/>
        <v>2015Q2</v>
      </c>
      <c r="G2444" s="2">
        <v>1</v>
      </c>
      <c r="H2444" s="2">
        <v>0</v>
      </c>
      <c r="I2444" s="2">
        <v>0</v>
      </c>
      <c r="J2444" s="12">
        <v>3637</v>
      </c>
      <c r="K2444" s="12">
        <f>J2444*[1]OtherData!$C$3</f>
        <v>2753.2172596517789</v>
      </c>
      <c r="L2444" s="12" t="str">
        <f>VLOOKUP($C2444,[1]OtherData!$H:$I,2,0)</f>
        <v>Storm</v>
      </c>
      <c r="M2444" s="13">
        <f t="shared" si="154"/>
        <v>-4.1375968049018483E-2</v>
      </c>
      <c r="N2444" s="12">
        <v>3494.728947861845</v>
      </c>
      <c r="O2444" s="14">
        <f t="shared" si="155"/>
        <v>-3.8473801822494179E-2</v>
      </c>
      <c r="P2444">
        <v>3</v>
      </c>
      <c r="Q2444">
        <v>1</v>
      </c>
    </row>
    <row r="2445" spans="1:17">
      <c r="A2445" s="2" t="str">
        <f t="shared" si="152"/>
        <v>2_20143</v>
      </c>
      <c r="B2445" s="2">
        <v>2</v>
      </c>
      <c r="C2445" s="11" t="s">
        <v>39</v>
      </c>
      <c r="D2445" s="2">
        <v>3</v>
      </c>
      <c r="E2445" s="2">
        <v>2014</v>
      </c>
      <c r="F2445" s="2" t="str">
        <f t="shared" si="153"/>
        <v>2014Q3</v>
      </c>
      <c r="G2445" s="2">
        <v>1</v>
      </c>
      <c r="H2445" s="2">
        <v>0</v>
      </c>
      <c r="I2445" s="2">
        <v>0</v>
      </c>
      <c r="J2445" s="12">
        <v>3631</v>
      </c>
      <c r="K2445" s="12">
        <f>J2445*[1]OtherData!$C$3</f>
        <v>2748.675246025738</v>
      </c>
      <c r="L2445" s="12" t="str">
        <f>VLOOKUP($C2445,[1]OtherData!$H:$I,2,0)</f>
        <v>Storm</v>
      </c>
      <c r="M2445" s="15">
        <f t="shared" si="154"/>
        <v>-4.1376005995786801E-2</v>
      </c>
      <c r="N2445" s="12">
        <v>3456.8725038092552</v>
      </c>
      <c r="O2445" s="14">
        <f t="shared" si="155"/>
        <v>-3.8473983363168353E-2</v>
      </c>
      <c r="P2445">
        <v>3</v>
      </c>
      <c r="Q2445">
        <v>1</v>
      </c>
    </row>
    <row r="2446" spans="1:17">
      <c r="A2446" s="2" t="str">
        <f t="shared" si="152"/>
        <v>2_20143</v>
      </c>
      <c r="B2446" s="2">
        <v>2</v>
      </c>
      <c r="C2446" s="11" t="s">
        <v>39</v>
      </c>
      <c r="D2446" s="2">
        <v>3</v>
      </c>
      <c r="E2446" s="2">
        <v>2014</v>
      </c>
      <c r="F2446" s="2" t="str">
        <f t="shared" si="153"/>
        <v>2014Q3</v>
      </c>
      <c r="G2446" s="2">
        <v>1</v>
      </c>
      <c r="H2446" s="2">
        <v>0</v>
      </c>
      <c r="I2446" s="2">
        <v>0</v>
      </c>
      <c r="J2446" s="12">
        <v>3626</v>
      </c>
      <c r="K2446" s="12">
        <f>J2446*[1]OtherData!$C$3</f>
        <v>2744.8902346707041</v>
      </c>
      <c r="L2446" s="12" t="str">
        <f>VLOOKUP($C2446,[1]OtherData!$H:$I,2,0)</f>
        <v>Storm</v>
      </c>
      <c r="M2446" s="13">
        <f t="shared" si="154"/>
        <v>-4.1376037618093733E-2</v>
      </c>
      <c r="N2446" s="12">
        <v>3452.1122827905151</v>
      </c>
      <c r="O2446" s="14">
        <f t="shared" si="155"/>
        <v>-3.847400619082042E-2</v>
      </c>
      <c r="P2446">
        <v>3</v>
      </c>
      <c r="Q2446">
        <v>1</v>
      </c>
    </row>
    <row r="2447" spans="1:17">
      <c r="A2447" s="2" t="str">
        <f t="shared" si="152"/>
        <v>5_19613</v>
      </c>
      <c r="B2447" s="2">
        <v>5</v>
      </c>
      <c r="C2447" s="11" t="s">
        <v>50</v>
      </c>
      <c r="D2447" s="2">
        <v>3</v>
      </c>
      <c r="E2447" s="2">
        <v>1961</v>
      </c>
      <c r="F2447" s="2" t="str">
        <f t="shared" si="153"/>
        <v>1961Q3</v>
      </c>
      <c r="G2447" s="2">
        <v>1</v>
      </c>
      <c r="H2447" s="2">
        <v>0</v>
      </c>
      <c r="I2447" s="2">
        <v>0</v>
      </c>
      <c r="J2447" s="12">
        <v>3608</v>
      </c>
      <c r="K2447" s="12">
        <f>J2447*[1]OtherData!$C$3</f>
        <v>2731.2641937925814</v>
      </c>
      <c r="L2447" s="12" t="str">
        <f>VLOOKUP($C2447,[1]OtherData!$H:$I,2,0)</f>
        <v>Wind</v>
      </c>
      <c r="M2447" s="15">
        <f t="shared" si="154"/>
        <v>-4.137615145839868E-2</v>
      </c>
      <c r="N2447" s="12">
        <v>10079.086850624524</v>
      </c>
      <c r="O2447" s="14">
        <f t="shared" si="155"/>
        <v>-3.8442226517348577E-2</v>
      </c>
      <c r="P2447">
        <v>3</v>
      </c>
      <c r="Q2447">
        <v>1</v>
      </c>
    </row>
    <row r="2448" spans="1:17">
      <c r="A2448" s="2" t="str">
        <f t="shared" si="152"/>
        <v>3_19764</v>
      </c>
      <c r="B2448" s="2">
        <v>3</v>
      </c>
      <c r="C2448" s="11" t="s">
        <v>24</v>
      </c>
      <c r="D2448" s="2">
        <v>4</v>
      </c>
      <c r="E2448" s="2">
        <v>1976</v>
      </c>
      <c r="F2448" s="2" t="str">
        <f t="shared" si="153"/>
        <v>1976Q4</v>
      </c>
      <c r="G2448" s="2">
        <v>1</v>
      </c>
      <c r="H2448" s="2">
        <v>0</v>
      </c>
      <c r="I2448" s="2">
        <v>2</v>
      </c>
      <c r="J2448" s="12">
        <v>3605</v>
      </c>
      <c r="K2448" s="12">
        <f>J2448*[1]OtherData!$C$3</f>
        <v>2728.993186979561</v>
      </c>
      <c r="L2448" s="12" t="str">
        <f>VLOOKUP($C2448,[1]OtherData!$H:$I,2,0)</f>
        <v>Storm</v>
      </c>
      <c r="M2448" s="13">
        <f t="shared" si="154"/>
        <v>-4.1376170431782835E-2</v>
      </c>
      <c r="N2448" s="12">
        <v>7959.4838805525296</v>
      </c>
      <c r="O2448" s="14">
        <f t="shared" si="155"/>
        <v>-3.8452391078807102E-2</v>
      </c>
      <c r="P2448">
        <v>3</v>
      </c>
      <c r="Q2448">
        <v>1</v>
      </c>
    </row>
    <row r="2449" spans="1:17">
      <c r="A2449" s="2" t="str">
        <f t="shared" si="152"/>
        <v>3_19771</v>
      </c>
      <c r="B2449" s="2">
        <v>3</v>
      </c>
      <c r="C2449" s="11" t="s">
        <v>24</v>
      </c>
      <c r="D2449" s="2">
        <v>1</v>
      </c>
      <c r="E2449" s="2">
        <v>1977</v>
      </c>
      <c r="F2449" s="2" t="str">
        <f t="shared" si="153"/>
        <v>1977Q1</v>
      </c>
      <c r="G2449" s="2">
        <v>1</v>
      </c>
      <c r="H2449" s="2">
        <v>0</v>
      </c>
      <c r="I2449" s="2">
        <v>2</v>
      </c>
      <c r="J2449" s="12">
        <v>3556</v>
      </c>
      <c r="K2449" s="12">
        <f>J2449*[1]OtherData!$C$3</f>
        <v>2691.9000757002273</v>
      </c>
      <c r="L2449" s="12" t="str">
        <f>VLOOKUP($C2449,[1]OtherData!$H:$I,2,0)</f>
        <v>Storm</v>
      </c>
      <c r="M2449" s="15">
        <f t="shared" si="154"/>
        <v>-4.137648033039075E-2</v>
      </c>
      <c r="N2449" s="12">
        <v>7836.5704775129416</v>
      </c>
      <c r="O2449" s="14">
        <f t="shared" si="155"/>
        <v>-3.8452980510345423E-2</v>
      </c>
      <c r="P2449">
        <v>3</v>
      </c>
      <c r="Q2449">
        <v>1</v>
      </c>
    </row>
    <row r="2450" spans="1:17">
      <c r="A2450" s="2" t="str">
        <f t="shared" si="152"/>
        <v>1_19724</v>
      </c>
      <c r="B2450" s="2">
        <v>1</v>
      </c>
      <c r="C2450" s="11" t="s">
        <v>37</v>
      </c>
      <c r="D2450" s="2">
        <v>4</v>
      </c>
      <c r="E2450" s="2">
        <v>1972</v>
      </c>
      <c r="F2450" s="2" t="str">
        <f t="shared" si="153"/>
        <v>1972Q4</v>
      </c>
      <c r="G2450" s="2">
        <v>4</v>
      </c>
      <c r="H2450" s="2">
        <v>0</v>
      </c>
      <c r="I2450" s="2">
        <v>0</v>
      </c>
      <c r="J2450" s="12">
        <v>3519</v>
      </c>
      <c r="K2450" s="12">
        <f>J2450*[1]OtherData!$C$3</f>
        <v>2663.8909916729754</v>
      </c>
      <c r="L2450" s="12" t="str">
        <f>VLOOKUP($C2450,[1]OtherData!$H:$I,2,0)</f>
        <v>Water</v>
      </c>
      <c r="M2450" s="13">
        <f t="shared" si="154"/>
        <v>-4.1376714335462035E-2</v>
      </c>
      <c r="N2450" s="12">
        <v>7757.6706508454381</v>
      </c>
      <c r="O2450" s="14">
        <f t="shared" si="155"/>
        <v>-3.8453358874665791E-2</v>
      </c>
      <c r="P2450">
        <v>3</v>
      </c>
      <c r="Q2450">
        <v>1</v>
      </c>
    </row>
    <row r="2451" spans="1:17">
      <c r="A2451" s="2" t="str">
        <f t="shared" si="152"/>
        <v>1_19821</v>
      </c>
      <c r="B2451" s="2">
        <v>1</v>
      </c>
      <c r="C2451" s="11" t="s">
        <v>19</v>
      </c>
      <c r="D2451" s="2">
        <v>1</v>
      </c>
      <c r="E2451" s="2">
        <v>1982</v>
      </c>
      <c r="F2451" s="2" t="str">
        <f t="shared" si="153"/>
        <v>1982Q1</v>
      </c>
      <c r="G2451" s="2">
        <v>14</v>
      </c>
      <c r="H2451" s="2">
        <v>0</v>
      </c>
      <c r="I2451" s="2">
        <v>0</v>
      </c>
      <c r="J2451" s="12">
        <v>3516</v>
      </c>
      <c r="K2451" s="12">
        <f>J2451*[1]OtherData!$C$3</f>
        <v>2661.6199848599549</v>
      </c>
      <c r="L2451" s="12" t="str">
        <f>VLOOKUP($C2451,[1]OtherData!$H:$I,2,0)</f>
        <v>Water</v>
      </c>
      <c r="M2451" s="15">
        <f t="shared" si="154"/>
        <v>-4.1376733308846191E-2</v>
      </c>
      <c r="N2451" s="12">
        <v>6853.2784146080139</v>
      </c>
      <c r="O2451" s="14">
        <f t="shared" si="155"/>
        <v>-3.8457695889945374E-2</v>
      </c>
      <c r="P2451">
        <v>2</v>
      </c>
      <c r="Q2451">
        <v>2</v>
      </c>
    </row>
    <row r="2452" spans="1:17">
      <c r="A2452" s="2" t="str">
        <f t="shared" si="152"/>
        <v>1_19732</v>
      </c>
      <c r="B2452" s="2">
        <v>1</v>
      </c>
      <c r="C2452" s="11" t="s">
        <v>36</v>
      </c>
      <c r="D2452" s="2">
        <v>2</v>
      </c>
      <c r="E2452" s="2">
        <v>1973</v>
      </c>
      <c r="F2452" s="2" t="str">
        <f t="shared" si="153"/>
        <v>1973Q2</v>
      </c>
      <c r="G2452" s="2">
        <v>1</v>
      </c>
      <c r="H2452" s="2">
        <v>0</v>
      </c>
      <c r="I2452" s="2">
        <v>0</v>
      </c>
      <c r="J2452" s="12">
        <v>3488</v>
      </c>
      <c r="K2452" s="12">
        <f>J2452*[1]OtherData!$C$3</f>
        <v>2640.4239212717639</v>
      </c>
      <c r="L2452" s="12" t="str">
        <f>VLOOKUP($C2452,[1]OtherData!$H:$I,2,0)</f>
        <v>Storm</v>
      </c>
      <c r="M2452" s="13">
        <f t="shared" si="154"/>
        <v>-4.1376910393764996E-2</v>
      </c>
      <c r="N2452" s="12">
        <v>7603.4002569247577</v>
      </c>
      <c r="O2452" s="14">
        <f t="shared" si="155"/>
        <v>-3.8454098678733999E-2</v>
      </c>
      <c r="P2452">
        <v>3</v>
      </c>
      <c r="Q2452">
        <v>1</v>
      </c>
    </row>
    <row r="2453" spans="1:17">
      <c r="A2453" s="2" t="str">
        <f t="shared" si="152"/>
        <v>3_19613</v>
      </c>
      <c r="B2453" s="2">
        <v>3</v>
      </c>
      <c r="C2453" s="11" t="s">
        <v>50</v>
      </c>
      <c r="D2453" s="2">
        <v>3</v>
      </c>
      <c r="E2453" s="2">
        <v>1961</v>
      </c>
      <c r="F2453" s="2" t="str">
        <f t="shared" si="153"/>
        <v>1961Q3</v>
      </c>
      <c r="G2453" s="2">
        <v>1</v>
      </c>
      <c r="H2453" s="2">
        <v>0</v>
      </c>
      <c r="I2453" s="2">
        <v>0</v>
      </c>
      <c r="J2453" s="12">
        <v>3454</v>
      </c>
      <c r="K2453" s="12">
        <f>J2453*[1]OtherData!$C$3</f>
        <v>2614.6858440575324</v>
      </c>
      <c r="L2453" s="12" t="str">
        <f>VLOOKUP($C2453,[1]OtherData!$H:$I,2,0)</f>
        <v>Wind</v>
      </c>
      <c r="M2453" s="15">
        <f t="shared" si="154"/>
        <v>-4.1377125425452119E-2</v>
      </c>
      <c r="N2453" s="12">
        <v>9648.8819240734774</v>
      </c>
      <c r="O2453" s="14">
        <f t="shared" si="155"/>
        <v>-3.8444289566173018E-2</v>
      </c>
      <c r="P2453">
        <v>3</v>
      </c>
      <c r="Q2453">
        <v>1</v>
      </c>
    </row>
    <row r="2454" spans="1:17">
      <c r="A2454" s="2" t="str">
        <f t="shared" si="152"/>
        <v>2_20142</v>
      </c>
      <c r="B2454" s="2">
        <v>2</v>
      </c>
      <c r="C2454" s="11" t="s">
        <v>39</v>
      </c>
      <c r="D2454" s="2">
        <v>2</v>
      </c>
      <c r="E2454" s="2">
        <v>2014</v>
      </c>
      <c r="F2454" s="2" t="str">
        <f t="shared" si="153"/>
        <v>2014Q2</v>
      </c>
      <c r="G2454" s="2">
        <v>1</v>
      </c>
      <c r="H2454" s="2">
        <v>0</v>
      </c>
      <c r="I2454" s="2">
        <v>0</v>
      </c>
      <c r="J2454" s="12">
        <v>3442</v>
      </c>
      <c r="K2454" s="12">
        <f>J2454*[1]OtherData!$C$3</f>
        <v>2605.6018168054507</v>
      </c>
      <c r="L2454" s="12" t="str">
        <f>VLOOKUP($C2454,[1]OtherData!$H:$I,2,0)</f>
        <v>Storm</v>
      </c>
      <c r="M2454" s="13">
        <f t="shared" si="154"/>
        <v>-4.1377201318988754E-2</v>
      </c>
      <c r="N2454" s="12">
        <v>3276.9361493008696</v>
      </c>
      <c r="O2454" s="14">
        <f t="shared" si="155"/>
        <v>-3.8474846248416135E-2</v>
      </c>
      <c r="P2454">
        <v>3</v>
      </c>
      <c r="Q2454">
        <v>1</v>
      </c>
    </row>
    <row r="2455" spans="1:17">
      <c r="A2455" s="2" t="str">
        <f t="shared" si="152"/>
        <v>5_19743</v>
      </c>
      <c r="B2455" s="2">
        <v>5</v>
      </c>
      <c r="C2455" s="11" t="s">
        <v>50</v>
      </c>
      <c r="D2455" s="2">
        <v>3</v>
      </c>
      <c r="E2455" s="2">
        <v>1974</v>
      </c>
      <c r="F2455" s="2" t="str">
        <f t="shared" si="153"/>
        <v>1974Q3</v>
      </c>
      <c r="G2455" s="2">
        <v>1</v>
      </c>
      <c r="H2455" s="2">
        <v>0</v>
      </c>
      <c r="I2455" s="2">
        <v>0</v>
      </c>
      <c r="J2455" s="12">
        <v>3429</v>
      </c>
      <c r="K2455" s="12">
        <f>J2455*[1]OtherData!$C$3</f>
        <v>2595.7607872823619</v>
      </c>
      <c r="L2455" s="12" t="str">
        <f>VLOOKUP($C2455,[1]OtherData!$H:$I,2,0)</f>
        <v>Wind</v>
      </c>
      <c r="M2455" s="15">
        <f t="shared" si="154"/>
        <v>-4.1377283536986768E-2</v>
      </c>
      <c r="N2455" s="12">
        <v>7372.5825419785488</v>
      </c>
      <c r="O2455" s="14">
        <f t="shared" si="155"/>
        <v>-3.8455205565675755E-2</v>
      </c>
      <c r="P2455">
        <v>3</v>
      </c>
      <c r="Q2455">
        <v>1</v>
      </c>
    </row>
    <row r="2456" spans="1:17">
      <c r="A2456" s="2" t="str">
        <f t="shared" si="152"/>
        <v>1_19744</v>
      </c>
      <c r="B2456" s="2">
        <v>1</v>
      </c>
      <c r="C2456" s="11" t="s">
        <v>26</v>
      </c>
      <c r="D2456" s="2">
        <v>4</v>
      </c>
      <c r="E2456" s="2">
        <v>1974</v>
      </c>
      <c r="F2456" s="2" t="str">
        <f t="shared" si="153"/>
        <v>1974Q4</v>
      </c>
      <c r="G2456" s="2">
        <v>1</v>
      </c>
      <c r="H2456" s="2">
        <v>0</v>
      </c>
      <c r="I2456" s="2">
        <v>0</v>
      </c>
      <c r="J2456" s="12">
        <v>3417</v>
      </c>
      <c r="K2456" s="12">
        <f>J2456*[1]OtherData!$C$3</f>
        <v>2586.6767600302801</v>
      </c>
      <c r="L2456" s="12" t="str">
        <f>VLOOKUP($C2456,[1]OtherData!$H:$I,2,0)</f>
        <v>Wind</v>
      </c>
      <c r="M2456" s="13">
        <f t="shared" si="154"/>
        <v>-4.1377359430523404E-2</v>
      </c>
      <c r="N2456" s="12">
        <v>7346.7817281833486</v>
      </c>
      <c r="O2456" s="14">
        <f t="shared" si="155"/>
        <v>-3.8455329293544234E-2</v>
      </c>
      <c r="P2456">
        <v>3</v>
      </c>
      <c r="Q2456">
        <v>1</v>
      </c>
    </row>
    <row r="2457" spans="1:17">
      <c r="A2457" s="2" t="str">
        <f t="shared" si="152"/>
        <v>5_19771</v>
      </c>
      <c r="B2457" s="2">
        <v>5</v>
      </c>
      <c r="C2457" s="11" t="s">
        <v>24</v>
      </c>
      <c r="D2457" s="2">
        <v>1</v>
      </c>
      <c r="E2457" s="2">
        <v>1977</v>
      </c>
      <c r="F2457" s="2" t="str">
        <f t="shared" si="153"/>
        <v>1977Q1</v>
      </c>
      <c r="G2457" s="2">
        <v>1</v>
      </c>
      <c r="H2457" s="2">
        <v>0</v>
      </c>
      <c r="I2457" s="2">
        <v>0</v>
      </c>
      <c r="J2457" s="12">
        <v>3415</v>
      </c>
      <c r="K2457" s="12">
        <f>J2457*[1]OtherData!$C$3</f>
        <v>2585.1627554882666</v>
      </c>
      <c r="L2457" s="12" t="str">
        <f>VLOOKUP($C2457,[1]OtherData!$H:$I,2,0)</f>
        <v>Storm</v>
      </c>
      <c r="M2457" s="15">
        <f t="shared" si="154"/>
        <v>-4.1377372079446174E-2</v>
      </c>
      <c r="N2457" s="12">
        <v>7525.84032078366</v>
      </c>
      <c r="O2457" s="14">
        <f t="shared" si="155"/>
        <v>-3.8454470617605922E-2</v>
      </c>
      <c r="P2457">
        <v>3</v>
      </c>
      <c r="Q2457">
        <v>1</v>
      </c>
    </row>
    <row r="2458" spans="1:17">
      <c r="A2458" s="2" t="str">
        <f t="shared" si="152"/>
        <v>4_19821</v>
      </c>
      <c r="B2458" s="2">
        <v>4</v>
      </c>
      <c r="C2458" s="11" t="s">
        <v>19</v>
      </c>
      <c r="D2458" s="2">
        <v>1</v>
      </c>
      <c r="E2458" s="2">
        <v>1982</v>
      </c>
      <c r="F2458" s="2" t="str">
        <f t="shared" si="153"/>
        <v>1982Q1</v>
      </c>
      <c r="G2458" s="2">
        <v>14</v>
      </c>
      <c r="H2458" s="2">
        <v>0</v>
      </c>
      <c r="I2458" s="2">
        <v>0</v>
      </c>
      <c r="J2458" s="12">
        <v>3367</v>
      </c>
      <c r="K2458" s="12">
        <f>J2458*[1]OtherData!$C$3</f>
        <v>2548.8266464799394</v>
      </c>
      <c r="L2458" s="12" t="str">
        <f>VLOOKUP($C2458,[1]OtherData!$H:$I,2,0)</f>
        <v>Water</v>
      </c>
      <c r="M2458" s="13">
        <f t="shared" si="154"/>
        <v>-4.1377675653592703E-2</v>
      </c>
      <c r="N2458" s="12">
        <v>6562.8522246829298</v>
      </c>
      <c r="O2458" s="14">
        <f t="shared" si="155"/>
        <v>-3.8459088629481192E-2</v>
      </c>
      <c r="P2458">
        <v>2</v>
      </c>
      <c r="Q2458">
        <v>2</v>
      </c>
    </row>
    <row r="2459" spans="1:17">
      <c r="A2459" s="2" t="str">
        <f t="shared" si="152"/>
        <v>4_19771</v>
      </c>
      <c r="B2459" s="2">
        <v>4</v>
      </c>
      <c r="C2459" s="11" t="s">
        <v>24</v>
      </c>
      <c r="D2459" s="2">
        <v>1</v>
      </c>
      <c r="E2459" s="2">
        <v>1977</v>
      </c>
      <c r="F2459" s="2" t="str">
        <f t="shared" si="153"/>
        <v>1977Q1</v>
      </c>
      <c r="G2459" s="2">
        <v>1</v>
      </c>
      <c r="H2459" s="2">
        <v>0</v>
      </c>
      <c r="I2459" s="2">
        <v>2</v>
      </c>
      <c r="J2459" s="12">
        <v>3303</v>
      </c>
      <c r="K2459" s="12">
        <f>J2459*[1]OtherData!$C$3</f>
        <v>2500.3785011355035</v>
      </c>
      <c r="L2459" s="12" t="str">
        <f>VLOOKUP($C2459,[1]OtherData!$H:$I,2,0)</f>
        <v>Storm</v>
      </c>
      <c r="M2459" s="15">
        <f t="shared" si="154"/>
        <v>-4.1378080419121402E-2</v>
      </c>
      <c r="N2459" s="12">
        <v>7279.0192033816775</v>
      </c>
      <c r="O2459" s="14">
        <f t="shared" si="155"/>
        <v>-3.8455654248905048E-2</v>
      </c>
      <c r="P2459">
        <v>3</v>
      </c>
      <c r="Q2459">
        <v>1</v>
      </c>
    </row>
    <row r="2460" spans="1:17">
      <c r="A2460" s="2" t="str">
        <f t="shared" si="152"/>
        <v>3_19743</v>
      </c>
      <c r="B2460" s="2">
        <v>3</v>
      </c>
      <c r="C2460" s="11" t="s">
        <v>46</v>
      </c>
      <c r="D2460" s="2">
        <v>3</v>
      </c>
      <c r="E2460" s="2">
        <v>1974</v>
      </c>
      <c r="F2460" s="2" t="str">
        <f t="shared" si="153"/>
        <v>1974Q3</v>
      </c>
      <c r="G2460" s="2">
        <v>1</v>
      </c>
      <c r="H2460" s="2">
        <v>0</v>
      </c>
      <c r="I2460" s="2">
        <v>0</v>
      </c>
      <c r="J2460" s="12">
        <v>3298</v>
      </c>
      <c r="K2460" s="12">
        <f>J2460*[1]OtherData!$C$3</f>
        <v>2496.5934897804696</v>
      </c>
      <c r="L2460" s="12" t="str">
        <f>VLOOKUP($C2460,[1]OtherData!$H:$I,2,0)</f>
        <v>Storm</v>
      </c>
      <c r="M2460" s="13">
        <f t="shared" si="154"/>
        <v>-4.1378112041428335E-2</v>
      </c>
      <c r="N2460" s="12">
        <v>7090.9236580476099</v>
      </c>
      <c r="O2460" s="14">
        <f t="shared" si="155"/>
        <v>-3.845655626157328E-2</v>
      </c>
      <c r="P2460">
        <v>3</v>
      </c>
      <c r="Q2460">
        <v>1</v>
      </c>
    </row>
    <row r="2461" spans="1:17">
      <c r="A2461" s="2" t="str">
        <f t="shared" si="152"/>
        <v>5_19764</v>
      </c>
      <c r="B2461" s="2">
        <v>5</v>
      </c>
      <c r="C2461" s="11" t="s">
        <v>24</v>
      </c>
      <c r="D2461" s="2">
        <v>4</v>
      </c>
      <c r="E2461" s="2">
        <v>1976</v>
      </c>
      <c r="F2461" s="2" t="str">
        <f t="shared" si="153"/>
        <v>1976Q4</v>
      </c>
      <c r="G2461" s="2">
        <v>1</v>
      </c>
      <c r="H2461" s="2">
        <v>0</v>
      </c>
      <c r="I2461" s="2">
        <v>1</v>
      </c>
      <c r="J2461" s="12">
        <v>3258</v>
      </c>
      <c r="K2461" s="12">
        <f>J2461*[1]OtherData!$C$3</f>
        <v>2466.3133989401967</v>
      </c>
      <c r="L2461" s="12" t="str">
        <f>VLOOKUP($C2461,[1]OtherData!$H:$I,2,0)</f>
        <v>Storm</v>
      </c>
      <c r="M2461" s="15">
        <f t="shared" si="154"/>
        <v>-4.1378365019883775E-2</v>
      </c>
      <c r="N2461" s="12">
        <v>7193.3421589015643</v>
      </c>
      <c r="O2461" s="14">
        <f t="shared" si="155"/>
        <v>-3.845606511339076E-2</v>
      </c>
      <c r="P2461">
        <v>3</v>
      </c>
      <c r="Q2461">
        <v>1</v>
      </c>
    </row>
    <row r="2462" spans="1:17">
      <c r="A2462" s="2" t="str">
        <f t="shared" si="152"/>
        <v>2_19724</v>
      </c>
      <c r="B2462" s="2">
        <v>2</v>
      </c>
      <c r="C2462" s="11" t="s">
        <v>37</v>
      </c>
      <c r="D2462" s="2">
        <v>4</v>
      </c>
      <c r="E2462" s="2">
        <v>1972</v>
      </c>
      <c r="F2462" s="2" t="str">
        <f t="shared" si="153"/>
        <v>1972Q4</v>
      </c>
      <c r="G2462" s="2">
        <v>4</v>
      </c>
      <c r="H2462" s="2">
        <v>0</v>
      </c>
      <c r="I2462" s="2">
        <v>0</v>
      </c>
      <c r="J2462" s="12">
        <v>3247</v>
      </c>
      <c r="K2462" s="12">
        <f>J2462*[1]OtherData!$C$3</f>
        <v>2457.9863739591219</v>
      </c>
      <c r="L2462" s="12" t="str">
        <f>VLOOKUP($C2462,[1]OtherData!$H:$I,2,0)</f>
        <v>Water</v>
      </c>
      <c r="M2462" s="13">
        <f t="shared" si="154"/>
        <v>-4.1378434588959019E-2</v>
      </c>
      <c r="N2462" s="12">
        <v>7158.0439338718779</v>
      </c>
      <c r="O2462" s="14">
        <f t="shared" si="155"/>
        <v>-3.8456234386119073E-2</v>
      </c>
      <c r="P2462">
        <v>3</v>
      </c>
      <c r="Q2462">
        <v>1</v>
      </c>
    </row>
    <row r="2463" spans="1:17">
      <c r="A2463" s="2" t="str">
        <f t="shared" si="152"/>
        <v>4_19771</v>
      </c>
      <c r="B2463" s="2">
        <v>4</v>
      </c>
      <c r="C2463" s="11" t="s">
        <v>24</v>
      </c>
      <c r="D2463" s="2">
        <v>1</v>
      </c>
      <c r="E2463" s="2">
        <v>1977</v>
      </c>
      <c r="F2463" s="2" t="str">
        <f t="shared" si="153"/>
        <v>1977Q1</v>
      </c>
      <c r="G2463" s="2">
        <v>1</v>
      </c>
      <c r="H2463" s="2">
        <v>0</v>
      </c>
      <c r="I2463" s="2">
        <v>0</v>
      </c>
      <c r="J2463" s="12">
        <v>3220</v>
      </c>
      <c r="K2463" s="12">
        <f>J2463*[1]OtherData!$C$3</f>
        <v>2437.5473126419379</v>
      </c>
      <c r="L2463" s="12" t="str">
        <f>VLOOKUP($C2463,[1]OtherData!$H:$I,2,0)</f>
        <v>Storm</v>
      </c>
      <c r="M2463" s="15">
        <f t="shared" si="154"/>
        <v>-4.1378605349416439E-2</v>
      </c>
      <c r="N2463" s="12">
        <v>7096.107125306994</v>
      </c>
      <c r="O2463" s="14">
        <f t="shared" si="155"/>
        <v>-3.8456531404242787E-2</v>
      </c>
      <c r="P2463">
        <v>3</v>
      </c>
      <c r="Q2463">
        <v>1</v>
      </c>
    </row>
    <row r="2464" spans="1:17">
      <c r="A2464" s="2" t="str">
        <f t="shared" si="152"/>
        <v>4_19764</v>
      </c>
      <c r="B2464" s="2">
        <v>4</v>
      </c>
      <c r="C2464" s="11" t="s">
        <v>24</v>
      </c>
      <c r="D2464" s="2">
        <v>4</v>
      </c>
      <c r="E2464" s="2">
        <v>1976</v>
      </c>
      <c r="F2464" s="2" t="str">
        <f t="shared" si="153"/>
        <v>1976Q4</v>
      </c>
      <c r="G2464" s="2">
        <v>1</v>
      </c>
      <c r="H2464" s="2">
        <v>0</v>
      </c>
      <c r="I2464" s="2">
        <v>3</v>
      </c>
      <c r="J2464" s="12">
        <v>3200</v>
      </c>
      <c r="K2464" s="12">
        <f>J2464*[1]OtherData!$C$3</f>
        <v>2422.4072672218017</v>
      </c>
      <c r="L2464" s="12" t="str">
        <f>VLOOKUP($C2464,[1]OtherData!$H:$I,2,0)</f>
        <v>Storm</v>
      </c>
      <c r="M2464" s="13">
        <f t="shared" si="154"/>
        <v>-4.1378731838644163E-2</v>
      </c>
      <c r="N2464" s="12">
        <v>7065.2838884238818</v>
      </c>
      <c r="O2464" s="14">
        <f t="shared" si="155"/>
        <v>-3.8456679217154018E-2</v>
      </c>
      <c r="P2464">
        <v>3</v>
      </c>
      <c r="Q2464">
        <v>1</v>
      </c>
    </row>
    <row r="2465" spans="1:17">
      <c r="A2465" s="2" t="str">
        <f t="shared" si="152"/>
        <v>3_19622</v>
      </c>
      <c r="B2465" s="2">
        <v>3</v>
      </c>
      <c r="C2465" s="11" t="s">
        <v>46</v>
      </c>
      <c r="D2465" s="2">
        <v>2</v>
      </c>
      <c r="E2465" s="2">
        <v>1962</v>
      </c>
      <c r="F2465" s="2" t="str">
        <f t="shared" si="153"/>
        <v>1962Q2</v>
      </c>
      <c r="G2465" s="2">
        <v>1</v>
      </c>
      <c r="H2465" s="2">
        <v>0</v>
      </c>
      <c r="I2465" s="2">
        <v>0</v>
      </c>
      <c r="J2465" s="12">
        <v>3184</v>
      </c>
      <c r="K2465" s="12">
        <f>J2465*[1]OtherData!$C$3</f>
        <v>2410.2952308856929</v>
      </c>
      <c r="L2465" s="12" t="str">
        <f>VLOOKUP($C2465,[1]OtherData!$H:$I,2,0)</f>
        <v>Storm</v>
      </c>
      <c r="M2465" s="15">
        <f t="shared" si="154"/>
        <v>-4.1378833030026339E-2</v>
      </c>
      <c r="N2465" s="12">
        <v>8776.0429702712972</v>
      </c>
      <c r="O2465" s="14">
        <f t="shared" si="155"/>
        <v>-3.8448475267606065E-2</v>
      </c>
      <c r="P2465">
        <v>3</v>
      </c>
      <c r="Q2465">
        <v>1</v>
      </c>
    </row>
    <row r="2466" spans="1:17">
      <c r="A2466" s="2" t="str">
        <f t="shared" si="152"/>
        <v>2_20142</v>
      </c>
      <c r="B2466" s="2">
        <v>2</v>
      </c>
      <c r="C2466" s="11" t="s">
        <v>39</v>
      </c>
      <c r="D2466" s="2">
        <v>2</v>
      </c>
      <c r="E2466" s="2">
        <v>2014</v>
      </c>
      <c r="F2466" s="2" t="str">
        <f t="shared" si="153"/>
        <v>2014Q2</v>
      </c>
      <c r="G2466" s="2">
        <v>1</v>
      </c>
      <c r="H2466" s="2">
        <v>0</v>
      </c>
      <c r="I2466" s="2">
        <v>0</v>
      </c>
      <c r="J2466" s="12">
        <v>3162</v>
      </c>
      <c r="K2466" s="12">
        <f>J2466*[1]OtherData!$C$3</f>
        <v>2393.6411809235428</v>
      </c>
      <c r="L2466" s="12" t="str">
        <f>VLOOKUP($C2466,[1]OtherData!$H:$I,2,0)</f>
        <v>Storm</v>
      </c>
      <c r="M2466" s="13">
        <f t="shared" si="154"/>
        <v>-4.1378972168176827E-2</v>
      </c>
      <c r="N2466" s="12">
        <v>3010.363772251409</v>
      </c>
      <c r="O2466" s="14">
        <f t="shared" si="155"/>
        <v>-3.8476124596931366E-2</v>
      </c>
      <c r="P2466">
        <v>3</v>
      </c>
      <c r="Q2466">
        <v>1</v>
      </c>
    </row>
    <row r="2467" spans="1:17">
      <c r="A2467" s="2" t="str">
        <f t="shared" si="152"/>
        <v>4_19743</v>
      </c>
      <c r="B2467" s="2">
        <v>4</v>
      </c>
      <c r="C2467" s="11" t="s">
        <v>46</v>
      </c>
      <c r="D2467" s="2">
        <v>3</v>
      </c>
      <c r="E2467" s="2">
        <v>1974</v>
      </c>
      <c r="F2467" s="2" t="str">
        <f t="shared" si="153"/>
        <v>1974Q3</v>
      </c>
      <c r="G2467" s="2">
        <v>1</v>
      </c>
      <c r="H2467" s="2">
        <v>0</v>
      </c>
      <c r="I2467" s="2">
        <v>0</v>
      </c>
      <c r="J2467" s="12">
        <v>3094</v>
      </c>
      <c r="K2467" s="12">
        <f>J2467*[1]OtherData!$C$3</f>
        <v>2342.1650264950795</v>
      </c>
      <c r="L2467" s="12" t="str">
        <f>VLOOKUP($C2467,[1]OtherData!$H:$I,2,0)</f>
        <v>Storm</v>
      </c>
      <c r="M2467" s="15">
        <f t="shared" si="154"/>
        <v>-4.137940223155108E-2</v>
      </c>
      <c r="N2467" s="12">
        <v>6652.3098235292009</v>
      </c>
      <c r="O2467" s="14">
        <f t="shared" si="155"/>
        <v>-3.8458659635337365E-2</v>
      </c>
      <c r="P2467">
        <v>3</v>
      </c>
      <c r="Q2467">
        <v>1</v>
      </c>
    </row>
    <row r="2468" spans="1:17">
      <c r="A2468" s="2" t="str">
        <f t="shared" si="152"/>
        <v>3_19881</v>
      </c>
      <c r="B2468" s="2">
        <v>3</v>
      </c>
      <c r="C2468" s="11" t="s">
        <v>20</v>
      </c>
      <c r="D2468" s="2">
        <v>1</v>
      </c>
      <c r="E2468" s="2">
        <v>1988</v>
      </c>
      <c r="F2468" s="2" t="str">
        <f t="shared" si="153"/>
        <v>1988Q1</v>
      </c>
      <c r="G2468" s="2">
        <v>1</v>
      </c>
      <c r="H2468" s="2">
        <v>0</v>
      </c>
      <c r="I2468" s="2">
        <v>0</v>
      </c>
      <c r="J2468" s="12">
        <v>3089</v>
      </c>
      <c r="K2468" s="12">
        <f>J2468*[1]OtherData!$C$3</f>
        <v>2338.3800151400455</v>
      </c>
      <c r="L2468" s="12" t="str">
        <f>VLOOKUP($C2468,[1]OtherData!$H:$I,2,0)</f>
        <v>Winter</v>
      </c>
      <c r="M2468" s="13">
        <f t="shared" si="154"/>
        <v>-4.1379433853858005E-2</v>
      </c>
      <c r="N2468" s="12">
        <v>4312.3843153137268</v>
      </c>
      <c r="O2468" s="14">
        <f t="shared" si="155"/>
        <v>-3.8469880754090476E-2</v>
      </c>
      <c r="P2468">
        <v>3</v>
      </c>
      <c r="Q2468">
        <v>1</v>
      </c>
    </row>
    <row r="2469" spans="1:17">
      <c r="A2469" s="2" t="str">
        <f t="shared" si="152"/>
        <v>4_19881</v>
      </c>
      <c r="B2469" s="2">
        <v>4</v>
      </c>
      <c r="C2469" s="11" t="s">
        <v>20</v>
      </c>
      <c r="D2469" s="2">
        <v>1</v>
      </c>
      <c r="E2469" s="2">
        <v>1988</v>
      </c>
      <c r="F2469" s="2" t="str">
        <f t="shared" si="153"/>
        <v>1988Q1</v>
      </c>
      <c r="G2469" s="2">
        <v>1</v>
      </c>
      <c r="H2469" s="2">
        <v>0</v>
      </c>
      <c r="I2469" s="2">
        <v>0</v>
      </c>
      <c r="J2469" s="12">
        <v>3065</v>
      </c>
      <c r="K2469" s="12">
        <f>J2469*[1]OtherData!$C$3</f>
        <v>2320.211960635882</v>
      </c>
      <c r="L2469" s="12" t="str">
        <f>VLOOKUP($C2469,[1]OtherData!$H:$I,2,0)</f>
        <v>Winter</v>
      </c>
      <c r="M2469" s="15">
        <f t="shared" si="154"/>
        <v>-4.137958564093127E-2</v>
      </c>
      <c r="N2469" s="12">
        <v>4278.8792251332388</v>
      </c>
      <c r="O2469" s="14">
        <f t="shared" si="155"/>
        <v>-3.8470041427836041E-2</v>
      </c>
      <c r="P2469">
        <v>3</v>
      </c>
      <c r="Q2469">
        <v>1</v>
      </c>
    </row>
    <row r="2470" spans="1:17">
      <c r="A2470" s="2" t="str">
        <f t="shared" si="152"/>
        <v>5_19622</v>
      </c>
      <c r="B2470" s="2">
        <v>5</v>
      </c>
      <c r="C2470" s="11" t="s">
        <v>46</v>
      </c>
      <c r="D2470" s="2">
        <v>2</v>
      </c>
      <c r="E2470" s="2">
        <v>1962</v>
      </c>
      <c r="F2470" s="2" t="str">
        <f t="shared" si="153"/>
        <v>1962Q2</v>
      </c>
      <c r="G2470" s="2">
        <v>1</v>
      </c>
      <c r="H2470" s="2">
        <v>0</v>
      </c>
      <c r="I2470" s="2">
        <v>0</v>
      </c>
      <c r="J2470" s="12">
        <v>3028</v>
      </c>
      <c r="K2470" s="12">
        <f>J2470*[1]OtherData!$C$3</f>
        <v>2292.20287660863</v>
      </c>
      <c r="L2470" s="12" t="str">
        <f>VLOOKUP($C2470,[1]OtherData!$H:$I,2,0)</f>
        <v>Storm</v>
      </c>
      <c r="M2470" s="13">
        <f t="shared" si="154"/>
        <v>-4.1379819646002548E-2</v>
      </c>
      <c r="N2470" s="12">
        <v>8346.0609654464479</v>
      </c>
      <c r="O2470" s="14">
        <f t="shared" si="155"/>
        <v>-3.8450537247408795E-2</v>
      </c>
      <c r="P2470">
        <v>3</v>
      </c>
      <c r="Q2470">
        <v>1</v>
      </c>
    </row>
    <row r="2471" spans="1:17">
      <c r="A2471" s="2" t="str">
        <f t="shared" si="152"/>
        <v>2_19822</v>
      </c>
      <c r="B2471" s="2">
        <v>2</v>
      </c>
      <c r="C2471" s="11" t="s">
        <v>44</v>
      </c>
      <c r="D2471" s="2">
        <v>2</v>
      </c>
      <c r="E2471" s="2">
        <v>1982</v>
      </c>
      <c r="F2471" s="2" t="str">
        <f t="shared" si="153"/>
        <v>1982Q2</v>
      </c>
      <c r="G2471" s="2">
        <v>1</v>
      </c>
      <c r="H2471" s="2">
        <v>0</v>
      </c>
      <c r="I2471" s="2">
        <v>0</v>
      </c>
      <c r="J2471" s="12">
        <v>3013</v>
      </c>
      <c r="K2471" s="12">
        <f>J2471*[1]OtherData!$C$3</f>
        <v>2280.8478425435278</v>
      </c>
      <c r="L2471" s="12" t="str">
        <f>VLOOKUP($C2471,[1]OtherData!$H:$I,2,0)</f>
        <v>Storm</v>
      </c>
      <c r="M2471" s="15">
        <f t="shared" si="154"/>
        <v>-4.1379914512923339E-2</v>
      </c>
      <c r="N2471" s="12">
        <v>5872.8463774783686</v>
      </c>
      <c r="O2471" s="14">
        <f t="shared" si="155"/>
        <v>-3.8462397554284412E-2</v>
      </c>
      <c r="P2471">
        <v>3</v>
      </c>
      <c r="Q2471">
        <v>1</v>
      </c>
    </row>
    <row r="2472" spans="1:17">
      <c r="A2472" s="2" t="str">
        <f t="shared" si="152"/>
        <v>5_19743</v>
      </c>
      <c r="B2472" s="2">
        <v>5</v>
      </c>
      <c r="C2472" s="11" t="s">
        <v>46</v>
      </c>
      <c r="D2472" s="2">
        <v>3</v>
      </c>
      <c r="E2472" s="2">
        <v>1974</v>
      </c>
      <c r="F2472" s="2" t="str">
        <f t="shared" si="153"/>
        <v>1974Q3</v>
      </c>
      <c r="G2472" s="2">
        <v>1</v>
      </c>
      <c r="H2472" s="2">
        <v>0</v>
      </c>
      <c r="I2472" s="2">
        <v>0</v>
      </c>
      <c r="J2472" s="12">
        <v>2956</v>
      </c>
      <c r="K2472" s="12">
        <f>J2472*[1]OtherData!$C$3</f>
        <v>2237.6987130961393</v>
      </c>
      <c r="L2472" s="12" t="str">
        <f>VLOOKUP($C2472,[1]OtherData!$H:$I,2,0)</f>
        <v>Storm</v>
      </c>
      <c r="M2472" s="13">
        <f t="shared" si="154"/>
        <v>-4.1380275007222342E-2</v>
      </c>
      <c r="N2472" s="12">
        <v>6355.6004648843955</v>
      </c>
      <c r="O2472" s="14">
        <f t="shared" si="155"/>
        <v>-3.8460082505824833E-2</v>
      </c>
      <c r="P2472">
        <v>3</v>
      </c>
      <c r="Q2472">
        <v>1</v>
      </c>
    </row>
    <row r="2473" spans="1:17">
      <c r="A2473" s="2" t="str">
        <f t="shared" si="152"/>
        <v>3_19732</v>
      </c>
      <c r="B2473" s="2">
        <v>3</v>
      </c>
      <c r="C2473" s="11" t="s">
        <v>37</v>
      </c>
      <c r="D2473" s="2">
        <v>2</v>
      </c>
      <c r="E2473" s="2">
        <v>1973</v>
      </c>
      <c r="F2473" s="2" t="str">
        <f t="shared" si="153"/>
        <v>1973Q2</v>
      </c>
      <c r="G2473" s="2">
        <v>7</v>
      </c>
      <c r="H2473" s="2">
        <v>0</v>
      </c>
      <c r="I2473" s="2">
        <v>0</v>
      </c>
      <c r="J2473" s="12">
        <v>2950</v>
      </c>
      <c r="K2473" s="12">
        <f>J2473*[1]OtherData!$C$3</f>
        <v>2233.1566994700984</v>
      </c>
      <c r="L2473" s="12" t="str">
        <f>VLOOKUP($C2473,[1]OtherData!$H:$I,2,0)</f>
        <v>Water</v>
      </c>
      <c r="M2473" s="15">
        <f t="shared" si="154"/>
        <v>-4.138031295399066E-2</v>
      </c>
      <c r="N2473" s="12">
        <v>6430.6280842683591</v>
      </c>
      <c r="O2473" s="14">
        <f t="shared" si="155"/>
        <v>-3.8459722710684381E-2</v>
      </c>
      <c r="P2473">
        <v>3</v>
      </c>
      <c r="Q2473">
        <v>1</v>
      </c>
    </row>
    <row r="2474" spans="1:17">
      <c r="A2474" s="2" t="str">
        <f t="shared" si="152"/>
        <v>1_19752</v>
      </c>
      <c r="B2474" s="2">
        <v>1</v>
      </c>
      <c r="C2474" s="11" t="s">
        <v>59</v>
      </c>
      <c r="D2474" s="2">
        <v>2</v>
      </c>
      <c r="E2474" s="2">
        <v>1975</v>
      </c>
      <c r="F2474" s="2" t="str">
        <f t="shared" si="153"/>
        <v>1975Q2</v>
      </c>
      <c r="G2474" s="2">
        <v>1</v>
      </c>
      <c r="H2474" s="2">
        <v>0</v>
      </c>
      <c r="I2474" s="2">
        <v>0</v>
      </c>
      <c r="J2474" s="12">
        <v>2949</v>
      </c>
      <c r="K2474" s="12">
        <f>J2474*[1]OtherData!$C$3</f>
        <v>2232.3996971990919</v>
      </c>
      <c r="L2474" s="12" t="str">
        <f>VLOOKUP($C2474,[1]OtherData!$H:$I,2,0)</f>
        <v>Storm</v>
      </c>
      <c r="M2474" s="13">
        <f t="shared" si="154"/>
        <v>-4.1380319278452045E-2</v>
      </c>
      <c r="N2474" s="12">
        <v>6435.1677369798108</v>
      </c>
      <c r="O2474" s="14">
        <f t="shared" si="155"/>
        <v>-3.8459700940768199E-2</v>
      </c>
      <c r="P2474">
        <v>3</v>
      </c>
      <c r="Q2474">
        <v>1</v>
      </c>
    </row>
    <row r="2475" spans="1:17">
      <c r="A2475" s="2" t="str">
        <f t="shared" si="152"/>
        <v>4_19622</v>
      </c>
      <c r="B2475" s="2">
        <v>4</v>
      </c>
      <c r="C2475" s="11" t="s">
        <v>46</v>
      </c>
      <c r="D2475" s="2">
        <v>2</v>
      </c>
      <c r="E2475" s="2">
        <v>1962</v>
      </c>
      <c r="F2475" s="2" t="str">
        <f t="shared" si="153"/>
        <v>1962Q2</v>
      </c>
      <c r="G2475" s="2">
        <v>1</v>
      </c>
      <c r="H2475" s="2">
        <v>0</v>
      </c>
      <c r="I2475" s="2">
        <v>0</v>
      </c>
      <c r="J2475" s="12">
        <v>2926</v>
      </c>
      <c r="K2475" s="12">
        <f>J2475*[1]OtherData!$C$3</f>
        <v>2214.9886449659348</v>
      </c>
      <c r="L2475" s="12" t="str">
        <f>VLOOKUP($C2475,[1]OtherData!$H:$I,2,0)</f>
        <v>Storm</v>
      </c>
      <c r="M2475" s="15">
        <f t="shared" si="154"/>
        <v>-4.1380464741063924E-2</v>
      </c>
      <c r="N2475" s="12">
        <v>8064.918885368661</v>
      </c>
      <c r="O2475" s="14">
        <f t="shared" si="155"/>
        <v>-3.8451885464972121E-2</v>
      </c>
      <c r="P2475">
        <v>3</v>
      </c>
      <c r="Q2475">
        <v>1</v>
      </c>
    </row>
    <row r="2476" spans="1:17">
      <c r="A2476" s="2" t="str">
        <f t="shared" si="152"/>
        <v>1_19842</v>
      </c>
      <c r="B2476" s="2">
        <v>1</v>
      </c>
      <c r="C2476" s="11" t="s">
        <v>46</v>
      </c>
      <c r="D2476" s="2">
        <v>2</v>
      </c>
      <c r="E2476" s="2">
        <v>1984</v>
      </c>
      <c r="F2476" s="2" t="str">
        <f t="shared" si="153"/>
        <v>1984Q2</v>
      </c>
      <c r="G2476" s="2">
        <v>1</v>
      </c>
      <c r="H2476" s="2">
        <v>0</v>
      </c>
      <c r="I2476" s="2">
        <v>0</v>
      </c>
      <c r="J2476" s="12">
        <v>2900</v>
      </c>
      <c r="K2476" s="12">
        <f>J2476*[1]OtherData!$C$3</f>
        <v>2195.3065859197577</v>
      </c>
      <c r="L2476" s="12" t="str">
        <f>VLOOKUP($C2476,[1]OtherData!$H:$I,2,0)</f>
        <v>Storm</v>
      </c>
      <c r="M2476" s="13">
        <f t="shared" si="154"/>
        <v>-4.1380629177059959E-2</v>
      </c>
      <c r="N2476" s="12">
        <v>5018.3798488686643</v>
      </c>
      <c r="O2476" s="14">
        <f t="shared" si="155"/>
        <v>-3.8466495150705507E-2</v>
      </c>
      <c r="P2476">
        <v>3</v>
      </c>
      <c r="Q2476">
        <v>1</v>
      </c>
    </row>
    <row r="2477" spans="1:17">
      <c r="A2477" s="2" t="str">
        <f t="shared" si="152"/>
        <v>5_19732</v>
      </c>
      <c r="B2477" s="2">
        <v>5</v>
      </c>
      <c r="C2477" s="11" t="s">
        <v>37</v>
      </c>
      <c r="D2477" s="2">
        <v>2</v>
      </c>
      <c r="E2477" s="2">
        <v>1973</v>
      </c>
      <c r="F2477" s="2" t="str">
        <f t="shared" si="153"/>
        <v>1973Q2</v>
      </c>
      <c r="G2477" s="2">
        <v>7</v>
      </c>
      <c r="H2477" s="2">
        <v>0</v>
      </c>
      <c r="I2477" s="2">
        <v>0</v>
      </c>
      <c r="J2477" s="12">
        <v>2878</v>
      </c>
      <c r="K2477" s="12">
        <f>J2477*[1]OtherData!$C$3</f>
        <v>2178.6525359576081</v>
      </c>
      <c r="L2477" s="12" t="str">
        <f>VLOOKUP($C2477,[1]OtherData!$H:$I,2,0)</f>
        <v>Water</v>
      </c>
      <c r="M2477" s="15">
        <f t="shared" si="154"/>
        <v>-4.1380768315210446E-2</v>
      </c>
      <c r="N2477" s="12">
        <v>6273.6771615336738</v>
      </c>
      <c r="O2477" s="14">
        <f t="shared" si="155"/>
        <v>-3.8460475369235358E-2</v>
      </c>
      <c r="P2477">
        <v>3</v>
      </c>
      <c r="Q2477">
        <v>1</v>
      </c>
    </row>
    <row r="2478" spans="1:17">
      <c r="A2478" s="2" t="str">
        <f t="shared" si="152"/>
        <v>2_20142</v>
      </c>
      <c r="B2478" s="2">
        <v>2</v>
      </c>
      <c r="C2478" s="11" t="s">
        <v>39</v>
      </c>
      <c r="D2478" s="2">
        <v>2</v>
      </c>
      <c r="E2478" s="2">
        <v>2014</v>
      </c>
      <c r="F2478" s="2" t="str">
        <f t="shared" si="153"/>
        <v>2014Q2</v>
      </c>
      <c r="G2478" s="2">
        <v>1</v>
      </c>
      <c r="H2478" s="2">
        <v>0</v>
      </c>
      <c r="I2478" s="2">
        <v>0</v>
      </c>
      <c r="J2478" s="12">
        <v>2874</v>
      </c>
      <c r="K2478" s="12">
        <f>J2478*[1]OtherData!$C$3</f>
        <v>2175.6245268735806</v>
      </c>
      <c r="L2478" s="12" t="str">
        <f>VLOOKUP($C2478,[1]OtherData!$H:$I,2,0)</f>
        <v>Storm</v>
      </c>
      <c r="M2478" s="13">
        <f t="shared" si="154"/>
        <v>-4.1380793613055994E-2</v>
      </c>
      <c r="N2478" s="12">
        <v>2736.1750415719634</v>
      </c>
      <c r="O2478" s="14">
        <f t="shared" si="155"/>
        <v>-3.8477439469689886E-2</v>
      </c>
      <c r="P2478">
        <v>3</v>
      </c>
      <c r="Q2478">
        <v>1</v>
      </c>
    </row>
    <row r="2479" spans="1:17">
      <c r="A2479" s="2" t="str">
        <f t="shared" si="152"/>
        <v>1_19822</v>
      </c>
      <c r="B2479" s="2">
        <v>1</v>
      </c>
      <c r="C2479" s="11" t="s">
        <v>44</v>
      </c>
      <c r="D2479" s="2">
        <v>2</v>
      </c>
      <c r="E2479" s="2">
        <v>1982</v>
      </c>
      <c r="F2479" s="2" t="str">
        <f t="shared" si="153"/>
        <v>1982Q2</v>
      </c>
      <c r="G2479" s="2">
        <v>1</v>
      </c>
      <c r="H2479" s="2">
        <v>0</v>
      </c>
      <c r="I2479" s="2">
        <v>0</v>
      </c>
      <c r="J2479" s="12">
        <v>2868</v>
      </c>
      <c r="K2479" s="12">
        <f>J2479*[1]OtherData!$C$3</f>
        <v>2171.0825132475397</v>
      </c>
      <c r="L2479" s="12" t="str">
        <f>VLOOKUP($C2479,[1]OtherData!$H:$I,2,0)</f>
        <v>Storm</v>
      </c>
      <c r="M2479" s="15">
        <f t="shared" si="154"/>
        <v>-4.1380831559824312E-2</v>
      </c>
      <c r="N2479" s="12">
        <v>5590.2168637928844</v>
      </c>
      <c r="O2479" s="14">
        <f t="shared" si="155"/>
        <v>-3.8463752904839402E-2</v>
      </c>
      <c r="P2479">
        <v>3</v>
      </c>
      <c r="Q2479">
        <v>1</v>
      </c>
    </row>
    <row r="2480" spans="1:17">
      <c r="A2480" s="2" t="str">
        <f t="shared" si="152"/>
        <v>6_19752</v>
      </c>
      <c r="B2480" s="2">
        <v>6</v>
      </c>
      <c r="C2480" s="11" t="s">
        <v>59</v>
      </c>
      <c r="D2480" s="2">
        <v>2</v>
      </c>
      <c r="E2480" s="2">
        <v>1975</v>
      </c>
      <c r="F2480" s="2" t="str">
        <f t="shared" si="153"/>
        <v>1975Q2</v>
      </c>
      <c r="G2480" s="2">
        <v>1</v>
      </c>
      <c r="H2480" s="2">
        <v>0</v>
      </c>
      <c r="I2480" s="2">
        <v>0</v>
      </c>
      <c r="J2480" s="12">
        <v>2817</v>
      </c>
      <c r="K2480" s="12">
        <f>J2480*[1]OtherData!$C$3</f>
        <v>2132.4753974261926</v>
      </c>
      <c r="L2480" s="12" t="str">
        <f>VLOOKUP($C2480,[1]OtherData!$H:$I,2,0)</f>
        <v>Storm</v>
      </c>
      <c r="M2480" s="13">
        <f t="shared" si="154"/>
        <v>-4.1381154107354996E-2</v>
      </c>
      <c r="N2480" s="12">
        <v>6147.123606331681</v>
      </c>
      <c r="O2480" s="14">
        <f t="shared" si="155"/>
        <v>-3.846108225713267E-2</v>
      </c>
      <c r="P2480">
        <v>3</v>
      </c>
      <c r="Q2480">
        <v>1</v>
      </c>
    </row>
    <row r="2481" spans="1:17">
      <c r="A2481" s="2" t="str">
        <f t="shared" si="152"/>
        <v>5_19842</v>
      </c>
      <c r="B2481" s="2">
        <v>5</v>
      </c>
      <c r="C2481" s="11" t="s">
        <v>46</v>
      </c>
      <c r="D2481" s="2">
        <v>2</v>
      </c>
      <c r="E2481" s="2">
        <v>1984</v>
      </c>
      <c r="F2481" s="2" t="str">
        <f t="shared" si="153"/>
        <v>1984Q2</v>
      </c>
      <c r="G2481" s="2">
        <v>1</v>
      </c>
      <c r="H2481" s="2">
        <v>0</v>
      </c>
      <c r="I2481" s="2">
        <v>0</v>
      </c>
      <c r="J2481" s="12">
        <v>2767</v>
      </c>
      <c r="K2481" s="12">
        <f>J2481*[1]OtherData!$C$3</f>
        <v>2094.6252838758519</v>
      </c>
      <c r="L2481" s="12" t="str">
        <f>VLOOKUP($C2481,[1]OtherData!$H:$I,2,0)</f>
        <v>Storm</v>
      </c>
      <c r="M2481" s="15">
        <f t="shared" si="154"/>
        <v>-4.1381470330424296E-2</v>
      </c>
      <c r="N2481" s="12">
        <v>4788.2265661446881</v>
      </c>
      <c r="O2481" s="14">
        <f t="shared" si="155"/>
        <v>-3.8467598851360849E-2</v>
      </c>
      <c r="P2481">
        <v>3</v>
      </c>
      <c r="Q2481">
        <v>1</v>
      </c>
    </row>
    <row r="2482" spans="1:17">
      <c r="A2482" s="2" t="str">
        <f t="shared" si="152"/>
        <v>4_19842</v>
      </c>
      <c r="B2482" s="2">
        <v>4</v>
      </c>
      <c r="C2482" s="11" t="s">
        <v>46</v>
      </c>
      <c r="D2482" s="2">
        <v>2</v>
      </c>
      <c r="E2482" s="2">
        <v>1984</v>
      </c>
      <c r="F2482" s="2" t="str">
        <f t="shared" si="153"/>
        <v>1984Q2</v>
      </c>
      <c r="G2482" s="2">
        <v>1</v>
      </c>
      <c r="H2482" s="2">
        <v>0</v>
      </c>
      <c r="I2482" s="2">
        <v>0</v>
      </c>
      <c r="J2482" s="12">
        <v>2739</v>
      </c>
      <c r="K2482" s="12">
        <f>J2482*[1]OtherData!$C$3</f>
        <v>2073.4292202876609</v>
      </c>
      <c r="L2482" s="12" t="str">
        <f>VLOOKUP($C2482,[1]OtherData!$H:$I,2,0)</f>
        <v>Storm</v>
      </c>
      <c r="M2482" s="13">
        <f t="shared" si="154"/>
        <v>-4.1381647415343101E-2</v>
      </c>
      <c r="N2482" s="12">
        <v>4739.7732434659556</v>
      </c>
      <c r="O2482" s="14">
        <f t="shared" si="155"/>
        <v>-3.8467831209393545E-2</v>
      </c>
      <c r="P2482">
        <v>3</v>
      </c>
      <c r="Q2482">
        <v>1</v>
      </c>
    </row>
    <row r="2483" spans="1:17">
      <c r="A2483" s="2" t="str">
        <f t="shared" si="152"/>
        <v>5_19742</v>
      </c>
      <c r="B2483" s="2">
        <v>5</v>
      </c>
      <c r="C2483" s="11" t="s">
        <v>59</v>
      </c>
      <c r="D2483" s="2">
        <v>2</v>
      </c>
      <c r="E2483" s="2">
        <v>1974</v>
      </c>
      <c r="F2483" s="2" t="str">
        <f t="shared" si="153"/>
        <v>1974Q2</v>
      </c>
      <c r="G2483" s="2">
        <v>1</v>
      </c>
      <c r="H2483" s="2">
        <v>0</v>
      </c>
      <c r="I2483" s="2">
        <v>0</v>
      </c>
      <c r="J2483" s="12">
        <v>2736</v>
      </c>
      <c r="K2483" s="12">
        <f>J2483*[1]OtherData!$C$3</f>
        <v>2071.1582134746404</v>
      </c>
      <c r="L2483" s="12" t="str">
        <f>VLOOKUP($C2483,[1]OtherData!$H:$I,2,0)</f>
        <v>Storm</v>
      </c>
      <c r="M2483" s="15">
        <f t="shared" si="154"/>
        <v>-4.1381666388727263E-2</v>
      </c>
      <c r="N2483" s="12">
        <v>5882.5855453057193</v>
      </c>
      <c r="O2483" s="14">
        <f t="shared" si="155"/>
        <v>-3.8462350850080214E-2</v>
      </c>
      <c r="P2483">
        <v>3</v>
      </c>
      <c r="Q2483">
        <v>1</v>
      </c>
    </row>
    <row r="2484" spans="1:17">
      <c r="A2484" s="2" t="str">
        <f t="shared" si="152"/>
        <v>6_19732</v>
      </c>
      <c r="B2484" s="2">
        <v>6</v>
      </c>
      <c r="C2484" s="11" t="s">
        <v>59</v>
      </c>
      <c r="D2484" s="2">
        <v>2</v>
      </c>
      <c r="E2484" s="2">
        <v>1973</v>
      </c>
      <c r="F2484" s="2" t="str">
        <f t="shared" si="153"/>
        <v>1973Q2</v>
      </c>
      <c r="G2484" s="2">
        <v>2</v>
      </c>
      <c r="H2484" s="2">
        <v>0</v>
      </c>
      <c r="I2484" s="2">
        <v>1</v>
      </c>
      <c r="J2484" s="12">
        <v>2693</v>
      </c>
      <c r="K2484" s="12">
        <f>J2484*[1]OtherData!$C$3</f>
        <v>2038.6071158213476</v>
      </c>
      <c r="L2484" s="12" t="str">
        <f>VLOOKUP($C2484,[1]OtherData!$H:$I,2,0)</f>
        <v>Storm</v>
      </c>
      <c r="M2484" s="13">
        <f t="shared" si="154"/>
        <v>-4.1381938340566859E-2</v>
      </c>
      <c r="N2484" s="12">
        <v>5870.400485062607</v>
      </c>
      <c r="O2484" s="14">
        <f t="shared" si="155"/>
        <v>-3.8462409283567742E-2</v>
      </c>
      <c r="P2484">
        <v>3</v>
      </c>
      <c r="Q2484">
        <v>1</v>
      </c>
    </row>
    <row r="2485" spans="1:17">
      <c r="A2485" s="2" t="str">
        <f t="shared" si="152"/>
        <v>2_19881</v>
      </c>
      <c r="B2485" s="2">
        <v>2</v>
      </c>
      <c r="C2485" s="11" t="s">
        <v>20</v>
      </c>
      <c r="D2485" s="2">
        <v>1</v>
      </c>
      <c r="E2485" s="2">
        <v>1988</v>
      </c>
      <c r="F2485" s="2" t="str">
        <f t="shared" si="153"/>
        <v>1988Q1</v>
      </c>
      <c r="G2485" s="2">
        <v>1</v>
      </c>
      <c r="H2485" s="2">
        <v>0</v>
      </c>
      <c r="I2485" s="2">
        <v>0</v>
      </c>
      <c r="J2485" s="12">
        <v>2668</v>
      </c>
      <c r="K2485" s="12">
        <f>J2485*[1]OtherData!$C$3</f>
        <v>2019.6820590461773</v>
      </c>
      <c r="L2485" s="12" t="str">
        <f>VLOOKUP($C2485,[1]OtherData!$H:$I,2,0)</f>
        <v>Winter</v>
      </c>
      <c r="M2485" s="15">
        <f t="shared" si="154"/>
        <v>-4.1382096452101509E-2</v>
      </c>
      <c r="N2485" s="12">
        <v>3724.6491917309886</v>
      </c>
      <c r="O2485" s="14">
        <f t="shared" si="155"/>
        <v>-3.8472699239377267E-2</v>
      </c>
      <c r="P2485">
        <v>3</v>
      </c>
      <c r="Q2485">
        <v>1</v>
      </c>
    </row>
    <row r="2486" spans="1:17">
      <c r="A2486" s="2" t="str">
        <f t="shared" si="152"/>
        <v>1_19732</v>
      </c>
      <c r="B2486" s="2">
        <v>1</v>
      </c>
      <c r="C2486" s="11" t="s">
        <v>59</v>
      </c>
      <c r="D2486" s="2">
        <v>2</v>
      </c>
      <c r="E2486" s="2">
        <v>1973</v>
      </c>
      <c r="F2486" s="2" t="str">
        <f t="shared" si="153"/>
        <v>1973Q2</v>
      </c>
      <c r="G2486" s="2">
        <v>2</v>
      </c>
      <c r="H2486" s="2">
        <v>0</v>
      </c>
      <c r="I2486" s="2">
        <v>1</v>
      </c>
      <c r="J2486" s="12">
        <v>2659</v>
      </c>
      <c r="K2486" s="12">
        <f>J2486*[1]OtherData!$C$3</f>
        <v>2012.869038607116</v>
      </c>
      <c r="L2486" s="12" t="str">
        <f>VLOOKUP($C2486,[1]OtherData!$H:$I,2,0)</f>
        <v>Storm</v>
      </c>
      <c r="M2486" s="13">
        <f t="shared" si="154"/>
        <v>-4.1382153372253982E-2</v>
      </c>
      <c r="N2486" s="12">
        <v>5796.2847715490061</v>
      </c>
      <c r="O2486" s="14">
        <f t="shared" si="155"/>
        <v>-3.8462764705661262E-2</v>
      </c>
      <c r="P2486">
        <v>3</v>
      </c>
      <c r="Q2486">
        <v>1</v>
      </c>
    </row>
    <row r="2487" spans="1:17">
      <c r="A2487" s="2" t="str">
        <f t="shared" si="152"/>
        <v>3_19842</v>
      </c>
      <c r="B2487" s="2">
        <v>3</v>
      </c>
      <c r="C2487" s="11" t="s">
        <v>46</v>
      </c>
      <c r="D2487" s="2">
        <v>2</v>
      </c>
      <c r="E2487" s="2">
        <v>1984</v>
      </c>
      <c r="F2487" s="2" t="str">
        <f t="shared" si="153"/>
        <v>1984Q2</v>
      </c>
      <c r="G2487" s="2">
        <v>1</v>
      </c>
      <c r="H2487" s="2">
        <v>0</v>
      </c>
      <c r="I2487" s="2">
        <v>0</v>
      </c>
      <c r="J2487" s="12">
        <v>2647</v>
      </c>
      <c r="K2487" s="12">
        <f>J2487*[1]OtherData!$C$3</f>
        <v>2003.7850113550342</v>
      </c>
      <c r="L2487" s="12" t="str">
        <f>VLOOKUP($C2487,[1]OtherData!$H:$I,2,0)</f>
        <v>Storm</v>
      </c>
      <c r="M2487" s="15">
        <f t="shared" si="154"/>
        <v>-4.1382229265790611E-2</v>
      </c>
      <c r="N2487" s="12">
        <v>4580.5694689501224</v>
      </c>
      <c r="O2487" s="14">
        <f t="shared" si="155"/>
        <v>-3.8468594671501002E-2</v>
      </c>
      <c r="P2487">
        <v>3</v>
      </c>
      <c r="Q2487">
        <v>1</v>
      </c>
    </row>
    <row r="2488" spans="1:17">
      <c r="A2488" s="2" t="str">
        <f t="shared" si="152"/>
        <v>4_19623</v>
      </c>
      <c r="B2488" s="2">
        <v>4</v>
      </c>
      <c r="C2488" s="11" t="s">
        <v>46</v>
      </c>
      <c r="D2488" s="2">
        <v>3</v>
      </c>
      <c r="E2488" s="2">
        <v>1962</v>
      </c>
      <c r="F2488" s="2" t="str">
        <f t="shared" si="153"/>
        <v>1962Q3</v>
      </c>
      <c r="G2488" s="2">
        <v>1</v>
      </c>
      <c r="H2488" s="2">
        <v>0</v>
      </c>
      <c r="I2488" s="2">
        <v>0</v>
      </c>
      <c r="J2488" s="12">
        <v>2624</v>
      </c>
      <c r="K2488" s="12">
        <f>J2488*[1]OtherData!$C$3</f>
        <v>1986.3739591218775</v>
      </c>
      <c r="L2488" s="12" t="str">
        <f>VLOOKUP($C2488,[1]OtherData!$H:$I,2,0)</f>
        <v>Storm</v>
      </c>
      <c r="M2488" s="13">
        <f t="shared" si="154"/>
        <v>-4.1382374728402491E-2</v>
      </c>
      <c r="N2488" s="12">
        <v>7232.5178247461945</v>
      </c>
      <c r="O2488" s="14">
        <f t="shared" si="155"/>
        <v>-3.8455877246385106E-2</v>
      </c>
      <c r="P2488">
        <v>3</v>
      </c>
      <c r="Q2488">
        <v>1</v>
      </c>
    </row>
    <row r="2489" spans="1:17">
      <c r="A2489" s="2" t="str">
        <f t="shared" si="152"/>
        <v>5_19881</v>
      </c>
      <c r="B2489" s="2">
        <v>5</v>
      </c>
      <c r="C2489" s="11" t="s">
        <v>20</v>
      </c>
      <c r="D2489" s="2">
        <v>1</v>
      </c>
      <c r="E2489" s="2">
        <v>1988</v>
      </c>
      <c r="F2489" s="2" t="str">
        <f t="shared" si="153"/>
        <v>1988Q1</v>
      </c>
      <c r="G2489" s="2">
        <v>1</v>
      </c>
      <c r="H2489" s="2">
        <v>0</v>
      </c>
      <c r="I2489" s="2">
        <v>0</v>
      </c>
      <c r="J2489" s="12">
        <v>2604</v>
      </c>
      <c r="K2489" s="12">
        <f>J2489*[1]OtherData!$C$3</f>
        <v>1971.2339137017411</v>
      </c>
      <c r="L2489" s="12" t="str">
        <f>VLOOKUP($C2489,[1]OtherData!$H:$I,2,0)</f>
        <v>Winter</v>
      </c>
      <c r="M2489" s="15">
        <f t="shared" si="154"/>
        <v>-4.1382501217630208E-2</v>
      </c>
      <c r="N2489" s="12">
        <v>3635.3022845830192</v>
      </c>
      <c r="O2489" s="14">
        <f t="shared" si="155"/>
        <v>-3.847312770269877E-2</v>
      </c>
      <c r="P2489">
        <v>3</v>
      </c>
      <c r="Q2489">
        <v>1</v>
      </c>
    </row>
    <row r="2490" spans="1:17">
      <c r="A2490" s="2" t="str">
        <f t="shared" si="152"/>
        <v>2_19742</v>
      </c>
      <c r="B2490" s="2">
        <v>2</v>
      </c>
      <c r="C2490" s="11" t="s">
        <v>59</v>
      </c>
      <c r="D2490" s="2">
        <v>2</v>
      </c>
      <c r="E2490" s="2">
        <v>1974</v>
      </c>
      <c r="F2490" s="2" t="str">
        <f t="shared" si="153"/>
        <v>1974Q2</v>
      </c>
      <c r="G2490" s="2">
        <v>1</v>
      </c>
      <c r="H2490" s="2">
        <v>0</v>
      </c>
      <c r="I2490" s="2">
        <v>0</v>
      </c>
      <c r="J2490" s="12">
        <v>2589</v>
      </c>
      <c r="K2490" s="12">
        <f>J2490*[1]OtherData!$C$3</f>
        <v>1959.8788796366389</v>
      </c>
      <c r="L2490" s="12" t="str">
        <f>VLOOKUP($C2490,[1]OtherData!$H:$I,2,0)</f>
        <v>Storm</v>
      </c>
      <c r="M2490" s="13">
        <f t="shared" si="154"/>
        <v>-4.1382596084550999E-2</v>
      </c>
      <c r="N2490" s="12">
        <v>5566.5255763145124</v>
      </c>
      <c r="O2490" s="14">
        <f t="shared" si="155"/>
        <v>-3.8463866516469034E-2</v>
      </c>
      <c r="P2490">
        <v>3</v>
      </c>
      <c r="Q2490">
        <v>1</v>
      </c>
    </row>
    <row r="2491" spans="1:17">
      <c r="A2491" s="2" t="str">
        <f t="shared" si="152"/>
        <v>4_19742</v>
      </c>
      <c r="B2491" s="2">
        <v>4</v>
      </c>
      <c r="C2491" s="11" t="s">
        <v>59</v>
      </c>
      <c r="D2491" s="2">
        <v>2</v>
      </c>
      <c r="E2491" s="2">
        <v>1974</v>
      </c>
      <c r="F2491" s="2" t="str">
        <f t="shared" si="153"/>
        <v>1974Q2</v>
      </c>
      <c r="G2491" s="2">
        <v>1</v>
      </c>
      <c r="H2491" s="2">
        <v>0</v>
      </c>
      <c r="I2491" s="2">
        <v>0</v>
      </c>
      <c r="J2491" s="12">
        <v>2559</v>
      </c>
      <c r="K2491" s="12">
        <f>J2491*[1]OtherData!$C$3</f>
        <v>1937.1688115064346</v>
      </c>
      <c r="L2491" s="12" t="str">
        <f>VLOOKUP($C2491,[1]OtherData!$H:$I,2,0)</f>
        <v>Storm</v>
      </c>
      <c r="M2491" s="15">
        <f t="shared" si="154"/>
        <v>-4.1382785818392581E-2</v>
      </c>
      <c r="N2491" s="12">
        <v>5502.0235418265111</v>
      </c>
      <c r="O2491" s="14">
        <f t="shared" si="155"/>
        <v>-3.8464175836140223E-2</v>
      </c>
      <c r="P2491">
        <v>3</v>
      </c>
      <c r="Q2491">
        <v>1</v>
      </c>
    </row>
    <row r="2492" spans="1:17">
      <c r="A2492" s="2" t="str">
        <f t="shared" si="152"/>
        <v>6_19732</v>
      </c>
      <c r="B2492" s="2">
        <v>6</v>
      </c>
      <c r="C2492" s="11" t="s">
        <v>37</v>
      </c>
      <c r="D2492" s="2">
        <v>2</v>
      </c>
      <c r="E2492" s="2">
        <v>1973</v>
      </c>
      <c r="F2492" s="2" t="str">
        <f t="shared" si="153"/>
        <v>1973Q2</v>
      </c>
      <c r="G2492" s="2">
        <v>7</v>
      </c>
      <c r="H2492" s="2">
        <v>0</v>
      </c>
      <c r="I2492" s="2">
        <v>0</v>
      </c>
      <c r="J2492" s="12">
        <v>2538</v>
      </c>
      <c r="K2492" s="12">
        <f>J2492*[1]OtherData!$C$3</f>
        <v>1921.2717638152915</v>
      </c>
      <c r="L2492" s="12" t="str">
        <f>VLOOKUP($C2492,[1]OtherData!$H:$I,2,0)</f>
        <v>Water</v>
      </c>
      <c r="M2492" s="13">
        <f t="shared" si="154"/>
        <v>-4.1382918632081683E-2</v>
      </c>
      <c r="N2492" s="12">
        <v>5532.5200263976594</v>
      </c>
      <c r="O2492" s="14">
        <f t="shared" si="155"/>
        <v>-3.8464029590170548E-2</v>
      </c>
      <c r="P2492">
        <v>3</v>
      </c>
      <c r="Q2492">
        <v>1</v>
      </c>
    </row>
    <row r="2493" spans="1:17">
      <c r="A2493" s="2" t="str">
        <f t="shared" si="152"/>
        <v>1_19732</v>
      </c>
      <c r="B2493" s="2">
        <v>1</v>
      </c>
      <c r="C2493" s="11" t="s">
        <v>37</v>
      </c>
      <c r="D2493" s="2">
        <v>2</v>
      </c>
      <c r="E2493" s="2">
        <v>1973</v>
      </c>
      <c r="F2493" s="2" t="str">
        <f t="shared" si="153"/>
        <v>1973Q2</v>
      </c>
      <c r="G2493" s="2">
        <v>7</v>
      </c>
      <c r="H2493" s="2">
        <v>0</v>
      </c>
      <c r="I2493" s="2">
        <v>0</v>
      </c>
      <c r="J2493" s="12">
        <v>2531</v>
      </c>
      <c r="K2493" s="12">
        <f>J2493*[1]OtherData!$C$3</f>
        <v>1915.9727479182438</v>
      </c>
      <c r="L2493" s="12" t="str">
        <f>VLOOKUP($C2493,[1]OtherData!$H:$I,2,0)</f>
        <v>Water</v>
      </c>
      <c r="M2493" s="15">
        <f t="shared" si="154"/>
        <v>-4.1382962903311386E-2</v>
      </c>
      <c r="N2493" s="12">
        <v>5517.2609089095649</v>
      </c>
      <c r="O2493" s="14">
        <f t="shared" si="155"/>
        <v>-3.8464102765307449E-2</v>
      </c>
      <c r="P2493">
        <v>3</v>
      </c>
      <c r="Q2493">
        <v>1</v>
      </c>
    </row>
    <row r="2494" spans="1:17">
      <c r="A2494" s="2" t="str">
        <f t="shared" si="152"/>
        <v>5_19734</v>
      </c>
      <c r="B2494" s="2">
        <v>5</v>
      </c>
      <c r="C2494" s="11" t="s">
        <v>26</v>
      </c>
      <c r="D2494" s="2">
        <v>4</v>
      </c>
      <c r="E2494" s="2">
        <v>1973</v>
      </c>
      <c r="F2494" s="2" t="str">
        <f t="shared" si="153"/>
        <v>1973Q4</v>
      </c>
      <c r="G2494" s="2">
        <v>1</v>
      </c>
      <c r="H2494" s="2">
        <v>0</v>
      </c>
      <c r="I2494" s="2">
        <v>0</v>
      </c>
      <c r="J2494" s="12">
        <v>2518</v>
      </c>
      <c r="K2494" s="12">
        <f>J2494*[1]OtherData!$C$3</f>
        <v>1906.1317183951553</v>
      </c>
      <c r="L2494" s="12" t="str">
        <f>VLOOKUP($C2494,[1]OtherData!$H:$I,2,0)</f>
        <v>Wind</v>
      </c>
      <c r="M2494" s="13">
        <f t="shared" si="154"/>
        <v>-4.1383045121309407E-2</v>
      </c>
      <c r="N2494" s="12">
        <v>5488.9225478602466</v>
      </c>
      <c r="O2494" s="14">
        <f t="shared" si="155"/>
        <v>-3.8464238661990266E-2</v>
      </c>
      <c r="P2494">
        <v>3</v>
      </c>
      <c r="Q2494">
        <v>1</v>
      </c>
    </row>
    <row r="2495" spans="1:17">
      <c r="A2495" s="2" t="str">
        <f t="shared" si="152"/>
        <v>2_19734</v>
      </c>
      <c r="B2495" s="2">
        <v>2</v>
      </c>
      <c r="C2495" s="11" t="s">
        <v>26</v>
      </c>
      <c r="D2495" s="2">
        <v>4</v>
      </c>
      <c r="E2495" s="2">
        <v>1973</v>
      </c>
      <c r="F2495" s="2" t="str">
        <f t="shared" si="153"/>
        <v>1973Q4</v>
      </c>
      <c r="G2495" s="2">
        <v>1</v>
      </c>
      <c r="H2495" s="2">
        <v>0</v>
      </c>
      <c r="I2495" s="2">
        <v>0</v>
      </c>
      <c r="J2495" s="12">
        <v>2512</v>
      </c>
      <c r="K2495" s="12">
        <f>J2495*[1]OtherData!$C$3</f>
        <v>1901.5897047691144</v>
      </c>
      <c r="L2495" s="12" t="str">
        <f>VLOOKUP($C2495,[1]OtherData!$H:$I,2,0)</f>
        <v>Wind</v>
      </c>
      <c r="M2495" s="15">
        <f t="shared" si="154"/>
        <v>-4.1383083068077718E-2</v>
      </c>
      <c r="N2495" s="12">
        <v>5475.8433042990227</v>
      </c>
      <c r="O2495" s="14">
        <f t="shared" si="155"/>
        <v>-3.8464301383536181E-2</v>
      </c>
      <c r="P2495">
        <v>3</v>
      </c>
      <c r="Q2495">
        <v>1</v>
      </c>
    </row>
    <row r="2496" spans="1:17">
      <c r="A2496" s="2" t="str">
        <f t="shared" si="152"/>
        <v>3_19734</v>
      </c>
      <c r="B2496" s="2">
        <v>3</v>
      </c>
      <c r="C2496" s="11" t="s">
        <v>26</v>
      </c>
      <c r="D2496" s="2">
        <v>4</v>
      </c>
      <c r="E2496" s="2">
        <v>1973</v>
      </c>
      <c r="F2496" s="2" t="str">
        <f t="shared" si="153"/>
        <v>1973Q4</v>
      </c>
      <c r="G2496" s="2">
        <v>1</v>
      </c>
      <c r="H2496" s="2">
        <v>0</v>
      </c>
      <c r="I2496" s="2">
        <v>0</v>
      </c>
      <c r="J2496" s="12">
        <v>2496</v>
      </c>
      <c r="K2496" s="12">
        <f>J2496*[1]OtherData!$C$3</f>
        <v>1889.4776684330054</v>
      </c>
      <c r="L2496" s="12" t="str">
        <f>VLOOKUP($C2496,[1]OtherData!$H:$I,2,0)</f>
        <v>Wind</v>
      </c>
      <c r="M2496" s="13">
        <f t="shared" si="154"/>
        <v>-4.1383184259459894E-2</v>
      </c>
      <c r="N2496" s="12">
        <v>5440.9653214690934</v>
      </c>
      <c r="O2496" s="14">
        <f t="shared" si="155"/>
        <v>-3.8464468640991949E-2</v>
      </c>
      <c r="P2496">
        <v>3</v>
      </c>
      <c r="Q2496">
        <v>1</v>
      </c>
    </row>
    <row r="2497" spans="1:17">
      <c r="A2497" s="2" t="str">
        <f t="shared" si="152"/>
        <v>1_19884</v>
      </c>
      <c r="B2497" s="2">
        <v>1</v>
      </c>
      <c r="C2497" s="11" t="s">
        <v>26</v>
      </c>
      <c r="D2497" s="2">
        <v>4</v>
      </c>
      <c r="E2497" s="2">
        <v>1988</v>
      </c>
      <c r="F2497" s="2" t="str">
        <f t="shared" si="153"/>
        <v>1988Q4</v>
      </c>
      <c r="G2497" s="2">
        <v>1</v>
      </c>
      <c r="H2497" s="2">
        <v>0</v>
      </c>
      <c r="I2497" s="2">
        <v>0</v>
      </c>
      <c r="J2497" s="12">
        <v>2475</v>
      </c>
      <c r="K2497" s="12">
        <f>J2497*[1]OtherData!$C$3</f>
        <v>1873.5806207418623</v>
      </c>
      <c r="L2497" s="12" t="str">
        <f>VLOOKUP($C2497,[1]OtherData!$H:$I,2,0)</f>
        <v>Wind</v>
      </c>
      <c r="M2497" s="15">
        <f t="shared" si="154"/>
        <v>-4.1383317073149004E-2</v>
      </c>
      <c r="N2497" s="12">
        <v>3455.2124248628925</v>
      </c>
      <c r="O2497" s="14">
        <f t="shared" si="155"/>
        <v>-3.8473991324081185E-2</v>
      </c>
      <c r="P2497">
        <v>3</v>
      </c>
      <c r="Q2497">
        <v>1</v>
      </c>
    </row>
    <row r="2498" spans="1:17">
      <c r="A2498" s="2" t="str">
        <f t="shared" ref="A2498:A2561" si="156">B2498&amp;"_"&amp;E2498&amp;D2498</f>
        <v>1_19611</v>
      </c>
      <c r="B2498" s="2">
        <v>1</v>
      </c>
      <c r="C2498" s="11" t="s">
        <v>24</v>
      </c>
      <c r="D2498" s="2">
        <v>1</v>
      </c>
      <c r="E2498" s="2">
        <v>1961</v>
      </c>
      <c r="F2498" s="2" t="str">
        <f t="shared" ref="F2498:F2561" si="157">E2498&amp;"Q"&amp;D2498</f>
        <v>1961Q1</v>
      </c>
      <c r="G2498" s="2">
        <v>1</v>
      </c>
      <c r="H2498" s="2">
        <v>0</v>
      </c>
      <c r="I2498" s="2">
        <v>0</v>
      </c>
      <c r="J2498" s="12">
        <v>2474</v>
      </c>
      <c r="K2498" s="12">
        <f>J2498*[1]OtherData!$C$3</f>
        <v>1872.8236184708555</v>
      </c>
      <c r="L2498" s="12" t="str">
        <f>VLOOKUP($C2498,[1]OtherData!$H:$I,2,0)</f>
        <v>Storm</v>
      </c>
      <c r="M2498" s="13">
        <f t="shared" ref="M2498:M2561" si="158">STANDARDIZE(J2498,AVERAGE($J$2:$J$3367),_xlfn.STDEV.S($J$2:$J$3367))</f>
        <v>-4.1383323397610389E-2</v>
      </c>
      <c r="N2498" s="12">
        <v>6911.2142096577254</v>
      </c>
      <c r="O2498" s="14">
        <f t="shared" ref="O2498:O2561" si="159">STANDARDIZE(N2498,AVERAGE($N$2:$N$3367),_xlfn.STDEV.S($N$2:$N$3367))</f>
        <v>-3.8457418058692183E-2</v>
      </c>
      <c r="P2498">
        <v>3</v>
      </c>
      <c r="Q2498">
        <v>1</v>
      </c>
    </row>
    <row r="2499" spans="1:17">
      <c r="A2499" s="2" t="str">
        <f t="shared" si="156"/>
        <v>5_19633</v>
      </c>
      <c r="B2499" s="2">
        <v>5</v>
      </c>
      <c r="C2499" s="11" t="s">
        <v>27</v>
      </c>
      <c r="D2499" s="2">
        <v>3</v>
      </c>
      <c r="E2499" s="2">
        <v>1963</v>
      </c>
      <c r="F2499" s="2" t="str">
        <f t="shared" si="157"/>
        <v>1963Q3</v>
      </c>
      <c r="G2499" s="2">
        <v>1</v>
      </c>
      <c r="H2499" s="2">
        <v>0</v>
      </c>
      <c r="I2499" s="2">
        <v>0</v>
      </c>
      <c r="J2499" s="12">
        <v>2449</v>
      </c>
      <c r="K2499" s="12">
        <f>J2499*[1]OtherData!$C$3</f>
        <v>1853.8985616956852</v>
      </c>
      <c r="L2499" s="12" t="str">
        <f>VLOOKUP($C2499,[1]OtherData!$H:$I,2,0)</f>
        <v>Storm</v>
      </c>
      <c r="M2499" s="15">
        <f t="shared" si="158"/>
        <v>-4.1383481509145038E-2</v>
      </c>
      <c r="N2499" s="12">
        <v>6660.172695572207</v>
      </c>
      <c r="O2499" s="14">
        <f t="shared" si="159"/>
        <v>-3.8458621928914388E-2</v>
      </c>
      <c r="P2499">
        <v>3</v>
      </c>
      <c r="Q2499">
        <v>1</v>
      </c>
    </row>
    <row r="2500" spans="1:17">
      <c r="A2500" s="2" t="str">
        <f t="shared" si="156"/>
        <v>5_19884</v>
      </c>
      <c r="B2500" s="2">
        <v>5</v>
      </c>
      <c r="C2500" s="11" t="s">
        <v>26</v>
      </c>
      <c r="D2500" s="2">
        <v>4</v>
      </c>
      <c r="E2500" s="2">
        <v>1988</v>
      </c>
      <c r="F2500" s="2" t="str">
        <f t="shared" si="157"/>
        <v>1988Q4</v>
      </c>
      <c r="G2500" s="2">
        <v>1</v>
      </c>
      <c r="H2500" s="2">
        <v>0</v>
      </c>
      <c r="I2500" s="2">
        <v>0</v>
      </c>
      <c r="J2500" s="12">
        <v>2439</v>
      </c>
      <c r="K2500" s="12">
        <f>J2500*[1]OtherData!$C$3</f>
        <v>1846.3285389856171</v>
      </c>
      <c r="L2500" s="12" t="str">
        <f>VLOOKUP($C2500,[1]OtherData!$H:$I,2,0)</f>
        <v>Wind</v>
      </c>
      <c r="M2500" s="13">
        <f t="shared" si="158"/>
        <v>-4.1383544753758897E-2</v>
      </c>
      <c r="N2500" s="12">
        <v>3404.9547895921596</v>
      </c>
      <c r="O2500" s="14">
        <f t="shared" si="159"/>
        <v>-3.8474232334699536E-2</v>
      </c>
      <c r="P2500">
        <v>3</v>
      </c>
      <c r="Q2500">
        <v>1</v>
      </c>
    </row>
    <row r="2501" spans="1:17">
      <c r="A2501" s="2" t="str">
        <f t="shared" si="156"/>
        <v>3_19611</v>
      </c>
      <c r="B2501" s="2">
        <v>3</v>
      </c>
      <c r="C2501" s="11" t="s">
        <v>24</v>
      </c>
      <c r="D2501" s="2">
        <v>1</v>
      </c>
      <c r="E2501" s="2">
        <v>1961</v>
      </c>
      <c r="F2501" s="2" t="str">
        <f t="shared" si="157"/>
        <v>1961Q1</v>
      </c>
      <c r="G2501" s="2">
        <v>1</v>
      </c>
      <c r="H2501" s="2">
        <v>0</v>
      </c>
      <c r="I2501" s="2">
        <v>0</v>
      </c>
      <c r="J2501" s="12">
        <v>2436</v>
      </c>
      <c r="K2501" s="12">
        <f>J2501*[1]OtherData!$C$3</f>
        <v>1844.0575321725967</v>
      </c>
      <c r="L2501" s="12" t="str">
        <f>VLOOKUP($C2501,[1]OtherData!$H:$I,2,0)</f>
        <v>Storm</v>
      </c>
      <c r="M2501" s="15">
        <f t="shared" si="158"/>
        <v>-4.1383563727143052E-2</v>
      </c>
      <c r="N2501" s="12">
        <v>6805.059747262012</v>
      </c>
      <c r="O2501" s="14">
        <f t="shared" si="159"/>
        <v>-3.8457927122687828E-2</v>
      </c>
      <c r="P2501">
        <v>3</v>
      </c>
      <c r="Q2501">
        <v>1</v>
      </c>
    </row>
    <row r="2502" spans="1:17">
      <c r="A2502" s="2" t="str">
        <f t="shared" si="156"/>
        <v>1_19794</v>
      </c>
      <c r="B2502" s="2">
        <v>1</v>
      </c>
      <c r="C2502" s="11" t="s">
        <v>19</v>
      </c>
      <c r="D2502" s="2">
        <v>4</v>
      </c>
      <c r="E2502" s="2">
        <v>1979</v>
      </c>
      <c r="F2502" s="2" t="str">
        <f t="shared" si="157"/>
        <v>1979Q4</v>
      </c>
      <c r="G2502" s="2">
        <v>1</v>
      </c>
      <c r="H2502" s="2">
        <v>0</v>
      </c>
      <c r="I2502" s="2">
        <v>0</v>
      </c>
      <c r="J2502" s="12">
        <v>2433</v>
      </c>
      <c r="K2502" s="12">
        <f>J2502*[1]OtherData!$C$3</f>
        <v>1841.7865253595762</v>
      </c>
      <c r="L2502" s="12" t="str">
        <f>VLOOKUP($C2502,[1]OtherData!$H:$I,2,0)</f>
        <v>Water</v>
      </c>
      <c r="M2502" s="13">
        <f t="shared" si="158"/>
        <v>-4.1383582700527215E-2</v>
      </c>
      <c r="N2502" s="12">
        <v>5233.8068322697391</v>
      </c>
      <c r="O2502" s="14">
        <f t="shared" si="159"/>
        <v>-3.8465462070056196E-2</v>
      </c>
      <c r="P2502">
        <v>3</v>
      </c>
      <c r="Q2502">
        <v>1</v>
      </c>
    </row>
    <row r="2503" spans="1:17">
      <c r="A2503" s="2" t="str">
        <f t="shared" si="156"/>
        <v>1_19753</v>
      </c>
      <c r="B2503" s="2">
        <v>1</v>
      </c>
      <c r="C2503" s="11" t="s">
        <v>25</v>
      </c>
      <c r="D2503" s="2">
        <v>3</v>
      </c>
      <c r="E2503" s="2">
        <v>1975</v>
      </c>
      <c r="F2503" s="2" t="str">
        <f t="shared" si="157"/>
        <v>1975Q3</v>
      </c>
      <c r="G2503" s="2">
        <v>1</v>
      </c>
      <c r="H2503" s="2">
        <v>0</v>
      </c>
      <c r="I2503" s="2">
        <v>0</v>
      </c>
      <c r="J2503" s="12">
        <v>2426</v>
      </c>
      <c r="K2503" s="12">
        <f>J2503*[1]OtherData!$C$3</f>
        <v>1836.4875094625286</v>
      </c>
      <c r="L2503" s="12" t="str">
        <f>VLOOKUP($C2503,[1]OtherData!$H:$I,2,0)</f>
        <v>Storm</v>
      </c>
      <c r="M2503" s="15">
        <f t="shared" si="158"/>
        <v>-4.1383626971756918E-2</v>
      </c>
      <c r="N2503" s="12">
        <v>5293.9019769118422</v>
      </c>
      <c r="O2503" s="14">
        <f t="shared" si="159"/>
        <v>-3.8465173883636516E-2</v>
      </c>
      <c r="P2503">
        <v>3</v>
      </c>
      <c r="Q2503">
        <v>1</v>
      </c>
    </row>
    <row r="2504" spans="1:17">
      <c r="A2504" s="2" t="str">
        <f t="shared" si="156"/>
        <v>2_19884</v>
      </c>
      <c r="B2504" s="2">
        <v>2</v>
      </c>
      <c r="C2504" s="11" t="s">
        <v>26</v>
      </c>
      <c r="D2504" s="2">
        <v>4</v>
      </c>
      <c r="E2504" s="2">
        <v>1988</v>
      </c>
      <c r="F2504" s="2" t="str">
        <f t="shared" si="157"/>
        <v>1988Q4</v>
      </c>
      <c r="G2504" s="2">
        <v>1</v>
      </c>
      <c r="H2504" s="2">
        <v>0</v>
      </c>
      <c r="I2504" s="2">
        <v>0</v>
      </c>
      <c r="J2504" s="12">
        <v>2423</v>
      </c>
      <c r="K2504" s="12">
        <f>J2504*[1]OtherData!$C$3</f>
        <v>1834.2165026495081</v>
      </c>
      <c r="L2504" s="12" t="str">
        <f>VLOOKUP($C2504,[1]OtherData!$H:$I,2,0)</f>
        <v>Wind</v>
      </c>
      <c r="M2504" s="13">
        <f t="shared" si="158"/>
        <v>-4.1383645945141073E-2</v>
      </c>
      <c r="N2504" s="12">
        <v>3382.618062805167</v>
      </c>
      <c r="O2504" s="14">
        <f t="shared" si="159"/>
        <v>-3.8474339450529908E-2</v>
      </c>
      <c r="P2504">
        <v>3</v>
      </c>
      <c r="Q2504">
        <v>1</v>
      </c>
    </row>
    <row r="2505" spans="1:17">
      <c r="A2505" s="2" t="str">
        <f t="shared" si="156"/>
        <v>3_19753</v>
      </c>
      <c r="B2505" s="2">
        <v>3</v>
      </c>
      <c r="C2505" s="11" t="s">
        <v>37</v>
      </c>
      <c r="D2505" s="2">
        <v>3</v>
      </c>
      <c r="E2505" s="2">
        <v>1975</v>
      </c>
      <c r="F2505" s="2" t="str">
        <f t="shared" si="157"/>
        <v>1975Q3</v>
      </c>
      <c r="G2505" s="2">
        <v>6</v>
      </c>
      <c r="H2505" s="2">
        <v>0</v>
      </c>
      <c r="I2505" s="2">
        <v>0</v>
      </c>
      <c r="J2505" s="12">
        <v>2391</v>
      </c>
      <c r="K2505" s="12">
        <f>J2505*[1]OtherData!$C$3</f>
        <v>1809.9924299772899</v>
      </c>
      <c r="L2505" s="12" t="str">
        <f>VLOOKUP($C2505,[1]OtherData!$H:$I,2,0)</f>
        <v>Water</v>
      </c>
      <c r="M2505" s="15">
        <f t="shared" si="158"/>
        <v>-4.1383848327905426E-2</v>
      </c>
      <c r="N2505" s="12">
        <v>5217.526639239989</v>
      </c>
      <c r="O2505" s="14">
        <f t="shared" si="159"/>
        <v>-3.8465540141763462E-2</v>
      </c>
      <c r="P2505">
        <v>3</v>
      </c>
      <c r="Q2505">
        <v>1</v>
      </c>
    </row>
    <row r="2506" spans="1:17">
      <c r="A2506" s="2" t="str">
        <f t="shared" si="156"/>
        <v>1_19751</v>
      </c>
      <c r="B2506" s="2">
        <v>1</v>
      </c>
      <c r="C2506" s="11" t="s">
        <v>59</v>
      </c>
      <c r="D2506" s="2">
        <v>1</v>
      </c>
      <c r="E2506" s="2">
        <v>1975</v>
      </c>
      <c r="F2506" s="2" t="str">
        <f t="shared" si="157"/>
        <v>1975Q1</v>
      </c>
      <c r="G2506" s="2">
        <v>1</v>
      </c>
      <c r="H2506" s="2">
        <v>0</v>
      </c>
      <c r="I2506" s="2">
        <v>0</v>
      </c>
      <c r="J2506" s="12">
        <v>2386</v>
      </c>
      <c r="K2506" s="12">
        <f>J2506*[1]OtherData!$C$3</f>
        <v>1806.207418622256</v>
      </c>
      <c r="L2506" s="12" t="str">
        <f>VLOOKUP($C2506,[1]OtherData!$H:$I,2,0)</f>
        <v>Storm</v>
      </c>
      <c r="M2506" s="13">
        <f t="shared" si="158"/>
        <v>-4.1383879950212352E-2</v>
      </c>
      <c r="N2506" s="12">
        <v>5206.6158767154384</v>
      </c>
      <c r="O2506" s="14">
        <f t="shared" si="159"/>
        <v>-3.8465592464353028E-2</v>
      </c>
      <c r="P2506">
        <v>3</v>
      </c>
      <c r="Q2506">
        <v>1</v>
      </c>
    </row>
    <row r="2507" spans="1:17">
      <c r="A2507" s="2" t="str">
        <f t="shared" si="156"/>
        <v>6_19884</v>
      </c>
      <c r="B2507" s="2">
        <v>6</v>
      </c>
      <c r="C2507" s="11" t="s">
        <v>26</v>
      </c>
      <c r="D2507" s="2">
        <v>4</v>
      </c>
      <c r="E2507" s="2">
        <v>1988</v>
      </c>
      <c r="F2507" s="2" t="str">
        <f t="shared" si="157"/>
        <v>1988Q4</v>
      </c>
      <c r="G2507" s="2">
        <v>1</v>
      </c>
      <c r="H2507" s="2">
        <v>0</v>
      </c>
      <c r="I2507" s="2">
        <v>0</v>
      </c>
      <c r="J2507" s="12">
        <v>2379</v>
      </c>
      <c r="K2507" s="12">
        <f>J2507*[1]OtherData!$C$3</f>
        <v>1800.9084027252084</v>
      </c>
      <c r="L2507" s="12" t="str">
        <f>VLOOKUP($C2507,[1]OtherData!$H:$I,2,0)</f>
        <v>Wind</v>
      </c>
      <c r="M2507" s="15">
        <f t="shared" si="158"/>
        <v>-4.1383924221442055E-2</v>
      </c>
      <c r="N2507" s="12">
        <v>3321.1920641409379</v>
      </c>
      <c r="O2507" s="14">
        <f t="shared" si="159"/>
        <v>-3.8474634019063446E-2</v>
      </c>
      <c r="P2507">
        <v>3</v>
      </c>
      <c r="Q2507">
        <v>1</v>
      </c>
    </row>
    <row r="2508" spans="1:17">
      <c r="A2508" s="2" t="str">
        <f t="shared" si="156"/>
        <v>5_19753</v>
      </c>
      <c r="B2508" s="2">
        <v>5</v>
      </c>
      <c r="C2508" s="11" t="s">
        <v>25</v>
      </c>
      <c r="D2508" s="2">
        <v>3</v>
      </c>
      <c r="E2508" s="2">
        <v>1975</v>
      </c>
      <c r="F2508" s="2" t="str">
        <f t="shared" si="157"/>
        <v>1975Q3</v>
      </c>
      <c r="G2508" s="2">
        <v>1</v>
      </c>
      <c r="H2508" s="2">
        <v>0</v>
      </c>
      <c r="I2508" s="2">
        <v>0</v>
      </c>
      <c r="J2508" s="12">
        <v>2377</v>
      </c>
      <c r="K2508" s="12">
        <f>J2508*[1]OtherData!$C$3</f>
        <v>1799.3943981831947</v>
      </c>
      <c r="L2508" s="12" t="str">
        <f>VLOOKUP($C2508,[1]OtherData!$H:$I,2,0)</f>
        <v>Storm</v>
      </c>
      <c r="M2508" s="13">
        <f t="shared" si="158"/>
        <v>-4.1383936870364832E-2</v>
      </c>
      <c r="N2508" s="12">
        <v>5186.9765041712481</v>
      </c>
      <c r="O2508" s="14">
        <f t="shared" si="159"/>
        <v>-3.8465686645014242E-2</v>
      </c>
      <c r="P2508">
        <v>3</v>
      </c>
      <c r="Q2508">
        <v>1</v>
      </c>
    </row>
    <row r="2509" spans="1:17">
      <c r="A2509" s="2" t="str">
        <f t="shared" si="156"/>
        <v>6_19752</v>
      </c>
      <c r="B2509" s="2">
        <v>6</v>
      </c>
      <c r="C2509" s="11" t="s">
        <v>59</v>
      </c>
      <c r="D2509" s="2">
        <v>2</v>
      </c>
      <c r="E2509" s="2">
        <v>1975</v>
      </c>
      <c r="F2509" s="2" t="str">
        <f t="shared" si="157"/>
        <v>1975Q2</v>
      </c>
      <c r="G2509" s="2">
        <v>1</v>
      </c>
      <c r="H2509" s="2">
        <v>0</v>
      </c>
      <c r="I2509" s="2">
        <v>0</v>
      </c>
      <c r="J2509" s="12">
        <v>2354</v>
      </c>
      <c r="K2509" s="12">
        <f>J2509*[1]OtherData!$C$3</f>
        <v>1781.983345950038</v>
      </c>
      <c r="L2509" s="12" t="str">
        <f>VLOOKUP($C2509,[1]OtherData!$H:$I,2,0)</f>
        <v>Storm</v>
      </c>
      <c r="M2509" s="15">
        <f t="shared" si="158"/>
        <v>-4.1384082332976704E-2</v>
      </c>
      <c r="N2509" s="12">
        <v>5136.7869965583168</v>
      </c>
      <c r="O2509" s="14">
        <f t="shared" si="159"/>
        <v>-3.846592732892623E-2</v>
      </c>
      <c r="P2509">
        <v>3</v>
      </c>
      <c r="Q2509">
        <v>1</v>
      </c>
    </row>
    <row r="2510" spans="1:17">
      <c r="A2510" s="2" t="str">
        <f t="shared" si="156"/>
        <v>3_19752</v>
      </c>
      <c r="B2510" s="2">
        <v>3</v>
      </c>
      <c r="C2510" s="11" t="s">
        <v>59</v>
      </c>
      <c r="D2510" s="2">
        <v>2</v>
      </c>
      <c r="E2510" s="2">
        <v>1975</v>
      </c>
      <c r="F2510" s="2" t="str">
        <f t="shared" si="157"/>
        <v>1975Q2</v>
      </c>
      <c r="G2510" s="2">
        <v>1</v>
      </c>
      <c r="H2510" s="2">
        <v>0</v>
      </c>
      <c r="I2510" s="2">
        <v>0</v>
      </c>
      <c r="J2510" s="12">
        <v>2339</v>
      </c>
      <c r="K2510" s="12">
        <f>J2510*[1]OtherData!$C$3</f>
        <v>1770.6283118849358</v>
      </c>
      <c r="L2510" s="12" t="str">
        <f>VLOOKUP($C2510,[1]OtherData!$H:$I,2,0)</f>
        <v>Storm</v>
      </c>
      <c r="M2510" s="13">
        <f t="shared" si="158"/>
        <v>-4.1384177199897496E-2</v>
      </c>
      <c r="N2510" s="12">
        <v>5104.054708984665</v>
      </c>
      <c r="O2510" s="14">
        <f t="shared" si="159"/>
        <v>-3.8466084296694923E-2</v>
      </c>
      <c r="P2510">
        <v>3</v>
      </c>
      <c r="Q2510">
        <v>1</v>
      </c>
    </row>
    <row r="2511" spans="1:17">
      <c r="A2511" s="2" t="str">
        <f t="shared" si="156"/>
        <v>1_19601</v>
      </c>
      <c r="B2511" s="2">
        <v>1</v>
      </c>
      <c r="C2511" s="11" t="s">
        <v>46</v>
      </c>
      <c r="D2511" s="2">
        <v>1</v>
      </c>
      <c r="E2511" s="2">
        <v>1960</v>
      </c>
      <c r="F2511" s="2" t="str">
        <f t="shared" si="157"/>
        <v>1960Q1</v>
      </c>
      <c r="G2511" s="2">
        <v>1</v>
      </c>
      <c r="H2511" s="2">
        <v>0</v>
      </c>
      <c r="I2511" s="2">
        <v>0</v>
      </c>
      <c r="J2511" s="12">
        <v>2334</v>
      </c>
      <c r="K2511" s="12">
        <f>J2511*[1]OtherData!$C$3</f>
        <v>1766.8433005299016</v>
      </c>
      <c r="L2511" s="12" t="str">
        <f>VLOOKUP($C2511,[1]OtherData!$H:$I,2,0)</f>
        <v>Storm</v>
      </c>
      <c r="M2511" s="15">
        <f t="shared" si="158"/>
        <v>-4.1384208822204428E-2</v>
      </c>
      <c r="N2511" s="12">
        <v>6608.2199084815156</v>
      </c>
      <c r="O2511" s="14">
        <f t="shared" si="159"/>
        <v>-3.8458871068637622E-2</v>
      </c>
      <c r="P2511">
        <v>3</v>
      </c>
      <c r="Q2511">
        <v>1</v>
      </c>
    </row>
    <row r="2512" spans="1:17">
      <c r="A2512" s="2" t="str">
        <f t="shared" si="156"/>
        <v>1_19734</v>
      </c>
      <c r="B2512" s="2">
        <v>1</v>
      </c>
      <c r="C2512" s="11" t="s">
        <v>26</v>
      </c>
      <c r="D2512" s="2">
        <v>4</v>
      </c>
      <c r="E2512" s="2">
        <v>1973</v>
      </c>
      <c r="F2512" s="2" t="str">
        <f t="shared" si="157"/>
        <v>1973Q4</v>
      </c>
      <c r="G2512" s="2">
        <v>1</v>
      </c>
      <c r="H2512" s="2">
        <v>0</v>
      </c>
      <c r="I2512" s="2">
        <v>0</v>
      </c>
      <c r="J2512" s="12">
        <v>2318</v>
      </c>
      <c r="K2512" s="12">
        <f>J2512*[1]OtherData!$C$3</f>
        <v>1754.7312641937926</v>
      </c>
      <c r="L2512" s="12" t="str">
        <f>VLOOKUP($C2512,[1]OtherData!$H:$I,2,0)</f>
        <v>Wind</v>
      </c>
      <c r="M2512" s="13">
        <f t="shared" si="158"/>
        <v>-4.1384310013586605E-2</v>
      </c>
      <c r="N2512" s="12">
        <v>5052.9477624861211</v>
      </c>
      <c r="O2512" s="14">
        <f t="shared" si="159"/>
        <v>-3.8466329380187431E-2</v>
      </c>
      <c r="P2512">
        <v>3</v>
      </c>
      <c r="Q2512">
        <v>1</v>
      </c>
    </row>
    <row r="2513" spans="1:17">
      <c r="A2513" s="2" t="str">
        <f t="shared" si="156"/>
        <v>3_19601</v>
      </c>
      <c r="B2513" s="2">
        <v>3</v>
      </c>
      <c r="C2513" s="11" t="s">
        <v>46</v>
      </c>
      <c r="D2513" s="2">
        <v>1</v>
      </c>
      <c r="E2513" s="2">
        <v>1960</v>
      </c>
      <c r="F2513" s="2" t="str">
        <f t="shared" si="157"/>
        <v>1960Q1</v>
      </c>
      <c r="G2513" s="2">
        <v>1</v>
      </c>
      <c r="H2513" s="2">
        <v>0</v>
      </c>
      <c r="I2513" s="2">
        <v>0</v>
      </c>
      <c r="J2513" s="12">
        <v>2316</v>
      </c>
      <c r="K2513" s="12">
        <f>J2513*[1]OtherData!$C$3</f>
        <v>1753.2172596517789</v>
      </c>
      <c r="L2513" s="12" t="str">
        <f>VLOOKUP($C2513,[1]OtherData!$H:$I,2,0)</f>
        <v>Storm</v>
      </c>
      <c r="M2513" s="15">
        <f t="shared" si="158"/>
        <v>-4.1384322662509375E-2</v>
      </c>
      <c r="N2513" s="12">
        <v>6557.2567729405273</v>
      </c>
      <c r="O2513" s="14">
        <f t="shared" si="159"/>
        <v>-3.8459115462484317E-2</v>
      </c>
      <c r="P2513">
        <v>3</v>
      </c>
      <c r="Q2513">
        <v>1</v>
      </c>
    </row>
    <row r="2514" spans="1:17">
      <c r="A2514" s="2" t="str">
        <f t="shared" si="156"/>
        <v>5_19601</v>
      </c>
      <c r="B2514" s="2">
        <v>5</v>
      </c>
      <c r="C2514" s="11" t="s">
        <v>46</v>
      </c>
      <c r="D2514" s="2">
        <v>1</v>
      </c>
      <c r="E2514" s="2">
        <v>1960</v>
      </c>
      <c r="F2514" s="2" t="str">
        <f t="shared" si="157"/>
        <v>1960Q1</v>
      </c>
      <c r="G2514" s="2">
        <v>1</v>
      </c>
      <c r="H2514" s="2">
        <v>0</v>
      </c>
      <c r="I2514" s="2">
        <v>0</v>
      </c>
      <c r="J2514" s="12">
        <v>2306</v>
      </c>
      <c r="K2514" s="12">
        <f>J2514*[1]OtherData!$C$3</f>
        <v>1745.6472369417108</v>
      </c>
      <c r="L2514" s="12" t="str">
        <f>VLOOKUP($C2514,[1]OtherData!$H:$I,2,0)</f>
        <v>Storm</v>
      </c>
      <c r="M2514" s="13">
        <f t="shared" si="158"/>
        <v>-4.1384385907123233E-2</v>
      </c>
      <c r="N2514" s="12">
        <v>6528.9439198622003</v>
      </c>
      <c r="O2514" s="14">
        <f t="shared" si="159"/>
        <v>-3.8459251236843593E-2</v>
      </c>
      <c r="P2514">
        <v>3</v>
      </c>
      <c r="Q2514">
        <v>1</v>
      </c>
    </row>
    <row r="2515" spans="1:17">
      <c r="A2515" s="2" t="str">
        <f t="shared" si="156"/>
        <v>4_19601</v>
      </c>
      <c r="B2515" s="2">
        <v>4</v>
      </c>
      <c r="C2515" s="11" t="s">
        <v>46</v>
      </c>
      <c r="D2515" s="2">
        <v>1</v>
      </c>
      <c r="E2515" s="2">
        <v>1960</v>
      </c>
      <c r="F2515" s="2" t="str">
        <f t="shared" si="157"/>
        <v>1960Q1</v>
      </c>
      <c r="G2515" s="2">
        <v>1</v>
      </c>
      <c r="H2515" s="2">
        <v>0</v>
      </c>
      <c r="I2515" s="2">
        <v>0</v>
      </c>
      <c r="J2515" s="12">
        <v>2300</v>
      </c>
      <c r="K2515" s="12">
        <f>J2515*[1]OtherData!$C$3</f>
        <v>1741.1052233156699</v>
      </c>
      <c r="L2515" s="12" t="str">
        <f>VLOOKUP($C2515,[1]OtherData!$H:$I,2,0)</f>
        <v>Storm</v>
      </c>
      <c r="M2515" s="15">
        <f t="shared" si="158"/>
        <v>-4.1384423853891551E-2</v>
      </c>
      <c r="N2515" s="12">
        <v>6511.9562080152036</v>
      </c>
      <c r="O2515" s="14">
        <f t="shared" si="159"/>
        <v>-3.845933270145916E-2</v>
      </c>
      <c r="P2515">
        <v>3</v>
      </c>
      <c r="Q2515">
        <v>1</v>
      </c>
    </row>
    <row r="2516" spans="1:17">
      <c r="A2516" s="2" t="str">
        <f t="shared" si="156"/>
        <v>5_19752</v>
      </c>
      <c r="B2516" s="2">
        <v>5</v>
      </c>
      <c r="C2516" s="11" t="s">
        <v>59</v>
      </c>
      <c r="D2516" s="2">
        <v>2</v>
      </c>
      <c r="E2516" s="2">
        <v>1975</v>
      </c>
      <c r="F2516" s="2" t="str">
        <f t="shared" si="157"/>
        <v>1975Q2</v>
      </c>
      <c r="G2516" s="2">
        <v>1</v>
      </c>
      <c r="H2516" s="2">
        <v>0</v>
      </c>
      <c r="I2516" s="2">
        <v>0</v>
      </c>
      <c r="J2516" s="12">
        <v>2281</v>
      </c>
      <c r="K2516" s="12">
        <f>J2516*[1]OtherData!$C$3</f>
        <v>1726.7221801665405</v>
      </c>
      <c r="L2516" s="12" t="str">
        <f>VLOOKUP($C2516,[1]OtherData!$H:$I,2,0)</f>
        <v>Storm</v>
      </c>
      <c r="M2516" s="13">
        <f t="shared" si="158"/>
        <v>-4.1384544018657883E-2</v>
      </c>
      <c r="N2516" s="12">
        <v>4977.4898636998805</v>
      </c>
      <c r="O2516" s="14">
        <f t="shared" si="159"/>
        <v>-3.8466691238733856E-2</v>
      </c>
      <c r="P2516">
        <v>3</v>
      </c>
      <c r="Q2516">
        <v>1</v>
      </c>
    </row>
    <row r="2517" spans="1:17">
      <c r="A2517" s="2" t="str">
        <f t="shared" si="156"/>
        <v>6_19611</v>
      </c>
      <c r="B2517" s="2">
        <v>6</v>
      </c>
      <c r="C2517" s="11" t="s">
        <v>24</v>
      </c>
      <c r="D2517" s="2">
        <v>1</v>
      </c>
      <c r="E2517" s="2">
        <v>1961</v>
      </c>
      <c r="F2517" s="2" t="str">
        <f t="shared" si="157"/>
        <v>1961Q1</v>
      </c>
      <c r="G2517" s="2">
        <v>1</v>
      </c>
      <c r="H2517" s="2">
        <v>0</v>
      </c>
      <c r="I2517" s="2">
        <v>0</v>
      </c>
      <c r="J2517" s="12">
        <v>2279</v>
      </c>
      <c r="K2517" s="12">
        <f>J2517*[1]OtherData!$C$3</f>
        <v>1725.208175624527</v>
      </c>
      <c r="L2517" s="12" t="str">
        <f>VLOOKUP($C2517,[1]OtherData!$H:$I,2,0)</f>
        <v>Storm</v>
      </c>
      <c r="M2517" s="15">
        <f t="shared" si="158"/>
        <v>-4.1384556667580653E-2</v>
      </c>
      <c r="N2517" s="12">
        <v>6366.4742052586726</v>
      </c>
      <c r="O2517" s="14">
        <f t="shared" si="159"/>
        <v>-3.8460030360775083E-2</v>
      </c>
      <c r="P2517">
        <v>3</v>
      </c>
      <c r="Q2517">
        <v>1</v>
      </c>
    </row>
    <row r="2518" spans="1:17">
      <c r="A2518" s="2" t="str">
        <f t="shared" si="156"/>
        <v>3_19751</v>
      </c>
      <c r="B2518" s="2">
        <v>3</v>
      </c>
      <c r="C2518" s="11" t="s">
        <v>59</v>
      </c>
      <c r="D2518" s="2">
        <v>1</v>
      </c>
      <c r="E2518" s="2">
        <v>1975</v>
      </c>
      <c r="F2518" s="2" t="str">
        <f t="shared" si="157"/>
        <v>1975Q1</v>
      </c>
      <c r="G2518" s="2">
        <v>1</v>
      </c>
      <c r="H2518" s="2">
        <v>0</v>
      </c>
      <c r="I2518" s="2">
        <v>0</v>
      </c>
      <c r="J2518" s="12">
        <v>2277</v>
      </c>
      <c r="K2518" s="12">
        <f>J2518*[1]OtherData!$C$3</f>
        <v>1723.6941710825133</v>
      </c>
      <c r="L2518" s="12" t="str">
        <f>VLOOKUP($C2518,[1]OtherData!$H:$I,2,0)</f>
        <v>Storm</v>
      </c>
      <c r="M2518" s="13">
        <f t="shared" si="158"/>
        <v>-4.1384569316503431E-2</v>
      </c>
      <c r="N2518" s="12">
        <v>4968.7612536802408</v>
      </c>
      <c r="O2518" s="14">
        <f t="shared" si="159"/>
        <v>-3.8466733096805504E-2</v>
      </c>
      <c r="P2518">
        <v>3</v>
      </c>
      <c r="Q2518">
        <v>1</v>
      </c>
    </row>
    <row r="2519" spans="1:17">
      <c r="A2519" s="2" t="str">
        <f t="shared" si="156"/>
        <v>4_19753</v>
      </c>
      <c r="B2519" s="2">
        <v>4</v>
      </c>
      <c r="C2519" s="11" t="s">
        <v>37</v>
      </c>
      <c r="D2519" s="2">
        <v>3</v>
      </c>
      <c r="E2519" s="2">
        <v>1975</v>
      </c>
      <c r="F2519" s="2" t="str">
        <f t="shared" si="157"/>
        <v>1975Q3</v>
      </c>
      <c r="G2519" s="2">
        <v>6</v>
      </c>
      <c r="H2519" s="2">
        <v>0</v>
      </c>
      <c r="I2519" s="2">
        <v>0</v>
      </c>
      <c r="J2519" s="12">
        <v>2238</v>
      </c>
      <c r="K2519" s="12">
        <f>J2519*[1]OtherData!$C$3</f>
        <v>1694.1710825132477</v>
      </c>
      <c r="L2519" s="12" t="str">
        <f>VLOOKUP($C2519,[1]OtherData!$H:$I,2,0)</f>
        <v>Water</v>
      </c>
      <c r="M2519" s="15">
        <f t="shared" si="158"/>
        <v>-4.1384815970497479E-2</v>
      </c>
      <c r="N2519" s="12">
        <v>4883.6573059887478</v>
      </c>
      <c r="O2519" s="14">
        <f t="shared" si="159"/>
        <v>-3.8467141213004104E-2</v>
      </c>
      <c r="P2519">
        <v>3</v>
      </c>
      <c r="Q2519">
        <v>1</v>
      </c>
    </row>
    <row r="2520" spans="1:17">
      <c r="A2520" s="2" t="str">
        <f t="shared" si="156"/>
        <v>5_19611</v>
      </c>
      <c r="B2520" s="2">
        <v>5</v>
      </c>
      <c r="C2520" s="11" t="s">
        <v>24</v>
      </c>
      <c r="D2520" s="2">
        <v>1</v>
      </c>
      <c r="E2520" s="2">
        <v>1961</v>
      </c>
      <c r="F2520" s="2" t="str">
        <f t="shared" si="157"/>
        <v>1961Q1</v>
      </c>
      <c r="G2520" s="2">
        <v>1</v>
      </c>
      <c r="H2520" s="2">
        <v>0</v>
      </c>
      <c r="I2520" s="2">
        <v>0</v>
      </c>
      <c r="J2520" s="12">
        <v>2219</v>
      </c>
      <c r="K2520" s="12">
        <f>J2520*[1]OtherData!$C$3</f>
        <v>1679.7880393641183</v>
      </c>
      <c r="L2520" s="12" t="str">
        <f>VLOOKUP($C2520,[1]OtherData!$H:$I,2,0)</f>
        <v>Storm</v>
      </c>
      <c r="M2520" s="13">
        <f t="shared" si="158"/>
        <v>-4.1384936135263818E-2</v>
      </c>
      <c r="N2520" s="12">
        <v>6198.8618962128103</v>
      </c>
      <c r="O2520" s="14">
        <f t="shared" si="159"/>
        <v>-3.8460834146031353E-2</v>
      </c>
      <c r="P2520">
        <v>3</v>
      </c>
      <c r="Q2520">
        <v>1</v>
      </c>
    </row>
    <row r="2521" spans="1:17">
      <c r="A2521" s="2" t="str">
        <f t="shared" si="156"/>
        <v>1_19752</v>
      </c>
      <c r="B2521" s="2">
        <v>1</v>
      </c>
      <c r="C2521" s="11" t="s">
        <v>59</v>
      </c>
      <c r="D2521" s="2">
        <v>2</v>
      </c>
      <c r="E2521" s="2">
        <v>1975</v>
      </c>
      <c r="F2521" s="2" t="str">
        <f t="shared" si="157"/>
        <v>1975Q2</v>
      </c>
      <c r="G2521" s="2">
        <v>1</v>
      </c>
      <c r="H2521" s="2">
        <v>0</v>
      </c>
      <c r="I2521" s="2">
        <v>0</v>
      </c>
      <c r="J2521" s="12">
        <v>2215</v>
      </c>
      <c r="K2521" s="12">
        <f>J2521*[1]OtherData!$C$3</f>
        <v>1676.7600302800909</v>
      </c>
      <c r="L2521" s="12" t="str">
        <f>VLOOKUP($C2521,[1]OtherData!$H:$I,2,0)</f>
        <v>Storm</v>
      </c>
      <c r="M2521" s="15">
        <f t="shared" si="158"/>
        <v>-4.1384961433109359E-2</v>
      </c>
      <c r="N2521" s="12">
        <v>4833.4677983758156</v>
      </c>
      <c r="O2521" s="14">
        <f t="shared" si="159"/>
        <v>-3.8467381896916092E-2</v>
      </c>
      <c r="P2521">
        <v>3</v>
      </c>
      <c r="Q2521">
        <v>1</v>
      </c>
    </row>
    <row r="2522" spans="1:17">
      <c r="A2522" s="2" t="str">
        <f t="shared" si="156"/>
        <v>3_19753</v>
      </c>
      <c r="B2522" s="2">
        <v>3</v>
      </c>
      <c r="C2522" s="11" t="s">
        <v>25</v>
      </c>
      <c r="D2522" s="2">
        <v>3</v>
      </c>
      <c r="E2522" s="2">
        <v>1975</v>
      </c>
      <c r="F2522" s="2" t="str">
        <f t="shared" si="157"/>
        <v>1975Q3</v>
      </c>
      <c r="G2522" s="2">
        <v>1</v>
      </c>
      <c r="H2522" s="2">
        <v>0</v>
      </c>
      <c r="I2522" s="2">
        <v>0</v>
      </c>
      <c r="J2522" s="12">
        <v>2207</v>
      </c>
      <c r="K2522" s="12">
        <f>J2522*[1]OtherData!$C$3</f>
        <v>1670.7040121120365</v>
      </c>
      <c r="L2522" s="12" t="str">
        <f>VLOOKUP($C2522,[1]OtherData!$H:$I,2,0)</f>
        <v>Storm</v>
      </c>
      <c r="M2522" s="13">
        <f t="shared" si="158"/>
        <v>-4.1385012028800447E-2</v>
      </c>
      <c r="N2522" s="12">
        <v>4816.0105783365352</v>
      </c>
      <c r="O2522" s="14">
        <f t="shared" si="159"/>
        <v>-3.8467465613059394E-2</v>
      </c>
      <c r="P2522">
        <v>3</v>
      </c>
      <c r="Q2522">
        <v>1</v>
      </c>
    </row>
    <row r="2523" spans="1:17">
      <c r="A2523" s="2" t="str">
        <f t="shared" si="156"/>
        <v>6_19753</v>
      </c>
      <c r="B2523" s="2">
        <v>6</v>
      </c>
      <c r="C2523" s="11" t="s">
        <v>25</v>
      </c>
      <c r="D2523" s="2">
        <v>3</v>
      </c>
      <c r="E2523" s="2">
        <v>1975</v>
      </c>
      <c r="F2523" s="2" t="str">
        <f t="shared" si="157"/>
        <v>1975Q3</v>
      </c>
      <c r="G2523" s="2">
        <v>1</v>
      </c>
      <c r="H2523" s="2">
        <v>0</v>
      </c>
      <c r="I2523" s="2">
        <v>0</v>
      </c>
      <c r="J2523" s="12">
        <v>2202</v>
      </c>
      <c r="K2523" s="12">
        <f>J2523*[1]OtherData!$C$3</f>
        <v>1666.9190007570023</v>
      </c>
      <c r="L2523" s="12" t="str">
        <f>VLOOKUP($C2523,[1]OtherData!$H:$I,2,0)</f>
        <v>Storm</v>
      </c>
      <c r="M2523" s="15">
        <f t="shared" si="158"/>
        <v>-4.138504365110738E-2</v>
      </c>
      <c r="N2523" s="12">
        <v>4805.0998158119846</v>
      </c>
      <c r="O2523" s="14">
        <f t="shared" si="159"/>
        <v>-3.8467517935648954E-2</v>
      </c>
      <c r="P2523">
        <v>3</v>
      </c>
      <c r="Q2523">
        <v>1</v>
      </c>
    </row>
    <row r="2524" spans="1:17">
      <c r="A2524" s="2" t="str">
        <f t="shared" si="156"/>
        <v>6_19734</v>
      </c>
      <c r="B2524" s="2">
        <v>6</v>
      </c>
      <c r="C2524" s="11" t="s">
        <v>26</v>
      </c>
      <c r="D2524" s="2">
        <v>4</v>
      </c>
      <c r="E2524" s="2">
        <v>1973</v>
      </c>
      <c r="F2524" s="2" t="str">
        <f t="shared" si="157"/>
        <v>1973Q4</v>
      </c>
      <c r="G2524" s="2">
        <v>1</v>
      </c>
      <c r="H2524" s="2">
        <v>0</v>
      </c>
      <c r="I2524" s="2">
        <v>0</v>
      </c>
      <c r="J2524" s="12">
        <v>2201</v>
      </c>
      <c r="K2524" s="12">
        <f>J2524*[1]OtherData!$C$3</f>
        <v>1666.1619984859956</v>
      </c>
      <c r="L2524" s="12" t="str">
        <f>VLOOKUP($C2524,[1]OtherData!$H:$I,2,0)</f>
        <v>Wind</v>
      </c>
      <c r="M2524" s="13">
        <f t="shared" si="158"/>
        <v>-4.1385049975568765E-2</v>
      </c>
      <c r="N2524" s="12">
        <v>4797.9025130422569</v>
      </c>
      <c r="O2524" s="14">
        <f t="shared" si="159"/>
        <v>-3.8467552450332773E-2</v>
      </c>
      <c r="P2524">
        <v>3</v>
      </c>
      <c r="Q2524">
        <v>1</v>
      </c>
    </row>
    <row r="2525" spans="1:17">
      <c r="A2525" s="2" t="str">
        <f t="shared" si="156"/>
        <v>4_19611</v>
      </c>
      <c r="B2525" s="2">
        <v>4</v>
      </c>
      <c r="C2525" s="11" t="s">
        <v>24</v>
      </c>
      <c r="D2525" s="2">
        <v>1</v>
      </c>
      <c r="E2525" s="2">
        <v>1961</v>
      </c>
      <c r="F2525" s="2" t="str">
        <f t="shared" si="157"/>
        <v>1961Q1</v>
      </c>
      <c r="G2525" s="2">
        <v>1</v>
      </c>
      <c r="H2525" s="2">
        <v>0</v>
      </c>
      <c r="I2525" s="2">
        <v>0</v>
      </c>
      <c r="J2525" s="12">
        <v>2198</v>
      </c>
      <c r="K2525" s="12">
        <f>J2525*[1]OtherData!$C$3</f>
        <v>1663.8909916729751</v>
      </c>
      <c r="L2525" s="12" t="str">
        <f>VLOOKUP($C2525,[1]OtherData!$H:$I,2,0)</f>
        <v>Storm</v>
      </c>
      <c r="M2525" s="15">
        <f t="shared" si="158"/>
        <v>-4.138506894895292E-2</v>
      </c>
      <c r="N2525" s="12">
        <v>6140.197588046758</v>
      </c>
      <c r="O2525" s="14">
        <f t="shared" si="159"/>
        <v>-3.8461115470871055E-2</v>
      </c>
      <c r="P2525">
        <v>3</v>
      </c>
      <c r="Q2525">
        <v>1</v>
      </c>
    </row>
    <row r="2526" spans="1:17">
      <c r="A2526" s="2" t="str">
        <f t="shared" si="156"/>
        <v>2_19752</v>
      </c>
      <c r="B2526" s="2">
        <v>2</v>
      </c>
      <c r="C2526" s="11" t="s">
        <v>59</v>
      </c>
      <c r="D2526" s="2">
        <v>2</v>
      </c>
      <c r="E2526" s="2">
        <v>1975</v>
      </c>
      <c r="F2526" s="2" t="str">
        <f t="shared" si="157"/>
        <v>1975Q2</v>
      </c>
      <c r="G2526" s="2">
        <v>1</v>
      </c>
      <c r="H2526" s="2">
        <v>0</v>
      </c>
      <c r="I2526" s="2">
        <v>0</v>
      </c>
      <c r="J2526" s="12">
        <v>2194</v>
      </c>
      <c r="K2526" s="12">
        <f>J2526*[1]OtherData!$C$3</f>
        <v>1660.8629825889479</v>
      </c>
      <c r="L2526" s="12" t="str">
        <f>VLOOKUP($C2526,[1]OtherData!$H:$I,2,0)</f>
        <v>Storm</v>
      </c>
      <c r="M2526" s="13">
        <f t="shared" si="158"/>
        <v>-4.1385094246798468E-2</v>
      </c>
      <c r="N2526" s="12">
        <v>4787.6425957727042</v>
      </c>
      <c r="O2526" s="14">
        <f t="shared" si="159"/>
        <v>-3.8467601651792256E-2</v>
      </c>
      <c r="P2526">
        <v>3</v>
      </c>
      <c r="Q2526">
        <v>1</v>
      </c>
    </row>
    <row r="2527" spans="1:17">
      <c r="A2527" s="2" t="str">
        <f t="shared" si="156"/>
        <v>2_19751</v>
      </c>
      <c r="B2527" s="2">
        <v>2</v>
      </c>
      <c r="C2527" s="11" t="s">
        <v>59</v>
      </c>
      <c r="D2527" s="2">
        <v>1</v>
      </c>
      <c r="E2527" s="2">
        <v>1975</v>
      </c>
      <c r="F2527" s="2" t="str">
        <f t="shared" si="157"/>
        <v>1975Q1</v>
      </c>
      <c r="G2527" s="2">
        <v>1</v>
      </c>
      <c r="H2527" s="2">
        <v>0</v>
      </c>
      <c r="I2527" s="2">
        <v>0</v>
      </c>
      <c r="J2527" s="12">
        <v>2182</v>
      </c>
      <c r="K2527" s="12">
        <f>J2527*[1]OtherData!$C$3</f>
        <v>1651.7789553368661</v>
      </c>
      <c r="L2527" s="12" t="str">
        <f>VLOOKUP($C2527,[1]OtherData!$H:$I,2,0)</f>
        <v>Storm</v>
      </c>
      <c r="M2527" s="15">
        <f t="shared" si="158"/>
        <v>-4.1385170140335097E-2</v>
      </c>
      <c r="N2527" s="12">
        <v>4761.4567657137832</v>
      </c>
      <c r="O2527" s="14">
        <f t="shared" si="159"/>
        <v>-3.8467727226007206E-2</v>
      </c>
      <c r="P2527">
        <v>3</v>
      </c>
      <c r="Q2527">
        <v>1</v>
      </c>
    </row>
    <row r="2528" spans="1:17">
      <c r="A2528" s="2" t="str">
        <f t="shared" si="156"/>
        <v>4_19751</v>
      </c>
      <c r="B2528" s="2">
        <v>4</v>
      </c>
      <c r="C2528" s="11" t="s">
        <v>59</v>
      </c>
      <c r="D2528" s="2">
        <v>1</v>
      </c>
      <c r="E2528" s="2">
        <v>1975</v>
      </c>
      <c r="F2528" s="2" t="str">
        <f t="shared" si="157"/>
        <v>1975Q1</v>
      </c>
      <c r="G2528" s="2">
        <v>1</v>
      </c>
      <c r="H2528" s="2">
        <v>0</v>
      </c>
      <c r="I2528" s="2">
        <v>0</v>
      </c>
      <c r="J2528" s="12">
        <v>2177</v>
      </c>
      <c r="K2528" s="12">
        <f>J2528*[1]OtherData!$C$3</f>
        <v>1647.993943981832</v>
      </c>
      <c r="L2528" s="12" t="str">
        <f>VLOOKUP($C2528,[1]OtherData!$H:$I,2,0)</f>
        <v>Storm</v>
      </c>
      <c r="M2528" s="13">
        <f t="shared" si="158"/>
        <v>-4.1385201762642029E-2</v>
      </c>
      <c r="N2528" s="12">
        <v>4750.5460031892335</v>
      </c>
      <c r="O2528" s="14">
        <f t="shared" si="159"/>
        <v>-3.8467779548596773E-2</v>
      </c>
      <c r="P2528">
        <v>3</v>
      </c>
      <c r="Q2528">
        <v>1</v>
      </c>
    </row>
    <row r="2529" spans="1:17">
      <c r="A2529" s="2" t="str">
        <f t="shared" si="156"/>
        <v>2_19753</v>
      </c>
      <c r="B2529" s="2">
        <v>2</v>
      </c>
      <c r="C2529" s="11" t="s">
        <v>37</v>
      </c>
      <c r="D2529" s="2">
        <v>3</v>
      </c>
      <c r="E2529" s="2">
        <v>1975</v>
      </c>
      <c r="F2529" s="2" t="str">
        <f t="shared" si="157"/>
        <v>1975Q3</v>
      </c>
      <c r="G2529" s="2">
        <v>6</v>
      </c>
      <c r="H2529" s="2">
        <v>0</v>
      </c>
      <c r="I2529" s="2">
        <v>0</v>
      </c>
      <c r="J2529" s="12">
        <v>2098</v>
      </c>
      <c r="K2529" s="12">
        <f>J2529*[1]OtherData!$C$3</f>
        <v>1588.1907645722938</v>
      </c>
      <c r="L2529" s="12" t="str">
        <f>VLOOKUP($C2529,[1]OtherData!$H:$I,2,0)</f>
        <v>Water</v>
      </c>
      <c r="M2529" s="15">
        <f t="shared" si="158"/>
        <v>-4.1385701395091519E-2</v>
      </c>
      <c r="N2529" s="12">
        <v>4578.1559553013376</v>
      </c>
      <c r="O2529" s="14">
        <f t="shared" si="159"/>
        <v>-3.846860624551187E-2</v>
      </c>
      <c r="P2529">
        <v>3</v>
      </c>
      <c r="Q2529">
        <v>1</v>
      </c>
    </row>
    <row r="2530" spans="1:17">
      <c r="A2530" s="2" t="str">
        <f t="shared" si="156"/>
        <v>4_19753</v>
      </c>
      <c r="B2530" s="2">
        <v>4</v>
      </c>
      <c r="C2530" s="11" t="s">
        <v>25</v>
      </c>
      <c r="D2530" s="2">
        <v>3</v>
      </c>
      <c r="E2530" s="2">
        <v>1975</v>
      </c>
      <c r="F2530" s="2" t="str">
        <f t="shared" si="157"/>
        <v>1975Q3</v>
      </c>
      <c r="G2530" s="2">
        <v>1</v>
      </c>
      <c r="H2530" s="2">
        <v>0</v>
      </c>
      <c r="I2530" s="2">
        <v>0</v>
      </c>
      <c r="J2530" s="12">
        <v>2071</v>
      </c>
      <c r="K2530" s="12">
        <f>J2530*[1]OtherData!$C$3</f>
        <v>1567.7517032551098</v>
      </c>
      <c r="L2530" s="12" t="str">
        <f>VLOOKUP($C2530,[1]OtherData!$H:$I,2,0)</f>
        <v>Storm</v>
      </c>
      <c r="M2530" s="13">
        <f t="shared" si="158"/>
        <v>-4.1385872155548939E-2</v>
      </c>
      <c r="N2530" s="12">
        <v>4519.2378376687657</v>
      </c>
      <c r="O2530" s="14">
        <f t="shared" si="159"/>
        <v>-3.8468888787495513E-2</v>
      </c>
      <c r="P2530">
        <v>3</v>
      </c>
      <c r="Q2530">
        <v>1</v>
      </c>
    </row>
    <row r="2531" spans="1:17">
      <c r="A2531" s="2" t="str">
        <f t="shared" si="156"/>
        <v>5_19751</v>
      </c>
      <c r="B2531" s="2">
        <v>5</v>
      </c>
      <c r="C2531" s="11" t="s">
        <v>59</v>
      </c>
      <c r="D2531" s="2">
        <v>1</v>
      </c>
      <c r="E2531" s="2">
        <v>1975</v>
      </c>
      <c r="F2531" s="2" t="str">
        <f t="shared" si="157"/>
        <v>1975Q1</v>
      </c>
      <c r="G2531" s="2">
        <v>1</v>
      </c>
      <c r="H2531" s="2">
        <v>0</v>
      </c>
      <c r="I2531" s="2">
        <v>0</v>
      </c>
      <c r="J2531" s="12">
        <v>2065</v>
      </c>
      <c r="K2531" s="12">
        <f>J2531*[1]OtherData!$C$3</f>
        <v>1563.2096896290689</v>
      </c>
      <c r="L2531" s="12" t="str">
        <f>VLOOKUP($C2531,[1]OtherData!$H:$I,2,0)</f>
        <v>Storm</v>
      </c>
      <c r="M2531" s="15">
        <f t="shared" si="158"/>
        <v>-4.1385910102317257E-2</v>
      </c>
      <c r="N2531" s="12">
        <v>4506.1449226393052</v>
      </c>
      <c r="O2531" s="14">
        <f t="shared" si="159"/>
        <v>-3.8468951574602991E-2</v>
      </c>
      <c r="P2531">
        <v>3</v>
      </c>
      <c r="Q2531">
        <v>1</v>
      </c>
    </row>
    <row r="2532" spans="1:17">
      <c r="A2532" s="2" t="str">
        <f t="shared" si="156"/>
        <v>5_19753</v>
      </c>
      <c r="B2532" s="2">
        <v>5</v>
      </c>
      <c r="C2532" s="11" t="s">
        <v>37</v>
      </c>
      <c r="D2532" s="2">
        <v>3</v>
      </c>
      <c r="E2532" s="2">
        <v>1975</v>
      </c>
      <c r="F2532" s="2" t="str">
        <f t="shared" si="157"/>
        <v>1975Q3</v>
      </c>
      <c r="G2532" s="2">
        <v>6</v>
      </c>
      <c r="H2532" s="2">
        <v>0</v>
      </c>
      <c r="I2532" s="2">
        <v>0</v>
      </c>
      <c r="J2532" s="12">
        <v>2007</v>
      </c>
      <c r="K2532" s="12">
        <f>J2532*[1]OtherData!$C$3</f>
        <v>1519.3035579106738</v>
      </c>
      <c r="L2532" s="12" t="str">
        <f>VLOOKUP($C2532,[1]OtherData!$H:$I,2,0)</f>
        <v>Water</v>
      </c>
      <c r="M2532" s="13">
        <f t="shared" si="158"/>
        <v>-4.1386276921077644E-2</v>
      </c>
      <c r="N2532" s="12">
        <v>4379.5800773545207</v>
      </c>
      <c r="O2532" s="14">
        <f t="shared" si="159"/>
        <v>-3.8469558516641918E-2</v>
      </c>
      <c r="P2532">
        <v>3</v>
      </c>
      <c r="Q2532">
        <v>1</v>
      </c>
    </row>
    <row r="2533" spans="1:17">
      <c r="A2533" s="2" t="str">
        <f t="shared" si="156"/>
        <v>6_19772</v>
      </c>
      <c r="B2533" s="2">
        <v>6</v>
      </c>
      <c r="C2533" s="11" t="s">
        <v>59</v>
      </c>
      <c r="D2533" s="2">
        <v>2</v>
      </c>
      <c r="E2533" s="2">
        <v>1977</v>
      </c>
      <c r="F2533" s="2" t="str">
        <f t="shared" si="157"/>
        <v>1977Q2</v>
      </c>
      <c r="G2533" s="2">
        <v>1</v>
      </c>
      <c r="H2533" s="2">
        <v>0</v>
      </c>
      <c r="I2533" s="2">
        <v>2</v>
      </c>
      <c r="J2533" s="12">
        <v>1883</v>
      </c>
      <c r="K2533" s="12">
        <f>J2533*[1]OtherData!$C$3</f>
        <v>1425.4352763058289</v>
      </c>
      <c r="L2533" s="12" t="str">
        <f>VLOOKUP($C2533,[1]OtherData!$H:$I,2,0)</f>
        <v>Storm</v>
      </c>
      <c r="M2533" s="15">
        <f t="shared" si="158"/>
        <v>-4.1387061154289508E-2</v>
      </c>
      <c r="N2533" s="12">
        <v>4149.6800363208295</v>
      </c>
      <c r="O2533" s="14">
        <f t="shared" si="159"/>
        <v>-3.8470661002876085E-2</v>
      </c>
      <c r="P2533">
        <v>3</v>
      </c>
      <c r="Q2533">
        <v>1</v>
      </c>
    </row>
    <row r="2534" spans="1:17">
      <c r="A2534" s="2" t="str">
        <f t="shared" si="156"/>
        <v>6_19614</v>
      </c>
      <c r="B2534" s="2">
        <v>6</v>
      </c>
      <c r="C2534" s="11" t="s">
        <v>26</v>
      </c>
      <c r="D2534" s="2">
        <v>4</v>
      </c>
      <c r="E2534" s="2">
        <v>1961</v>
      </c>
      <c r="F2534" s="2" t="str">
        <f t="shared" si="157"/>
        <v>1961Q4</v>
      </c>
      <c r="G2534" s="2">
        <v>1</v>
      </c>
      <c r="H2534" s="2">
        <v>0</v>
      </c>
      <c r="I2534" s="2">
        <v>0</v>
      </c>
      <c r="J2534" s="12">
        <v>1882</v>
      </c>
      <c r="K2534" s="12">
        <f>J2534*[1]OtherData!$C$3</f>
        <v>1424.6782740348222</v>
      </c>
      <c r="L2534" s="12" t="str">
        <f>VLOOKUP($C2534,[1]OtherData!$H:$I,2,0)</f>
        <v>Wind</v>
      </c>
      <c r="M2534" s="13">
        <f t="shared" si="158"/>
        <v>-4.1387067478750893E-2</v>
      </c>
      <c r="N2534" s="12">
        <v>5257.4394270718831</v>
      </c>
      <c r="O2534" s="14">
        <f t="shared" si="159"/>
        <v>-3.8465348739887439E-2</v>
      </c>
      <c r="P2534">
        <v>3</v>
      </c>
      <c r="Q2534">
        <v>1</v>
      </c>
    </row>
    <row r="2535" spans="1:17">
      <c r="A2535" s="2" t="str">
        <f t="shared" si="156"/>
        <v>4_19611</v>
      </c>
      <c r="B2535" s="2">
        <v>4</v>
      </c>
      <c r="C2535" s="11" t="s">
        <v>26</v>
      </c>
      <c r="D2535" s="2">
        <v>1</v>
      </c>
      <c r="E2535" s="2">
        <v>1961</v>
      </c>
      <c r="F2535" s="2" t="str">
        <f t="shared" si="157"/>
        <v>1961Q1</v>
      </c>
      <c r="G2535" s="2">
        <v>1</v>
      </c>
      <c r="H2535" s="2">
        <v>0</v>
      </c>
      <c r="I2535" s="2">
        <v>0</v>
      </c>
      <c r="J2535" s="12">
        <v>1878</v>
      </c>
      <c r="K2535" s="12">
        <f>J2535*[1]OtherData!$C$3</f>
        <v>1421.650264950795</v>
      </c>
      <c r="L2535" s="12" t="str">
        <f>VLOOKUP($C2535,[1]OtherData!$H:$I,2,0)</f>
        <v>Wind</v>
      </c>
      <c r="M2535" s="15">
        <f t="shared" si="158"/>
        <v>-4.1387092776596433E-2</v>
      </c>
      <c r="N2535" s="12">
        <v>5246.265273135492</v>
      </c>
      <c r="O2535" s="14">
        <f t="shared" si="159"/>
        <v>-3.8465402325571191E-2</v>
      </c>
      <c r="P2535">
        <v>3</v>
      </c>
      <c r="Q2535">
        <v>1</v>
      </c>
    </row>
    <row r="2536" spans="1:17">
      <c r="A2536" s="2" t="str">
        <f t="shared" si="156"/>
        <v>3_19772</v>
      </c>
      <c r="B2536" s="2">
        <v>3</v>
      </c>
      <c r="C2536" s="11" t="s">
        <v>26</v>
      </c>
      <c r="D2536" s="2">
        <v>2</v>
      </c>
      <c r="E2536" s="2">
        <v>1977</v>
      </c>
      <c r="F2536" s="2" t="str">
        <f t="shared" si="157"/>
        <v>1977Q2</v>
      </c>
      <c r="G2536" s="2">
        <v>1</v>
      </c>
      <c r="H2536" s="2">
        <v>0</v>
      </c>
      <c r="I2536" s="2">
        <v>0</v>
      </c>
      <c r="J2536" s="12">
        <v>1878</v>
      </c>
      <c r="K2536" s="12">
        <f>J2536*[1]OtherData!$C$3</f>
        <v>1421.650264950795</v>
      </c>
      <c r="L2536" s="12" t="str">
        <f>VLOOKUP($C2536,[1]OtherData!$H:$I,2,0)</f>
        <v>Wind</v>
      </c>
      <c r="M2536" s="13">
        <f t="shared" si="158"/>
        <v>-4.1387092776596433E-2</v>
      </c>
      <c r="N2536" s="12">
        <v>4138.661236436812</v>
      </c>
      <c r="O2536" s="14">
        <f t="shared" si="159"/>
        <v>-3.8470713843559087E-2</v>
      </c>
      <c r="P2536">
        <v>3</v>
      </c>
      <c r="Q2536">
        <v>1</v>
      </c>
    </row>
    <row r="2537" spans="1:17">
      <c r="A2537" s="2" t="str">
        <f t="shared" si="156"/>
        <v>4_19661</v>
      </c>
      <c r="B2537" s="2">
        <v>4</v>
      </c>
      <c r="C2537" s="11" t="s">
        <v>24</v>
      </c>
      <c r="D2537" s="2">
        <v>1</v>
      </c>
      <c r="E2537" s="2">
        <v>1966</v>
      </c>
      <c r="F2537" s="2" t="str">
        <f t="shared" si="157"/>
        <v>1966Q1</v>
      </c>
      <c r="G2537" s="2">
        <v>1</v>
      </c>
      <c r="H2537" s="2">
        <v>0</v>
      </c>
      <c r="I2537" s="2">
        <v>0</v>
      </c>
      <c r="J2537" s="12">
        <v>1877</v>
      </c>
      <c r="K2537" s="12">
        <f>J2537*[1]OtherData!$C$3</f>
        <v>1420.893262679788</v>
      </c>
      <c r="L2537" s="12" t="str">
        <f>VLOOKUP($C2537,[1]OtherData!$H:$I,2,0)</f>
        <v>Storm</v>
      </c>
      <c r="M2537" s="15">
        <f t="shared" si="158"/>
        <v>-4.1387099101057825E-2</v>
      </c>
      <c r="N2537" s="12">
        <v>4805.6985684400197</v>
      </c>
      <c r="O2537" s="14">
        <f t="shared" si="159"/>
        <v>-3.8467515064329195E-2</v>
      </c>
      <c r="P2537">
        <v>3</v>
      </c>
      <c r="Q2537">
        <v>1</v>
      </c>
    </row>
    <row r="2538" spans="1:17">
      <c r="A2538" s="2" t="str">
        <f t="shared" si="156"/>
        <v>2_19831</v>
      </c>
      <c r="B2538" s="2">
        <v>2</v>
      </c>
      <c r="C2538" s="11" t="s">
        <v>22</v>
      </c>
      <c r="D2538" s="2">
        <v>1</v>
      </c>
      <c r="E2538" s="2">
        <v>1983</v>
      </c>
      <c r="F2538" s="2" t="str">
        <f t="shared" si="157"/>
        <v>1983Q1</v>
      </c>
      <c r="G2538" s="2">
        <v>1</v>
      </c>
      <c r="H2538" s="2">
        <v>0</v>
      </c>
      <c r="I2538" s="2">
        <v>0</v>
      </c>
      <c r="J2538" s="12">
        <v>1877</v>
      </c>
      <c r="K2538" s="12">
        <f>J2538*[1]OtherData!$C$3</f>
        <v>1420.893262679788</v>
      </c>
      <c r="L2538" s="12" t="str">
        <f>VLOOKUP($C2538,[1]OtherData!$H:$I,2,0)</f>
        <v>Wind</v>
      </c>
      <c r="M2538" s="13">
        <f t="shared" si="158"/>
        <v>-4.1387099101057825E-2</v>
      </c>
      <c r="N2538" s="12">
        <v>3436.7406616173348</v>
      </c>
      <c r="O2538" s="14">
        <f t="shared" si="159"/>
        <v>-3.8474079905469027E-2</v>
      </c>
      <c r="P2538">
        <v>3</v>
      </c>
      <c r="Q2538">
        <v>1</v>
      </c>
    </row>
    <row r="2539" spans="1:17">
      <c r="A2539" s="2" t="str">
        <f t="shared" si="156"/>
        <v>6_19751</v>
      </c>
      <c r="B2539" s="2">
        <v>6</v>
      </c>
      <c r="C2539" s="11" t="s">
        <v>27</v>
      </c>
      <c r="D2539" s="2">
        <v>1</v>
      </c>
      <c r="E2539" s="2">
        <v>1975</v>
      </c>
      <c r="F2539" s="2" t="str">
        <f t="shared" si="157"/>
        <v>1975Q1</v>
      </c>
      <c r="G2539" s="2">
        <v>1</v>
      </c>
      <c r="H2539" s="2">
        <v>0</v>
      </c>
      <c r="I2539" s="2">
        <v>0</v>
      </c>
      <c r="J2539" s="12">
        <v>1875</v>
      </c>
      <c r="K2539" s="12">
        <f>J2539*[1]OtherData!$C$3</f>
        <v>1419.3792581377745</v>
      </c>
      <c r="L2539" s="12" t="str">
        <f>VLOOKUP($C2539,[1]OtherData!$H:$I,2,0)</f>
        <v>Storm</v>
      </c>
      <c r="M2539" s="15">
        <f t="shared" si="158"/>
        <v>-4.1387111749980596E-2</v>
      </c>
      <c r="N2539" s="12">
        <v>4091.5359467063904</v>
      </c>
      <c r="O2539" s="14">
        <f t="shared" si="159"/>
        <v>-3.8470939833006396E-2</v>
      </c>
      <c r="P2539">
        <v>3</v>
      </c>
      <c r="Q2539">
        <v>1</v>
      </c>
    </row>
    <row r="2540" spans="1:17">
      <c r="A2540" s="2" t="str">
        <f t="shared" si="156"/>
        <v>5_19643</v>
      </c>
      <c r="B2540" s="2">
        <v>5</v>
      </c>
      <c r="C2540" s="11" t="s">
        <v>17</v>
      </c>
      <c r="D2540" s="2">
        <v>3</v>
      </c>
      <c r="E2540" s="2">
        <v>1964</v>
      </c>
      <c r="F2540" s="2" t="str">
        <f t="shared" si="157"/>
        <v>1964Q3</v>
      </c>
      <c r="G2540" s="2">
        <v>2</v>
      </c>
      <c r="H2540" s="2">
        <v>0</v>
      </c>
      <c r="I2540" s="2">
        <v>0</v>
      </c>
      <c r="J2540" s="12">
        <v>1874</v>
      </c>
      <c r="K2540" s="12">
        <f>J2540*[1]OtherData!$C$3</f>
        <v>1418.6222558667678</v>
      </c>
      <c r="L2540" s="12" t="str">
        <f>VLOOKUP($C2540,[1]OtherData!$H:$I,2,0)</f>
        <v>Wind</v>
      </c>
      <c r="M2540" s="13">
        <f t="shared" si="158"/>
        <v>-4.1387118074441981E-2</v>
      </c>
      <c r="N2540" s="12">
        <v>5008.5462197599891</v>
      </c>
      <c r="O2540" s="14">
        <f t="shared" si="159"/>
        <v>-3.8466542307899025E-2</v>
      </c>
      <c r="P2540">
        <v>3</v>
      </c>
      <c r="Q2540">
        <v>1</v>
      </c>
    </row>
    <row r="2541" spans="1:17">
      <c r="A2541" s="2" t="str">
        <f t="shared" si="156"/>
        <v>1_19682</v>
      </c>
      <c r="B2541" s="2">
        <v>1</v>
      </c>
      <c r="C2541" s="11" t="s">
        <v>17</v>
      </c>
      <c r="D2541" s="2">
        <v>2</v>
      </c>
      <c r="E2541" s="2">
        <v>1968</v>
      </c>
      <c r="F2541" s="2" t="str">
        <f t="shared" si="157"/>
        <v>1968Q2</v>
      </c>
      <c r="G2541" s="2">
        <v>2</v>
      </c>
      <c r="H2541" s="2">
        <v>0</v>
      </c>
      <c r="I2541" s="2">
        <v>0</v>
      </c>
      <c r="J2541" s="12">
        <v>1873</v>
      </c>
      <c r="K2541" s="12">
        <f>J2541*[1]OtherData!$C$3</f>
        <v>1417.8652535957608</v>
      </c>
      <c r="L2541" s="12" t="str">
        <f>VLOOKUP($C2541,[1]OtherData!$H:$I,2,0)</f>
        <v>Wind</v>
      </c>
      <c r="M2541" s="15">
        <f t="shared" si="158"/>
        <v>-4.1387124398903366E-2</v>
      </c>
      <c r="N2541" s="12">
        <v>4556.6381474385507</v>
      </c>
      <c r="O2541" s="14">
        <f t="shared" si="159"/>
        <v>-3.8468709434214453E-2</v>
      </c>
      <c r="P2541">
        <v>3</v>
      </c>
      <c r="Q2541">
        <v>1</v>
      </c>
    </row>
    <row r="2542" spans="1:17">
      <c r="A2542" s="2" t="str">
        <f t="shared" si="156"/>
        <v>3_19653</v>
      </c>
      <c r="B2542" s="2">
        <v>3</v>
      </c>
      <c r="C2542" s="11" t="s">
        <v>32</v>
      </c>
      <c r="D2542" s="2">
        <v>3</v>
      </c>
      <c r="E2542" s="2">
        <v>1965</v>
      </c>
      <c r="F2542" s="2" t="str">
        <f t="shared" si="157"/>
        <v>1965Q3</v>
      </c>
      <c r="G2542" s="2">
        <v>31</v>
      </c>
      <c r="H2542" s="2">
        <v>0</v>
      </c>
      <c r="I2542" s="2">
        <v>0</v>
      </c>
      <c r="J2542" s="12">
        <v>1871</v>
      </c>
      <c r="K2542" s="12">
        <f>J2542*[1]OtherData!$C$3</f>
        <v>1416.3512490537473</v>
      </c>
      <c r="L2542" s="12" t="str">
        <f>VLOOKUP($C2542,[1]OtherData!$H:$I,2,0)</f>
        <v>Storm</v>
      </c>
      <c r="M2542" s="13">
        <f t="shared" si="158"/>
        <v>-4.1387137047826136E-2</v>
      </c>
      <c r="N2542" s="12">
        <v>4890.31058849489</v>
      </c>
      <c r="O2542" s="14">
        <f t="shared" si="159"/>
        <v>-3.8467109307170844E-2</v>
      </c>
      <c r="P2542">
        <v>2</v>
      </c>
      <c r="Q2542">
        <v>3</v>
      </c>
    </row>
    <row r="2543" spans="1:17">
      <c r="A2543" s="2" t="str">
        <f t="shared" si="156"/>
        <v>4_19754</v>
      </c>
      <c r="B2543" s="2">
        <v>4</v>
      </c>
      <c r="C2543" s="11" t="s">
        <v>26</v>
      </c>
      <c r="D2543" s="2">
        <v>4</v>
      </c>
      <c r="E2543" s="2">
        <v>1975</v>
      </c>
      <c r="F2543" s="2" t="str">
        <f t="shared" si="157"/>
        <v>1975Q4</v>
      </c>
      <c r="G2543" s="2">
        <v>1</v>
      </c>
      <c r="H2543" s="2">
        <v>0</v>
      </c>
      <c r="I2543" s="2">
        <v>0</v>
      </c>
      <c r="J2543" s="12">
        <v>1870</v>
      </c>
      <c r="K2543" s="12">
        <f>J2543*[1]OtherData!$C$3</f>
        <v>1415.5942467827404</v>
      </c>
      <c r="L2543" s="12" t="str">
        <f>VLOOKUP($C2543,[1]OtherData!$H:$I,2,0)</f>
        <v>Wind</v>
      </c>
      <c r="M2543" s="15">
        <f t="shared" si="158"/>
        <v>-4.1387143372287521E-2</v>
      </c>
      <c r="N2543" s="12">
        <v>4080.6251841818403</v>
      </c>
      <c r="O2543" s="14">
        <f t="shared" si="159"/>
        <v>-3.8470992155595955E-2</v>
      </c>
      <c r="P2543">
        <v>3</v>
      </c>
      <c r="Q2543">
        <v>1</v>
      </c>
    </row>
    <row r="2544" spans="1:17">
      <c r="A2544" s="2" t="str">
        <f t="shared" si="156"/>
        <v>3_19854</v>
      </c>
      <c r="B2544" s="2">
        <v>3</v>
      </c>
      <c r="C2544" s="11" t="s">
        <v>20</v>
      </c>
      <c r="D2544" s="2">
        <v>4</v>
      </c>
      <c r="E2544" s="2">
        <v>1985</v>
      </c>
      <c r="F2544" s="2" t="str">
        <f t="shared" si="157"/>
        <v>1985Q4</v>
      </c>
      <c r="G2544" s="2">
        <v>1</v>
      </c>
      <c r="H2544" s="2">
        <v>0</v>
      </c>
      <c r="I2544" s="2">
        <v>0</v>
      </c>
      <c r="J2544" s="12">
        <v>1869</v>
      </c>
      <c r="K2544" s="12">
        <f>J2544*[1]OtherData!$C$3</f>
        <v>1414.8372445117336</v>
      </c>
      <c r="L2544" s="12" t="str">
        <f>VLOOKUP($C2544,[1]OtherData!$H:$I,2,0)</f>
        <v>Winter</v>
      </c>
      <c r="M2544" s="13">
        <f t="shared" si="158"/>
        <v>-4.1387149696748914E-2</v>
      </c>
      <c r="N2544" s="12">
        <v>3020.773974979883</v>
      </c>
      <c r="O2544" s="14">
        <f t="shared" si="159"/>
        <v>-3.847607467477758E-2</v>
      </c>
      <c r="P2544">
        <v>3</v>
      </c>
      <c r="Q2544">
        <v>1</v>
      </c>
    </row>
    <row r="2545" spans="1:17">
      <c r="A2545" s="2" t="str">
        <f t="shared" si="156"/>
        <v>6_19661</v>
      </c>
      <c r="B2545" s="2">
        <v>6</v>
      </c>
      <c r="C2545" s="11" t="s">
        <v>24</v>
      </c>
      <c r="D2545" s="2">
        <v>1</v>
      </c>
      <c r="E2545" s="2">
        <v>1966</v>
      </c>
      <c r="F2545" s="2" t="str">
        <f t="shared" si="157"/>
        <v>1966Q1</v>
      </c>
      <c r="G2545" s="2">
        <v>1</v>
      </c>
      <c r="H2545" s="2">
        <v>0</v>
      </c>
      <c r="I2545" s="2">
        <v>0</v>
      </c>
      <c r="J2545" s="12">
        <v>1864</v>
      </c>
      <c r="K2545" s="12">
        <f>J2545*[1]OtherData!$C$3</f>
        <v>1411.0522331566995</v>
      </c>
      <c r="L2545" s="12" t="str">
        <f>VLOOKUP($C2545,[1]OtherData!$H:$I,2,0)</f>
        <v>Storm</v>
      </c>
      <c r="M2545" s="15">
        <f t="shared" si="158"/>
        <v>-4.1387181319055839E-2</v>
      </c>
      <c r="N2545" s="12">
        <v>4772.4145613064447</v>
      </c>
      <c r="O2545" s="14">
        <f t="shared" si="159"/>
        <v>-3.8467674677870448E-2</v>
      </c>
      <c r="P2545">
        <v>3</v>
      </c>
      <c r="Q2545">
        <v>1</v>
      </c>
    </row>
    <row r="2546" spans="1:17">
      <c r="A2546" s="2" t="str">
        <f t="shared" si="156"/>
        <v>5_19611</v>
      </c>
      <c r="B2546" s="2">
        <v>5</v>
      </c>
      <c r="C2546" s="11" t="s">
        <v>26</v>
      </c>
      <c r="D2546" s="2">
        <v>1</v>
      </c>
      <c r="E2546" s="2">
        <v>1961</v>
      </c>
      <c r="F2546" s="2" t="str">
        <f t="shared" si="157"/>
        <v>1961Q1</v>
      </c>
      <c r="G2546" s="2">
        <v>1</v>
      </c>
      <c r="H2546" s="2">
        <v>0</v>
      </c>
      <c r="I2546" s="2">
        <v>0</v>
      </c>
      <c r="J2546" s="12">
        <v>1864</v>
      </c>
      <c r="K2546" s="12">
        <f>J2546*[1]OtherData!$C$3</f>
        <v>1411.0522331566995</v>
      </c>
      <c r="L2546" s="12" t="str">
        <f>VLOOKUP($C2546,[1]OtherData!$H:$I,2,0)</f>
        <v>Wind</v>
      </c>
      <c r="M2546" s="13">
        <f t="shared" si="158"/>
        <v>-4.1387181319055839E-2</v>
      </c>
      <c r="N2546" s="12">
        <v>5207.1557343581244</v>
      </c>
      <c r="O2546" s="14">
        <f t="shared" si="159"/>
        <v>-3.8465589875464321E-2</v>
      </c>
      <c r="P2546">
        <v>3</v>
      </c>
      <c r="Q2546">
        <v>1</v>
      </c>
    </row>
    <row r="2547" spans="1:17">
      <c r="A2547" s="2" t="str">
        <f t="shared" si="156"/>
        <v>3_19772</v>
      </c>
      <c r="B2547" s="2">
        <v>3</v>
      </c>
      <c r="C2547" s="11" t="s">
        <v>59</v>
      </c>
      <c r="D2547" s="2">
        <v>2</v>
      </c>
      <c r="E2547" s="2">
        <v>1977</v>
      </c>
      <c r="F2547" s="2" t="str">
        <f t="shared" si="157"/>
        <v>1977Q2</v>
      </c>
      <c r="G2547" s="2">
        <v>1</v>
      </c>
      <c r="H2547" s="2">
        <v>0</v>
      </c>
      <c r="I2547" s="2">
        <v>2</v>
      </c>
      <c r="J2547" s="12">
        <v>1864</v>
      </c>
      <c r="K2547" s="12">
        <f>J2547*[1]OtherData!$C$3</f>
        <v>1411.0522331566995</v>
      </c>
      <c r="L2547" s="12" t="str">
        <f>VLOOKUP($C2547,[1]OtherData!$H:$I,2,0)</f>
        <v>Storm</v>
      </c>
      <c r="M2547" s="15">
        <f t="shared" si="158"/>
        <v>-4.1387181319055839E-2</v>
      </c>
      <c r="N2547" s="12">
        <v>4107.8085967615643</v>
      </c>
      <c r="O2547" s="14">
        <f t="shared" si="159"/>
        <v>-3.8470861797471473E-2</v>
      </c>
      <c r="P2547">
        <v>3</v>
      </c>
      <c r="Q2547">
        <v>1</v>
      </c>
    </row>
    <row r="2548" spans="1:17">
      <c r="A2548" s="2" t="str">
        <f t="shared" si="156"/>
        <v>6_19883</v>
      </c>
      <c r="B2548" s="2">
        <v>6</v>
      </c>
      <c r="C2548" s="11" t="s">
        <v>38</v>
      </c>
      <c r="D2548" s="2">
        <v>3</v>
      </c>
      <c r="E2548" s="2">
        <v>1988</v>
      </c>
      <c r="F2548" s="2" t="str">
        <f t="shared" si="157"/>
        <v>1988Q3</v>
      </c>
      <c r="G2548" s="2">
        <v>31</v>
      </c>
      <c r="H2548" s="2">
        <v>0</v>
      </c>
      <c r="I2548" s="2">
        <v>0</v>
      </c>
      <c r="J2548" s="12">
        <v>1862</v>
      </c>
      <c r="K2548" s="12">
        <f>J2548*[1]OtherData!$C$3</f>
        <v>1409.538228614686</v>
      </c>
      <c r="L2548" s="12" t="str">
        <f>VLOOKUP($C2548,[1]OtherData!$H:$I,2,0)</f>
        <v>Heat</v>
      </c>
      <c r="M2548" s="13">
        <f t="shared" si="158"/>
        <v>-4.138719396797861E-2</v>
      </c>
      <c r="N2548" s="12">
        <v>2599.4365798362446</v>
      </c>
      <c r="O2548" s="14">
        <f t="shared" si="159"/>
        <v>-3.8478095199332499E-2</v>
      </c>
      <c r="P2548">
        <v>2</v>
      </c>
      <c r="Q2548">
        <v>3</v>
      </c>
    </row>
    <row r="2549" spans="1:17">
      <c r="A2549" s="2" t="str">
        <f t="shared" si="156"/>
        <v>3_19641</v>
      </c>
      <c r="B2549" s="2">
        <v>3</v>
      </c>
      <c r="C2549" s="11" t="s">
        <v>19</v>
      </c>
      <c r="D2549" s="2">
        <v>1</v>
      </c>
      <c r="E2549" s="2">
        <v>1964</v>
      </c>
      <c r="F2549" s="2" t="str">
        <f t="shared" si="157"/>
        <v>1964Q1</v>
      </c>
      <c r="G2549" s="2">
        <v>31</v>
      </c>
      <c r="H2549" s="2">
        <v>0</v>
      </c>
      <c r="I2549" s="2">
        <v>0</v>
      </c>
      <c r="J2549" s="12">
        <v>1861</v>
      </c>
      <c r="K2549" s="12">
        <f>J2549*[1]OtherData!$C$3</f>
        <v>1408.781226343679</v>
      </c>
      <c r="L2549" s="12" t="str">
        <f>VLOOKUP($C2549,[1]OtherData!$H:$I,2,0)</f>
        <v>Water</v>
      </c>
      <c r="M2549" s="15">
        <f t="shared" si="158"/>
        <v>-4.1387200292439995E-2</v>
      </c>
      <c r="N2549" s="12">
        <v>4973.8017689292101</v>
      </c>
      <c r="O2549" s="14">
        <f t="shared" si="159"/>
        <v>-3.8466708925001751E-2</v>
      </c>
      <c r="P2549">
        <v>2</v>
      </c>
      <c r="Q2549">
        <v>3</v>
      </c>
    </row>
    <row r="2550" spans="1:17">
      <c r="A2550" s="2" t="str">
        <f t="shared" si="156"/>
        <v>1_19883</v>
      </c>
      <c r="B2550" s="2">
        <v>1</v>
      </c>
      <c r="C2550" s="11" t="s">
        <v>38</v>
      </c>
      <c r="D2550" s="2">
        <v>3</v>
      </c>
      <c r="E2550" s="2">
        <v>1988</v>
      </c>
      <c r="F2550" s="2" t="str">
        <f t="shared" si="157"/>
        <v>1988Q3</v>
      </c>
      <c r="G2550" s="2">
        <v>31</v>
      </c>
      <c r="H2550" s="2">
        <v>0</v>
      </c>
      <c r="I2550" s="2">
        <v>0</v>
      </c>
      <c r="J2550" s="12">
        <v>1859</v>
      </c>
      <c r="K2550" s="12">
        <f>J2550*[1]OtherData!$C$3</f>
        <v>1407.2672218016655</v>
      </c>
      <c r="L2550" s="12" t="str">
        <f>VLOOKUP($C2550,[1]OtherData!$H:$I,2,0)</f>
        <v>Heat</v>
      </c>
      <c r="M2550" s="13">
        <f t="shared" si="158"/>
        <v>-4.1387212941362772E-2</v>
      </c>
      <c r="N2550" s="12">
        <v>2595.2484435636838</v>
      </c>
      <c r="O2550" s="14">
        <f t="shared" si="159"/>
        <v>-3.8478115283550697E-2</v>
      </c>
      <c r="P2550">
        <v>2</v>
      </c>
      <c r="Q2550">
        <v>3</v>
      </c>
    </row>
    <row r="2551" spans="1:17">
      <c r="A2551" s="2" t="str">
        <f t="shared" si="156"/>
        <v>4_19751</v>
      </c>
      <c r="B2551" s="2">
        <v>4</v>
      </c>
      <c r="C2551" s="11" t="s">
        <v>27</v>
      </c>
      <c r="D2551" s="2">
        <v>1</v>
      </c>
      <c r="E2551" s="2">
        <v>1975</v>
      </c>
      <c r="F2551" s="2" t="str">
        <f t="shared" si="157"/>
        <v>1975Q1</v>
      </c>
      <c r="G2551" s="2">
        <v>1</v>
      </c>
      <c r="H2551" s="2">
        <v>0</v>
      </c>
      <c r="I2551" s="2">
        <v>0</v>
      </c>
      <c r="J2551" s="12">
        <v>1858</v>
      </c>
      <c r="K2551" s="12">
        <f>J2551*[1]OtherData!$C$3</f>
        <v>1406.5102195306586</v>
      </c>
      <c r="L2551" s="12" t="str">
        <f>VLOOKUP($C2551,[1]OtherData!$H:$I,2,0)</f>
        <v>Storm</v>
      </c>
      <c r="M2551" s="15">
        <f t="shared" si="158"/>
        <v>-4.1387219265824157E-2</v>
      </c>
      <c r="N2551" s="12">
        <v>4054.4393541229192</v>
      </c>
      <c r="O2551" s="14">
        <f t="shared" si="159"/>
        <v>-3.8471117729810905E-2</v>
      </c>
      <c r="P2551">
        <v>3</v>
      </c>
      <c r="Q2551">
        <v>1</v>
      </c>
    </row>
    <row r="2552" spans="1:17">
      <c r="A2552" s="2" t="str">
        <f t="shared" si="156"/>
        <v>6_19711</v>
      </c>
      <c r="B2552" s="2">
        <v>6</v>
      </c>
      <c r="C2552" s="11" t="s">
        <v>24</v>
      </c>
      <c r="D2552" s="2">
        <v>1</v>
      </c>
      <c r="E2552" s="2">
        <v>1971</v>
      </c>
      <c r="F2552" s="2" t="str">
        <f t="shared" si="157"/>
        <v>1971Q1</v>
      </c>
      <c r="G2552" s="2">
        <v>1</v>
      </c>
      <c r="H2552" s="2">
        <v>0</v>
      </c>
      <c r="I2552" s="2">
        <v>0</v>
      </c>
      <c r="J2552" s="12">
        <v>1853</v>
      </c>
      <c r="K2552" s="12">
        <f>J2552*[1]OtherData!$C$3</f>
        <v>1402.7252081756246</v>
      </c>
      <c r="L2552" s="12" t="str">
        <f>VLOOKUP($C2552,[1]OtherData!$H:$I,2,0)</f>
        <v>Storm</v>
      </c>
      <c r="M2552" s="13">
        <f t="shared" si="158"/>
        <v>-4.1387250888131083E-2</v>
      </c>
      <c r="N2552" s="12">
        <v>4116.1637092248729</v>
      </c>
      <c r="O2552" s="14">
        <f t="shared" si="159"/>
        <v>-3.8470821730508309E-2</v>
      </c>
      <c r="P2552">
        <v>3</v>
      </c>
      <c r="Q2552">
        <v>1</v>
      </c>
    </row>
    <row r="2553" spans="1:17">
      <c r="A2553" s="2" t="str">
        <f t="shared" si="156"/>
        <v>3_19771</v>
      </c>
      <c r="B2553" s="2">
        <v>3</v>
      </c>
      <c r="C2553" s="11" t="s">
        <v>20</v>
      </c>
      <c r="D2553" s="2">
        <v>1</v>
      </c>
      <c r="E2553" s="2">
        <v>1977</v>
      </c>
      <c r="F2553" s="2" t="str">
        <f t="shared" si="157"/>
        <v>1977Q1</v>
      </c>
      <c r="G2553" s="2">
        <v>31</v>
      </c>
      <c r="H2553" s="2">
        <v>0</v>
      </c>
      <c r="I2553" s="2">
        <v>0</v>
      </c>
      <c r="J2553" s="12">
        <v>1853</v>
      </c>
      <c r="K2553" s="12">
        <f>J2553*[1]OtherData!$C$3</f>
        <v>1402.7252081756246</v>
      </c>
      <c r="L2553" s="12" t="str">
        <f>VLOOKUP($C2553,[1]OtherData!$H:$I,2,0)</f>
        <v>Winter</v>
      </c>
      <c r="M2553" s="15">
        <f t="shared" si="158"/>
        <v>-4.1387250888131083E-2</v>
      </c>
      <c r="N2553" s="12">
        <v>4083.5672370167267</v>
      </c>
      <c r="O2553" s="14">
        <f t="shared" si="159"/>
        <v>-3.8470978046974066E-2</v>
      </c>
      <c r="P2553">
        <v>2</v>
      </c>
      <c r="Q2553">
        <v>3</v>
      </c>
    </row>
    <row r="2554" spans="1:17">
      <c r="A2554" s="2" t="str">
        <f t="shared" si="156"/>
        <v>1_19831</v>
      </c>
      <c r="B2554" s="2">
        <v>1</v>
      </c>
      <c r="C2554" s="11" t="s">
        <v>22</v>
      </c>
      <c r="D2554" s="2">
        <v>1</v>
      </c>
      <c r="E2554" s="2">
        <v>1983</v>
      </c>
      <c r="F2554" s="2" t="str">
        <f t="shared" si="157"/>
        <v>1983Q1</v>
      </c>
      <c r="G2554" s="2">
        <v>1</v>
      </c>
      <c r="H2554" s="2">
        <v>0</v>
      </c>
      <c r="I2554" s="2">
        <v>0</v>
      </c>
      <c r="J2554" s="12">
        <v>1851</v>
      </c>
      <c r="K2554" s="12">
        <f>J2554*[1]OtherData!$C$3</f>
        <v>1401.2112036336109</v>
      </c>
      <c r="L2554" s="12" t="str">
        <f>VLOOKUP($C2554,[1]OtherData!$H:$I,2,0)</f>
        <v>Wind</v>
      </c>
      <c r="M2554" s="13">
        <f t="shared" si="158"/>
        <v>-4.138726353705386E-2</v>
      </c>
      <c r="N2554" s="12">
        <v>3389.1353034915751</v>
      </c>
      <c r="O2554" s="14">
        <f t="shared" si="159"/>
        <v>-3.8474308197085548E-2</v>
      </c>
      <c r="P2554">
        <v>3</v>
      </c>
      <c r="Q2554">
        <v>1</v>
      </c>
    </row>
    <row r="2555" spans="1:17">
      <c r="A2555" s="2" t="str">
        <f t="shared" si="156"/>
        <v>5_19821</v>
      </c>
      <c r="B2555" s="2">
        <v>5</v>
      </c>
      <c r="C2555" s="11" t="s">
        <v>20</v>
      </c>
      <c r="D2555" s="2">
        <v>1</v>
      </c>
      <c r="E2555" s="2">
        <v>1982</v>
      </c>
      <c r="F2555" s="2" t="str">
        <f t="shared" si="157"/>
        <v>1982Q1</v>
      </c>
      <c r="G2555" s="2">
        <v>1</v>
      </c>
      <c r="H2555" s="2">
        <v>0</v>
      </c>
      <c r="I2555" s="2">
        <v>1</v>
      </c>
      <c r="J2555" s="12">
        <v>1848</v>
      </c>
      <c r="K2555" s="12">
        <f>J2555*[1]OtherData!$C$3</f>
        <v>1398.9401968205905</v>
      </c>
      <c r="L2555" s="12" t="str">
        <f>VLOOKUP($C2555,[1]OtherData!$H:$I,2,0)</f>
        <v>Winter</v>
      </c>
      <c r="M2555" s="15">
        <f t="shared" si="158"/>
        <v>-4.1387282510438016E-2</v>
      </c>
      <c r="N2555" s="12">
        <v>3602.0644226949967</v>
      </c>
      <c r="O2555" s="14">
        <f t="shared" si="159"/>
        <v>-3.8473287094950376E-2</v>
      </c>
      <c r="P2555">
        <v>3</v>
      </c>
      <c r="Q2555">
        <v>1</v>
      </c>
    </row>
    <row r="2556" spans="1:17">
      <c r="A2556" s="2" t="str">
        <f t="shared" si="156"/>
        <v>1_19653</v>
      </c>
      <c r="B2556" s="2">
        <v>1</v>
      </c>
      <c r="C2556" s="11" t="s">
        <v>25</v>
      </c>
      <c r="D2556" s="2">
        <v>3</v>
      </c>
      <c r="E2556" s="2">
        <v>1965</v>
      </c>
      <c r="F2556" s="2" t="str">
        <f t="shared" si="157"/>
        <v>1965Q3</v>
      </c>
      <c r="G2556" s="2">
        <v>1</v>
      </c>
      <c r="H2556" s="2">
        <v>0</v>
      </c>
      <c r="I2556" s="2">
        <v>0</v>
      </c>
      <c r="J2556" s="12">
        <v>1846</v>
      </c>
      <c r="K2556" s="12">
        <f>J2556*[1]OtherData!$C$3</f>
        <v>1397.426192278577</v>
      </c>
      <c r="L2556" s="12" t="str">
        <f>VLOOKUP($C2556,[1]OtherData!$H:$I,2,0)</f>
        <v>Storm</v>
      </c>
      <c r="M2556" s="13">
        <f t="shared" si="158"/>
        <v>-4.1387295159360786E-2</v>
      </c>
      <c r="N2556" s="12">
        <v>4824.9670477613936</v>
      </c>
      <c r="O2556" s="14">
        <f t="shared" si="159"/>
        <v>-3.8467422662287379E-2</v>
      </c>
      <c r="P2556">
        <v>3</v>
      </c>
      <c r="Q2556">
        <v>1</v>
      </c>
    </row>
    <row r="2557" spans="1:17">
      <c r="A2557" s="2" t="str">
        <f t="shared" si="156"/>
        <v>2_19641</v>
      </c>
      <c r="B2557" s="2">
        <v>2</v>
      </c>
      <c r="C2557" s="11" t="s">
        <v>26</v>
      </c>
      <c r="D2557" s="2">
        <v>1</v>
      </c>
      <c r="E2557" s="2">
        <v>1964</v>
      </c>
      <c r="F2557" s="2" t="str">
        <f t="shared" si="157"/>
        <v>1964Q1</v>
      </c>
      <c r="G2557" s="2">
        <v>1</v>
      </c>
      <c r="H2557" s="2">
        <v>0</v>
      </c>
      <c r="I2557" s="2">
        <v>1</v>
      </c>
      <c r="J2557" s="12">
        <v>1846</v>
      </c>
      <c r="K2557" s="12">
        <f>J2557*[1]OtherData!$C$3</f>
        <v>1397.426192278577</v>
      </c>
      <c r="L2557" s="12" t="str">
        <f>VLOOKUP($C2557,[1]OtherData!$H:$I,2,0)</f>
        <v>Wind</v>
      </c>
      <c r="M2557" s="15">
        <f t="shared" si="158"/>
        <v>-4.1387295159360786E-2</v>
      </c>
      <c r="N2557" s="12">
        <v>4933.7120179706189</v>
      </c>
      <c r="O2557" s="14">
        <f t="shared" si="159"/>
        <v>-3.84669011755049E-2</v>
      </c>
      <c r="P2557">
        <v>3</v>
      </c>
      <c r="Q2557">
        <v>1</v>
      </c>
    </row>
    <row r="2558" spans="1:17">
      <c r="A2558" s="2" t="str">
        <f t="shared" si="156"/>
        <v>6_19611</v>
      </c>
      <c r="B2558" s="2">
        <v>6</v>
      </c>
      <c r="C2558" s="11" t="s">
        <v>26</v>
      </c>
      <c r="D2558" s="2">
        <v>1</v>
      </c>
      <c r="E2558" s="2">
        <v>1961</v>
      </c>
      <c r="F2558" s="2" t="str">
        <f t="shared" si="157"/>
        <v>1961Q1</v>
      </c>
      <c r="G2558" s="2">
        <v>1</v>
      </c>
      <c r="H2558" s="2">
        <v>0</v>
      </c>
      <c r="I2558" s="2">
        <v>0</v>
      </c>
      <c r="J2558" s="12">
        <v>1843</v>
      </c>
      <c r="K2558" s="12">
        <f>J2558*[1]OtherData!$C$3</f>
        <v>1395.1551854655565</v>
      </c>
      <c r="L2558" s="12" t="str">
        <f>VLOOKUP($C2558,[1]OtherData!$H:$I,2,0)</f>
        <v>Wind</v>
      </c>
      <c r="M2558" s="13">
        <f t="shared" si="158"/>
        <v>-4.1387314132744948E-2</v>
      </c>
      <c r="N2558" s="12">
        <v>5148.4914261920721</v>
      </c>
      <c r="O2558" s="14">
        <f t="shared" si="159"/>
        <v>-3.8465871200304015E-2</v>
      </c>
      <c r="P2558">
        <v>3</v>
      </c>
      <c r="Q2558">
        <v>1</v>
      </c>
    </row>
    <row r="2559" spans="1:17">
      <c r="A2559" s="2" t="str">
        <f t="shared" si="156"/>
        <v>6_19821</v>
      </c>
      <c r="B2559" s="2">
        <v>6</v>
      </c>
      <c r="C2559" s="11" t="s">
        <v>20</v>
      </c>
      <c r="D2559" s="2">
        <v>1</v>
      </c>
      <c r="E2559" s="2">
        <v>1982</v>
      </c>
      <c r="F2559" s="2" t="str">
        <f t="shared" si="157"/>
        <v>1982Q1</v>
      </c>
      <c r="G2559" s="2">
        <v>1</v>
      </c>
      <c r="H2559" s="2">
        <v>0</v>
      </c>
      <c r="I2559" s="2">
        <v>1</v>
      </c>
      <c r="J2559" s="12">
        <v>1841</v>
      </c>
      <c r="K2559" s="12">
        <f>J2559*[1]OtherData!$C$3</f>
        <v>1393.6411809235428</v>
      </c>
      <c r="L2559" s="12" t="str">
        <f>VLOOKUP($C2559,[1]OtherData!$H:$I,2,0)</f>
        <v>Winter</v>
      </c>
      <c r="M2559" s="15">
        <f t="shared" si="158"/>
        <v>-4.1387326781667719E-2</v>
      </c>
      <c r="N2559" s="12">
        <v>3588.4202392756974</v>
      </c>
      <c r="O2559" s="14">
        <f t="shared" si="159"/>
        <v>-3.8473352525666832E-2</v>
      </c>
      <c r="P2559">
        <v>3</v>
      </c>
      <c r="Q2559">
        <v>1</v>
      </c>
    </row>
    <row r="2560" spans="1:17">
      <c r="A2560" s="2" t="str">
        <f t="shared" si="156"/>
        <v>2_19821</v>
      </c>
      <c r="B2560" s="2">
        <v>2</v>
      </c>
      <c r="C2560" s="11" t="s">
        <v>20</v>
      </c>
      <c r="D2560" s="2">
        <v>1</v>
      </c>
      <c r="E2560" s="2">
        <v>1982</v>
      </c>
      <c r="F2560" s="2" t="str">
        <f t="shared" si="157"/>
        <v>1982Q1</v>
      </c>
      <c r="G2560" s="2">
        <v>1</v>
      </c>
      <c r="H2560" s="2">
        <v>0</v>
      </c>
      <c r="I2560" s="2">
        <v>3</v>
      </c>
      <c r="J2560" s="12">
        <v>1840</v>
      </c>
      <c r="K2560" s="12">
        <f>J2560*[1]OtherData!$C$3</f>
        <v>1392.8841786525361</v>
      </c>
      <c r="L2560" s="12" t="str">
        <f>VLOOKUP($C2560,[1]OtherData!$H:$I,2,0)</f>
        <v>Winter</v>
      </c>
      <c r="M2560" s="13">
        <f t="shared" si="158"/>
        <v>-4.1387333106129104E-2</v>
      </c>
      <c r="N2560" s="12">
        <v>3586.4710702157977</v>
      </c>
      <c r="O2560" s="14">
        <f t="shared" si="159"/>
        <v>-3.8473361872912032E-2</v>
      </c>
      <c r="P2560">
        <v>3</v>
      </c>
      <c r="Q2560">
        <v>1</v>
      </c>
    </row>
    <row r="2561" spans="1:17">
      <c r="A2561" s="2" t="str">
        <f t="shared" si="156"/>
        <v>6_19641</v>
      </c>
      <c r="B2561" s="2">
        <v>6</v>
      </c>
      <c r="C2561" s="11" t="s">
        <v>19</v>
      </c>
      <c r="D2561" s="2">
        <v>1</v>
      </c>
      <c r="E2561" s="2">
        <v>1964</v>
      </c>
      <c r="F2561" s="2" t="str">
        <f t="shared" si="157"/>
        <v>1964Q1</v>
      </c>
      <c r="G2561" s="2">
        <v>31</v>
      </c>
      <c r="H2561" s="2">
        <v>0</v>
      </c>
      <c r="I2561" s="2">
        <v>0</v>
      </c>
      <c r="J2561" s="12">
        <v>1840</v>
      </c>
      <c r="K2561" s="12">
        <f>J2561*[1]OtherData!$C$3</f>
        <v>1392.8841786525361</v>
      </c>
      <c r="L2561" s="12" t="str">
        <f>VLOOKUP($C2561,[1]OtherData!$H:$I,2,0)</f>
        <v>Water</v>
      </c>
      <c r="M2561" s="15">
        <f t="shared" si="158"/>
        <v>-4.1387333106129104E-2</v>
      </c>
      <c r="N2561" s="12">
        <v>4917.6761175871825</v>
      </c>
      <c r="O2561" s="14">
        <f t="shared" si="159"/>
        <v>-3.8466978075706162E-2</v>
      </c>
      <c r="P2561">
        <v>2</v>
      </c>
      <c r="Q2561">
        <v>3</v>
      </c>
    </row>
    <row r="2562" spans="1:17">
      <c r="A2562" s="2" t="str">
        <f t="shared" ref="A2562:A2625" si="160">B2562&amp;"_"&amp;E2562&amp;D2562</f>
        <v>2_19754</v>
      </c>
      <c r="B2562" s="2">
        <v>2</v>
      </c>
      <c r="C2562" s="11" t="s">
        <v>26</v>
      </c>
      <c r="D2562" s="2">
        <v>4</v>
      </c>
      <c r="E2562" s="2">
        <v>1975</v>
      </c>
      <c r="F2562" s="2" t="str">
        <f t="shared" ref="F2562:F2625" si="161">E2562&amp;"Q"&amp;D2562</f>
        <v>1975Q4</v>
      </c>
      <c r="G2562" s="2">
        <v>1</v>
      </c>
      <c r="H2562" s="2">
        <v>0</v>
      </c>
      <c r="I2562" s="2">
        <v>0</v>
      </c>
      <c r="J2562" s="12">
        <v>1840</v>
      </c>
      <c r="K2562" s="12">
        <f>J2562*[1]OtherData!$C$3</f>
        <v>1392.8841786525361</v>
      </c>
      <c r="L2562" s="12" t="str">
        <f>VLOOKUP($C2562,[1]OtherData!$H:$I,2,0)</f>
        <v>Wind</v>
      </c>
      <c r="M2562" s="13">
        <f t="shared" ref="M2562:M2625" si="162">STANDARDIZE(J2562,AVERAGE($J$2:$J$3367),_xlfn.STDEV.S($J$2:$J$3367))</f>
        <v>-4.1387333106129104E-2</v>
      </c>
      <c r="N2562" s="12">
        <v>4015.1606090345381</v>
      </c>
      <c r="O2562" s="14">
        <f t="shared" ref="O2562:O2625" si="163">STANDARDIZE(N2562,AVERAGE($N$2:$N$3367),_xlfn.STDEV.S($N$2:$N$3367))</f>
        <v>-3.8471306091133334E-2</v>
      </c>
      <c r="P2562">
        <v>3</v>
      </c>
      <c r="Q2562">
        <v>1</v>
      </c>
    </row>
    <row r="2563" spans="1:17">
      <c r="A2563" s="2" t="str">
        <f t="shared" si="160"/>
        <v>4_19773</v>
      </c>
      <c r="B2563" s="2">
        <v>4</v>
      </c>
      <c r="C2563" s="11" t="s">
        <v>24</v>
      </c>
      <c r="D2563" s="2">
        <v>3</v>
      </c>
      <c r="E2563" s="2">
        <v>1977</v>
      </c>
      <c r="F2563" s="2" t="str">
        <f t="shared" si="161"/>
        <v>1977Q3</v>
      </c>
      <c r="G2563" s="2">
        <v>1</v>
      </c>
      <c r="H2563" s="2">
        <v>0</v>
      </c>
      <c r="I2563" s="2">
        <v>0</v>
      </c>
      <c r="J2563" s="12">
        <v>1838</v>
      </c>
      <c r="K2563" s="12">
        <f>J2563*[1]OtherData!$C$3</f>
        <v>1391.3701741105224</v>
      </c>
      <c r="L2563" s="12" t="str">
        <f>VLOOKUP($C2563,[1]OtherData!$H:$I,2,0)</f>
        <v>Storm</v>
      </c>
      <c r="M2563" s="15">
        <f t="shared" si="162"/>
        <v>-4.1387345755051874E-2</v>
      </c>
      <c r="N2563" s="12">
        <v>4050.5108373646758</v>
      </c>
      <c r="O2563" s="14">
        <f t="shared" si="163"/>
        <v>-3.8471136569023061E-2</v>
      </c>
      <c r="P2563">
        <v>3</v>
      </c>
      <c r="Q2563">
        <v>1</v>
      </c>
    </row>
    <row r="2564" spans="1:17">
      <c r="A2564" s="2" t="str">
        <f t="shared" si="160"/>
        <v>3_19611</v>
      </c>
      <c r="B2564" s="2">
        <v>3</v>
      </c>
      <c r="C2564" s="11" t="s">
        <v>20</v>
      </c>
      <c r="D2564" s="2">
        <v>1</v>
      </c>
      <c r="E2564" s="2">
        <v>1961</v>
      </c>
      <c r="F2564" s="2" t="str">
        <f t="shared" si="161"/>
        <v>1961Q1</v>
      </c>
      <c r="G2564" s="2">
        <v>2</v>
      </c>
      <c r="H2564" s="2">
        <v>0</v>
      </c>
      <c r="I2564" s="2">
        <v>0</v>
      </c>
      <c r="J2564" s="12">
        <v>1837</v>
      </c>
      <c r="K2564" s="12">
        <f>J2564*[1]OtherData!$C$3</f>
        <v>1390.6131718395156</v>
      </c>
      <c r="L2564" s="12" t="str">
        <f>VLOOKUP($C2564,[1]OtherData!$H:$I,2,0)</f>
        <v>Winter</v>
      </c>
      <c r="M2564" s="13">
        <f t="shared" si="162"/>
        <v>-4.1387352079513259E-2</v>
      </c>
      <c r="N2564" s="12">
        <v>5131.7301952874859</v>
      </c>
      <c r="O2564" s="14">
        <f t="shared" si="163"/>
        <v>-3.8465951578829642E-2</v>
      </c>
      <c r="P2564">
        <v>3</v>
      </c>
      <c r="Q2564">
        <v>1</v>
      </c>
    </row>
    <row r="2565" spans="1:17">
      <c r="A2565" s="2" t="str">
        <f t="shared" si="160"/>
        <v>3_19653</v>
      </c>
      <c r="B2565" s="2">
        <v>3</v>
      </c>
      <c r="C2565" s="11" t="s">
        <v>25</v>
      </c>
      <c r="D2565" s="2">
        <v>3</v>
      </c>
      <c r="E2565" s="2">
        <v>1965</v>
      </c>
      <c r="F2565" s="2" t="str">
        <f t="shared" si="161"/>
        <v>1965Q3</v>
      </c>
      <c r="G2565" s="2">
        <v>1</v>
      </c>
      <c r="H2565" s="2">
        <v>0</v>
      </c>
      <c r="I2565" s="2">
        <v>0</v>
      </c>
      <c r="J2565" s="12">
        <v>1836</v>
      </c>
      <c r="K2565" s="12">
        <f>J2565*[1]OtherData!$C$3</f>
        <v>1389.8561695685087</v>
      </c>
      <c r="L2565" s="12" t="str">
        <f>VLOOKUP($C2565,[1]OtherData!$H:$I,2,0)</f>
        <v>Storm</v>
      </c>
      <c r="M2565" s="15">
        <f t="shared" si="162"/>
        <v>-4.1387358403974644E-2</v>
      </c>
      <c r="N2565" s="12">
        <v>4798.8296314679947</v>
      </c>
      <c r="O2565" s="14">
        <f t="shared" si="163"/>
        <v>-3.8467548004333996E-2</v>
      </c>
      <c r="P2565">
        <v>3</v>
      </c>
      <c r="Q2565">
        <v>1</v>
      </c>
    </row>
    <row r="2566" spans="1:17">
      <c r="A2566" s="2" t="str">
        <f t="shared" si="160"/>
        <v>2_19701</v>
      </c>
      <c r="B2566" s="2">
        <v>2</v>
      </c>
      <c r="C2566" s="11" t="s">
        <v>20</v>
      </c>
      <c r="D2566" s="2">
        <v>1</v>
      </c>
      <c r="E2566" s="2">
        <v>1970</v>
      </c>
      <c r="F2566" s="2" t="str">
        <f t="shared" si="161"/>
        <v>1970Q1</v>
      </c>
      <c r="G2566" s="2">
        <v>2</v>
      </c>
      <c r="H2566" s="2">
        <v>0</v>
      </c>
      <c r="I2566" s="2">
        <v>0</v>
      </c>
      <c r="J2566" s="12">
        <v>1835</v>
      </c>
      <c r="K2566" s="12">
        <f>J2566*[1]OtherData!$C$3</f>
        <v>1389.0991672975019</v>
      </c>
      <c r="L2566" s="12" t="str">
        <f>VLOOKUP($C2566,[1]OtherData!$H:$I,2,0)</f>
        <v>Winter</v>
      </c>
      <c r="M2566" s="13">
        <f t="shared" si="162"/>
        <v>-4.1387364728436037E-2</v>
      </c>
      <c r="N2566" s="12">
        <v>4182.1196941329536</v>
      </c>
      <c r="O2566" s="14">
        <f t="shared" si="163"/>
        <v>-3.8470505438414168E-2</v>
      </c>
      <c r="P2566">
        <v>3</v>
      </c>
      <c r="Q2566">
        <v>1</v>
      </c>
    </row>
    <row r="2567" spans="1:17">
      <c r="A2567" s="2" t="str">
        <f t="shared" si="160"/>
        <v>3_19751</v>
      </c>
      <c r="B2567" s="2">
        <v>3</v>
      </c>
      <c r="C2567" s="11" t="s">
        <v>27</v>
      </c>
      <c r="D2567" s="2">
        <v>1</v>
      </c>
      <c r="E2567" s="2">
        <v>1975</v>
      </c>
      <c r="F2567" s="2" t="str">
        <f t="shared" si="161"/>
        <v>1975Q1</v>
      </c>
      <c r="G2567" s="2">
        <v>1</v>
      </c>
      <c r="H2567" s="2">
        <v>0</v>
      </c>
      <c r="I2567" s="2">
        <v>0</v>
      </c>
      <c r="J2567" s="12">
        <v>1834</v>
      </c>
      <c r="K2567" s="12">
        <f>J2567*[1]OtherData!$C$3</f>
        <v>1388.3421650264952</v>
      </c>
      <c r="L2567" s="12" t="str">
        <f>VLOOKUP($C2567,[1]OtherData!$H:$I,2,0)</f>
        <v>Storm</v>
      </c>
      <c r="M2567" s="15">
        <f t="shared" si="162"/>
        <v>-4.1387371052897422E-2</v>
      </c>
      <c r="N2567" s="12">
        <v>4002.0676940050776</v>
      </c>
      <c r="O2567" s="14">
        <f t="shared" si="163"/>
        <v>-3.8471368878240812E-2</v>
      </c>
      <c r="P2567">
        <v>3</v>
      </c>
      <c r="Q2567">
        <v>1</v>
      </c>
    </row>
    <row r="2568" spans="1:17">
      <c r="A2568" s="2" t="str">
        <f t="shared" si="160"/>
        <v>4_19641</v>
      </c>
      <c r="B2568" s="2">
        <v>4</v>
      </c>
      <c r="C2568" s="11" t="s">
        <v>26</v>
      </c>
      <c r="D2568" s="2">
        <v>1</v>
      </c>
      <c r="E2568" s="2">
        <v>1964</v>
      </c>
      <c r="F2568" s="2" t="str">
        <f t="shared" si="161"/>
        <v>1964Q1</v>
      </c>
      <c r="G2568" s="2">
        <v>1</v>
      </c>
      <c r="H2568" s="2">
        <v>0</v>
      </c>
      <c r="I2568" s="2">
        <v>2</v>
      </c>
      <c r="J2568" s="12">
        <v>1833</v>
      </c>
      <c r="K2568" s="12">
        <f>J2568*[1]OtherData!$C$3</f>
        <v>1387.5851627554882</v>
      </c>
      <c r="L2568" s="12" t="str">
        <f>VLOOKUP($C2568,[1]OtherData!$H:$I,2,0)</f>
        <v>Wind</v>
      </c>
      <c r="M2568" s="13">
        <f t="shared" si="162"/>
        <v>-4.1387377377358807E-2</v>
      </c>
      <c r="N2568" s="12">
        <v>4898.96756713984</v>
      </c>
      <c r="O2568" s="14">
        <f t="shared" si="163"/>
        <v>-3.8467067792607633E-2</v>
      </c>
      <c r="P2568">
        <v>3</v>
      </c>
      <c r="Q2568">
        <v>1</v>
      </c>
    </row>
    <row r="2569" spans="1:17">
      <c r="A2569" s="2" t="str">
        <f t="shared" si="160"/>
        <v>6_19653</v>
      </c>
      <c r="B2569" s="2">
        <v>6</v>
      </c>
      <c r="C2569" s="11" t="s">
        <v>25</v>
      </c>
      <c r="D2569" s="2">
        <v>3</v>
      </c>
      <c r="E2569" s="2">
        <v>1965</v>
      </c>
      <c r="F2569" s="2" t="str">
        <f t="shared" si="161"/>
        <v>1965Q3</v>
      </c>
      <c r="G2569" s="2">
        <v>1</v>
      </c>
      <c r="H2569" s="2">
        <v>0</v>
      </c>
      <c r="I2569" s="2">
        <v>0</v>
      </c>
      <c r="J2569" s="12">
        <v>1832</v>
      </c>
      <c r="K2569" s="12">
        <f>J2569*[1]OtherData!$C$3</f>
        <v>1386.8281604844815</v>
      </c>
      <c r="L2569" s="12" t="str">
        <f>VLOOKUP($C2569,[1]OtherData!$H:$I,2,0)</f>
        <v>Storm</v>
      </c>
      <c r="M2569" s="15">
        <f t="shared" si="162"/>
        <v>-4.1387383701820192E-2</v>
      </c>
      <c r="N2569" s="12">
        <v>4788.3746649506356</v>
      </c>
      <c r="O2569" s="14">
        <f t="shared" si="163"/>
        <v>-3.8467598141152644E-2</v>
      </c>
      <c r="P2569">
        <v>3</v>
      </c>
      <c r="Q2569">
        <v>1</v>
      </c>
    </row>
    <row r="2570" spans="1:17">
      <c r="A2570" s="2" t="str">
        <f t="shared" si="160"/>
        <v>1_19761</v>
      </c>
      <c r="B2570" s="2">
        <v>1</v>
      </c>
      <c r="C2570" s="11" t="s">
        <v>65</v>
      </c>
      <c r="D2570" s="2">
        <v>1</v>
      </c>
      <c r="E2570" s="2">
        <v>1976</v>
      </c>
      <c r="F2570" s="2" t="str">
        <f t="shared" si="161"/>
        <v>1976Q1</v>
      </c>
      <c r="G2570" s="2">
        <v>29</v>
      </c>
      <c r="H2570" s="2">
        <v>0</v>
      </c>
      <c r="I2570" s="2">
        <v>0</v>
      </c>
      <c r="J2570" s="12">
        <v>1830</v>
      </c>
      <c r="K2570" s="12">
        <f>J2570*[1]OtherData!$C$3</f>
        <v>1385.3141559424678</v>
      </c>
      <c r="L2570" s="12" t="str">
        <f>VLOOKUP($C2570,[1]OtherData!$H:$I,2,0)</f>
        <v>Heat</v>
      </c>
      <c r="M2570" s="13">
        <f t="shared" si="162"/>
        <v>-4.1387396350742962E-2</v>
      </c>
      <c r="N2570" s="12">
        <v>4040.4592236924072</v>
      </c>
      <c r="O2570" s="14">
        <f t="shared" si="163"/>
        <v>-3.8471184771562104E-2</v>
      </c>
      <c r="P2570">
        <v>2</v>
      </c>
      <c r="Q2570">
        <v>3</v>
      </c>
    </row>
    <row r="2571" spans="1:17">
      <c r="A2571" s="2" t="str">
        <f t="shared" si="160"/>
        <v>3_19653</v>
      </c>
      <c r="B2571" s="2">
        <v>3</v>
      </c>
      <c r="C2571" s="11" t="s">
        <v>59</v>
      </c>
      <c r="D2571" s="2">
        <v>3</v>
      </c>
      <c r="E2571" s="2">
        <v>1965</v>
      </c>
      <c r="F2571" s="2" t="str">
        <f t="shared" si="161"/>
        <v>1965Q3</v>
      </c>
      <c r="G2571" s="2">
        <v>1</v>
      </c>
      <c r="H2571" s="2">
        <v>0</v>
      </c>
      <c r="I2571" s="2">
        <v>0</v>
      </c>
      <c r="J2571" s="12">
        <v>1824</v>
      </c>
      <c r="K2571" s="12">
        <f>J2571*[1]OtherData!$C$3</f>
        <v>1380.7721423164271</v>
      </c>
      <c r="L2571" s="12" t="str">
        <f>VLOOKUP($C2571,[1]OtherData!$H:$I,2,0)</f>
        <v>Storm</v>
      </c>
      <c r="M2571" s="15">
        <f t="shared" si="162"/>
        <v>-4.138743429751128E-2</v>
      </c>
      <c r="N2571" s="12">
        <v>4767.4647319159167</v>
      </c>
      <c r="O2571" s="14">
        <f t="shared" si="163"/>
        <v>-3.8467698414789933E-2</v>
      </c>
      <c r="P2571">
        <v>3</v>
      </c>
      <c r="Q2571">
        <v>1</v>
      </c>
    </row>
    <row r="2572" spans="1:17">
      <c r="A2572" s="2" t="str">
        <f t="shared" si="160"/>
        <v>6_19784</v>
      </c>
      <c r="B2572" s="2">
        <v>6</v>
      </c>
      <c r="C2572" s="11" t="s">
        <v>23</v>
      </c>
      <c r="D2572" s="2">
        <v>4</v>
      </c>
      <c r="E2572" s="2">
        <v>1978</v>
      </c>
      <c r="F2572" s="2" t="str">
        <f t="shared" si="161"/>
        <v>1978Q4</v>
      </c>
      <c r="G2572" s="2">
        <v>31</v>
      </c>
      <c r="H2572" s="2">
        <v>0</v>
      </c>
      <c r="I2572" s="2">
        <v>0</v>
      </c>
      <c r="J2572" s="12">
        <v>1823</v>
      </c>
      <c r="K2572" s="12">
        <f>J2572*[1]OtherData!$C$3</f>
        <v>1380.0151400454201</v>
      </c>
      <c r="L2572" s="12" t="str">
        <f>VLOOKUP($C2572,[1]OtherData!$H:$I,2,0)</f>
        <v>Heat</v>
      </c>
      <c r="M2572" s="13">
        <f t="shared" si="162"/>
        <v>-4.1387440621972665E-2</v>
      </c>
      <c r="N2572" s="12">
        <v>4017.8304278331416</v>
      </c>
      <c r="O2572" s="14">
        <f t="shared" si="163"/>
        <v>-3.8471293288010466E-2</v>
      </c>
      <c r="P2572">
        <v>2</v>
      </c>
      <c r="Q2572">
        <v>3</v>
      </c>
    </row>
    <row r="2573" spans="1:17">
      <c r="A2573" s="2" t="str">
        <f t="shared" si="160"/>
        <v>2_19751</v>
      </c>
      <c r="B2573" s="2">
        <v>2</v>
      </c>
      <c r="C2573" s="11" t="s">
        <v>27</v>
      </c>
      <c r="D2573" s="2">
        <v>1</v>
      </c>
      <c r="E2573" s="2">
        <v>1975</v>
      </c>
      <c r="F2573" s="2" t="str">
        <f t="shared" si="161"/>
        <v>1975Q1</v>
      </c>
      <c r="G2573" s="2">
        <v>1</v>
      </c>
      <c r="H2573" s="2">
        <v>0</v>
      </c>
      <c r="I2573" s="2">
        <v>0</v>
      </c>
      <c r="J2573" s="12">
        <v>1823</v>
      </c>
      <c r="K2573" s="12">
        <f>J2573*[1]OtherData!$C$3</f>
        <v>1380.0151400454201</v>
      </c>
      <c r="L2573" s="12" t="str">
        <f>VLOOKUP($C2573,[1]OtherData!$H:$I,2,0)</f>
        <v>Storm</v>
      </c>
      <c r="M2573" s="15">
        <f t="shared" si="162"/>
        <v>-4.1387440621972665E-2</v>
      </c>
      <c r="N2573" s="12">
        <v>3978.0640164510664</v>
      </c>
      <c r="O2573" s="14">
        <f t="shared" si="163"/>
        <v>-3.847148398793785E-2</v>
      </c>
      <c r="P2573">
        <v>3</v>
      </c>
      <c r="Q2573">
        <v>1</v>
      </c>
    </row>
    <row r="2574" spans="1:17">
      <c r="A2574" s="2" t="str">
        <f t="shared" si="160"/>
        <v>5_19641</v>
      </c>
      <c r="B2574" s="2">
        <v>5</v>
      </c>
      <c r="C2574" s="11" t="s">
        <v>26</v>
      </c>
      <c r="D2574" s="2">
        <v>1</v>
      </c>
      <c r="E2574" s="2">
        <v>1964</v>
      </c>
      <c r="F2574" s="2" t="str">
        <f t="shared" si="161"/>
        <v>1964Q1</v>
      </c>
      <c r="G2574" s="2">
        <v>1</v>
      </c>
      <c r="H2574" s="2">
        <v>0</v>
      </c>
      <c r="I2574" s="2">
        <v>0</v>
      </c>
      <c r="J2574" s="12">
        <v>1822</v>
      </c>
      <c r="K2574" s="12">
        <f>J2574*[1]OtherData!$C$3</f>
        <v>1379.2581377744134</v>
      </c>
      <c r="L2574" s="12" t="str">
        <f>VLOOKUP($C2574,[1]OtherData!$H:$I,2,0)</f>
        <v>Wind</v>
      </c>
      <c r="M2574" s="13">
        <f t="shared" si="162"/>
        <v>-4.1387446946434051E-2</v>
      </c>
      <c r="N2574" s="12">
        <v>4869.5684164368731</v>
      </c>
      <c r="O2574" s="14">
        <f t="shared" si="163"/>
        <v>-3.8467208776309943E-2</v>
      </c>
      <c r="P2574">
        <v>3</v>
      </c>
      <c r="Q2574">
        <v>1</v>
      </c>
    </row>
    <row r="2575" spans="1:17">
      <c r="A2575" s="2" t="str">
        <f t="shared" si="160"/>
        <v>6_19771</v>
      </c>
      <c r="B2575" s="2">
        <v>6</v>
      </c>
      <c r="C2575" s="11" t="s">
        <v>20</v>
      </c>
      <c r="D2575" s="2">
        <v>1</v>
      </c>
      <c r="E2575" s="2">
        <v>1977</v>
      </c>
      <c r="F2575" s="2" t="str">
        <f t="shared" si="161"/>
        <v>1977Q1</v>
      </c>
      <c r="G2575" s="2">
        <v>31</v>
      </c>
      <c r="H2575" s="2">
        <v>0</v>
      </c>
      <c r="I2575" s="2">
        <v>0</v>
      </c>
      <c r="J2575" s="12">
        <v>1820</v>
      </c>
      <c r="K2575" s="12">
        <f>J2575*[1]OtherData!$C$3</f>
        <v>1377.7441332323997</v>
      </c>
      <c r="L2575" s="12" t="str">
        <f>VLOOKUP($C2575,[1]OtherData!$H:$I,2,0)</f>
        <v>Winter</v>
      </c>
      <c r="M2575" s="15">
        <f t="shared" si="162"/>
        <v>-4.1387459595356821E-2</v>
      </c>
      <c r="N2575" s="12">
        <v>4010.8431577822143</v>
      </c>
      <c r="O2575" s="14">
        <f t="shared" si="163"/>
        <v>-3.8471326795481847E-2</v>
      </c>
      <c r="P2575">
        <v>2</v>
      </c>
      <c r="Q2575">
        <v>3</v>
      </c>
    </row>
    <row r="2576" spans="1:17">
      <c r="A2576" s="2" t="str">
        <f t="shared" si="160"/>
        <v>1_19772</v>
      </c>
      <c r="B2576" s="2">
        <v>1</v>
      </c>
      <c r="C2576" s="11" t="s">
        <v>59</v>
      </c>
      <c r="D2576" s="2">
        <v>2</v>
      </c>
      <c r="E2576" s="2">
        <v>1977</v>
      </c>
      <c r="F2576" s="2" t="str">
        <f t="shared" si="161"/>
        <v>1977Q2</v>
      </c>
      <c r="G2576" s="2">
        <v>1</v>
      </c>
      <c r="H2576" s="2">
        <v>0</v>
      </c>
      <c r="I2576" s="2">
        <v>3</v>
      </c>
      <c r="J2576" s="12">
        <v>1819</v>
      </c>
      <c r="K2576" s="12">
        <f>J2576*[1]OtherData!$C$3</f>
        <v>1376.9871309613929</v>
      </c>
      <c r="L2576" s="12" t="str">
        <f>VLOOKUP($C2576,[1]OtherData!$H:$I,2,0)</f>
        <v>Storm</v>
      </c>
      <c r="M2576" s="13">
        <f t="shared" si="162"/>
        <v>-4.1387465919818213E-2</v>
      </c>
      <c r="N2576" s="12">
        <v>4008.6393978054107</v>
      </c>
      <c r="O2576" s="14">
        <f t="shared" si="163"/>
        <v>-3.8471337363618442E-2</v>
      </c>
      <c r="P2576">
        <v>3</v>
      </c>
      <c r="Q2576">
        <v>1</v>
      </c>
    </row>
    <row r="2577" spans="1:17">
      <c r="A2577" s="2" t="str">
        <f t="shared" si="160"/>
        <v>4_19771</v>
      </c>
      <c r="B2577" s="2">
        <v>4</v>
      </c>
      <c r="C2577" s="11" t="s">
        <v>20</v>
      </c>
      <c r="D2577" s="2">
        <v>1</v>
      </c>
      <c r="E2577" s="2">
        <v>1977</v>
      </c>
      <c r="F2577" s="2" t="str">
        <f t="shared" si="161"/>
        <v>1977Q1</v>
      </c>
      <c r="G2577" s="2">
        <v>31</v>
      </c>
      <c r="H2577" s="2">
        <v>0</v>
      </c>
      <c r="I2577" s="2">
        <v>0</v>
      </c>
      <c r="J2577" s="12">
        <v>1818</v>
      </c>
      <c r="K2577" s="12">
        <f>J2577*[1]OtherData!$C$3</f>
        <v>1376.2301286903862</v>
      </c>
      <c r="L2577" s="12" t="str">
        <f>VLOOKUP($C2577,[1]OtherData!$H:$I,2,0)</f>
        <v>Winter</v>
      </c>
      <c r="M2577" s="15">
        <f t="shared" si="162"/>
        <v>-4.1387472244279598E-2</v>
      </c>
      <c r="N2577" s="12">
        <v>4006.4356378286075</v>
      </c>
      <c r="O2577" s="14">
        <f t="shared" si="163"/>
        <v>-3.8471347931755044E-2</v>
      </c>
      <c r="P2577">
        <v>2</v>
      </c>
      <c r="Q2577">
        <v>3</v>
      </c>
    </row>
    <row r="2578" spans="1:17">
      <c r="A2578" s="2" t="str">
        <f t="shared" si="160"/>
        <v>2_19772</v>
      </c>
      <c r="B2578" s="2">
        <v>2</v>
      </c>
      <c r="C2578" s="11" t="s">
        <v>26</v>
      </c>
      <c r="D2578" s="2">
        <v>2</v>
      </c>
      <c r="E2578" s="2">
        <v>1977</v>
      </c>
      <c r="F2578" s="2" t="str">
        <f t="shared" si="161"/>
        <v>1977Q2</v>
      </c>
      <c r="G2578" s="2">
        <v>1</v>
      </c>
      <c r="H2578" s="2">
        <v>0</v>
      </c>
      <c r="I2578" s="2">
        <v>0</v>
      </c>
      <c r="J2578" s="12">
        <v>1816</v>
      </c>
      <c r="K2578" s="12">
        <f>J2578*[1]OtherData!$C$3</f>
        <v>1374.7161241483725</v>
      </c>
      <c r="L2578" s="12" t="str">
        <f>VLOOKUP($C2578,[1]OtherData!$H:$I,2,0)</f>
        <v>Wind</v>
      </c>
      <c r="M2578" s="13">
        <f t="shared" si="162"/>
        <v>-4.1387484893202368E-2</v>
      </c>
      <c r="N2578" s="12">
        <v>4002.0281178750006</v>
      </c>
      <c r="O2578" s="14">
        <f t="shared" si="163"/>
        <v>-3.8471369068028248E-2</v>
      </c>
      <c r="P2578">
        <v>3</v>
      </c>
      <c r="Q2578">
        <v>1</v>
      </c>
    </row>
    <row r="2579" spans="1:17">
      <c r="A2579" s="2" t="str">
        <f t="shared" si="160"/>
        <v>4_19772</v>
      </c>
      <c r="B2579" s="2">
        <v>4</v>
      </c>
      <c r="C2579" s="11" t="s">
        <v>59</v>
      </c>
      <c r="D2579" s="2">
        <v>2</v>
      </c>
      <c r="E2579" s="2">
        <v>1977</v>
      </c>
      <c r="F2579" s="2" t="str">
        <f t="shared" si="161"/>
        <v>1977Q2</v>
      </c>
      <c r="G2579" s="2">
        <v>1</v>
      </c>
      <c r="H2579" s="2">
        <v>0</v>
      </c>
      <c r="I2579" s="2">
        <v>2</v>
      </c>
      <c r="J2579" s="12">
        <v>1814</v>
      </c>
      <c r="K2579" s="12">
        <f>J2579*[1]OtherData!$C$3</f>
        <v>1373.2021196063588</v>
      </c>
      <c r="L2579" s="12" t="str">
        <f>VLOOKUP($C2579,[1]OtherData!$H:$I,2,0)</f>
        <v>Storm</v>
      </c>
      <c r="M2579" s="15">
        <f t="shared" si="162"/>
        <v>-4.1387497542125139E-2</v>
      </c>
      <c r="N2579" s="12">
        <v>3997.6205979213937</v>
      </c>
      <c r="O2579" s="14">
        <f t="shared" si="163"/>
        <v>-3.8471390204301445E-2</v>
      </c>
      <c r="P2579">
        <v>3</v>
      </c>
      <c r="Q2579">
        <v>1</v>
      </c>
    </row>
    <row r="2580" spans="1:17">
      <c r="A2580" s="2" t="str">
        <f t="shared" si="160"/>
        <v>1_19611</v>
      </c>
      <c r="B2580" s="2">
        <v>1</v>
      </c>
      <c r="C2580" s="11" t="s">
        <v>20</v>
      </c>
      <c r="D2580" s="2">
        <v>1</v>
      </c>
      <c r="E2580" s="2">
        <v>1961</v>
      </c>
      <c r="F2580" s="2" t="str">
        <f t="shared" si="161"/>
        <v>1961Q1</v>
      </c>
      <c r="G2580" s="2">
        <v>2</v>
      </c>
      <c r="H2580" s="2">
        <v>0</v>
      </c>
      <c r="I2580" s="2">
        <v>0</v>
      </c>
      <c r="J2580" s="12">
        <v>1813</v>
      </c>
      <c r="K2580" s="12">
        <f>J2580*[1]OtherData!$C$3</f>
        <v>1372.4451173353521</v>
      </c>
      <c r="L2580" s="12" t="str">
        <f>VLOOKUP($C2580,[1]OtherData!$H:$I,2,0)</f>
        <v>Winter</v>
      </c>
      <c r="M2580" s="13">
        <f t="shared" si="162"/>
        <v>-4.1387503866586524E-2</v>
      </c>
      <c r="N2580" s="12">
        <v>5064.685271669141</v>
      </c>
      <c r="O2580" s="14">
        <f t="shared" si="163"/>
        <v>-3.8466273092932157E-2</v>
      </c>
      <c r="P2580">
        <v>3</v>
      </c>
      <c r="Q2580">
        <v>1</v>
      </c>
    </row>
    <row r="2581" spans="1:17">
      <c r="A2581" s="2" t="str">
        <f t="shared" si="160"/>
        <v>3_19831</v>
      </c>
      <c r="B2581" s="2">
        <v>3</v>
      </c>
      <c r="C2581" s="11" t="s">
        <v>22</v>
      </c>
      <c r="D2581" s="2">
        <v>1</v>
      </c>
      <c r="E2581" s="2">
        <v>1983</v>
      </c>
      <c r="F2581" s="2" t="str">
        <f t="shared" si="161"/>
        <v>1983Q1</v>
      </c>
      <c r="G2581" s="2">
        <v>1</v>
      </c>
      <c r="H2581" s="2">
        <v>0</v>
      </c>
      <c r="I2581" s="2">
        <v>0</v>
      </c>
      <c r="J2581" s="12">
        <v>1812</v>
      </c>
      <c r="K2581" s="12">
        <f>J2581*[1]OtherData!$C$3</f>
        <v>1371.6881150643453</v>
      </c>
      <c r="L2581" s="12" t="str">
        <f>VLOOKUP($C2581,[1]OtherData!$H:$I,2,0)</f>
        <v>Wind</v>
      </c>
      <c r="M2581" s="15">
        <f t="shared" si="162"/>
        <v>-4.1387510191047909E-2</v>
      </c>
      <c r="N2581" s="12">
        <v>3317.7272663029357</v>
      </c>
      <c r="O2581" s="14">
        <f t="shared" si="163"/>
        <v>-3.8474650634510332E-2</v>
      </c>
      <c r="P2581">
        <v>3</v>
      </c>
      <c r="Q2581">
        <v>1</v>
      </c>
    </row>
    <row r="2582" spans="1:17">
      <c r="A2582" s="2" t="str">
        <f t="shared" si="160"/>
        <v>3_19881</v>
      </c>
      <c r="B2582" s="2">
        <v>3</v>
      </c>
      <c r="C2582" s="11" t="s">
        <v>20</v>
      </c>
      <c r="D2582" s="2">
        <v>1</v>
      </c>
      <c r="E2582" s="2">
        <v>1988</v>
      </c>
      <c r="F2582" s="2" t="str">
        <f t="shared" si="161"/>
        <v>1988Q1</v>
      </c>
      <c r="G2582" s="2">
        <v>4</v>
      </c>
      <c r="H2582" s="2">
        <v>0</v>
      </c>
      <c r="I2582" s="2">
        <v>0</v>
      </c>
      <c r="J2582" s="12">
        <v>1811</v>
      </c>
      <c r="K2582" s="12">
        <f>J2582*[1]OtherData!$C$3</f>
        <v>1370.9311127933383</v>
      </c>
      <c r="L2582" s="12" t="str">
        <f>VLOOKUP($C2582,[1]OtherData!$H:$I,2,0)</f>
        <v>Winter</v>
      </c>
      <c r="M2582" s="13">
        <f t="shared" si="162"/>
        <v>-4.1387516515509294E-2</v>
      </c>
      <c r="N2582" s="12">
        <v>2528.2382632027065</v>
      </c>
      <c r="O2582" s="14">
        <f t="shared" si="163"/>
        <v>-3.8478436631041828E-2</v>
      </c>
      <c r="P2582">
        <v>3</v>
      </c>
      <c r="Q2582">
        <v>1</v>
      </c>
    </row>
    <row r="2583" spans="1:17">
      <c r="A2583" s="2" t="str">
        <f t="shared" si="160"/>
        <v>5_19881</v>
      </c>
      <c r="B2583" s="2">
        <v>5</v>
      </c>
      <c r="C2583" s="11" t="s">
        <v>20</v>
      </c>
      <c r="D2583" s="2">
        <v>1</v>
      </c>
      <c r="E2583" s="2">
        <v>1988</v>
      </c>
      <c r="F2583" s="2" t="str">
        <f t="shared" si="161"/>
        <v>1988Q1</v>
      </c>
      <c r="G2583" s="2">
        <v>4</v>
      </c>
      <c r="H2583" s="2">
        <v>0</v>
      </c>
      <c r="I2583" s="2">
        <v>0</v>
      </c>
      <c r="J2583" s="12">
        <v>1810</v>
      </c>
      <c r="K2583" s="12">
        <f>J2583*[1]OtherData!$C$3</f>
        <v>1370.1741105223316</v>
      </c>
      <c r="L2583" s="12" t="str">
        <f>VLOOKUP($C2583,[1]OtherData!$H:$I,2,0)</f>
        <v>Winter</v>
      </c>
      <c r="M2583" s="15">
        <f t="shared" si="162"/>
        <v>-4.1387522839970686E-2</v>
      </c>
      <c r="N2583" s="12">
        <v>2526.8422177785192</v>
      </c>
      <c r="O2583" s="14">
        <f t="shared" si="163"/>
        <v>-3.8478443325781229E-2</v>
      </c>
      <c r="P2583">
        <v>3</v>
      </c>
      <c r="Q2583">
        <v>1</v>
      </c>
    </row>
    <row r="2584" spans="1:17">
      <c r="A2584" s="2" t="str">
        <f t="shared" si="160"/>
        <v>6_19611</v>
      </c>
      <c r="B2584" s="2">
        <v>6</v>
      </c>
      <c r="C2584" s="11" t="s">
        <v>20</v>
      </c>
      <c r="D2584" s="2">
        <v>1</v>
      </c>
      <c r="E2584" s="2">
        <v>1961</v>
      </c>
      <c r="F2584" s="2" t="str">
        <f t="shared" si="161"/>
        <v>1961Q1</v>
      </c>
      <c r="G2584" s="2">
        <v>2</v>
      </c>
      <c r="H2584" s="2">
        <v>0</v>
      </c>
      <c r="I2584" s="2">
        <v>0</v>
      </c>
      <c r="J2584" s="12">
        <v>1808</v>
      </c>
      <c r="K2584" s="12">
        <f>J2584*[1]OtherData!$C$3</f>
        <v>1368.6601059803179</v>
      </c>
      <c r="L2584" s="12" t="str">
        <f>VLOOKUP($C2584,[1]OtherData!$H:$I,2,0)</f>
        <v>Winter</v>
      </c>
      <c r="M2584" s="13">
        <f t="shared" si="162"/>
        <v>-4.1387535488893457E-2</v>
      </c>
      <c r="N2584" s="12">
        <v>5050.7175792486532</v>
      </c>
      <c r="O2584" s="14">
        <f t="shared" si="163"/>
        <v>-3.8466340075036846E-2</v>
      </c>
      <c r="P2584">
        <v>3</v>
      </c>
      <c r="Q2584">
        <v>1</v>
      </c>
    </row>
    <row r="2585" spans="1:17">
      <c r="A2585" s="2" t="str">
        <f t="shared" si="160"/>
        <v>6_19761</v>
      </c>
      <c r="B2585" s="2">
        <v>6</v>
      </c>
      <c r="C2585" s="11" t="s">
        <v>65</v>
      </c>
      <c r="D2585" s="2">
        <v>1</v>
      </c>
      <c r="E2585" s="2">
        <v>1976</v>
      </c>
      <c r="F2585" s="2" t="str">
        <f t="shared" si="161"/>
        <v>1976Q1</v>
      </c>
      <c r="G2585" s="2">
        <v>29</v>
      </c>
      <c r="H2585" s="2">
        <v>0</v>
      </c>
      <c r="I2585" s="2">
        <v>0</v>
      </c>
      <c r="J2585" s="12">
        <v>1808</v>
      </c>
      <c r="K2585" s="12">
        <f>J2585*[1]OtherData!$C$3</f>
        <v>1368.6601059803179</v>
      </c>
      <c r="L2585" s="12" t="str">
        <f>VLOOKUP($C2585,[1]OtherData!$H:$I,2,0)</f>
        <v>Heat</v>
      </c>
      <c r="M2585" s="15">
        <f t="shared" si="162"/>
        <v>-4.1387535488893457E-2</v>
      </c>
      <c r="N2585" s="12">
        <v>3991.8853969594934</v>
      </c>
      <c r="O2585" s="14">
        <f t="shared" si="163"/>
        <v>-3.8471417707472311E-2</v>
      </c>
      <c r="P2585">
        <v>2</v>
      </c>
      <c r="Q2585">
        <v>3</v>
      </c>
    </row>
    <row r="2586" spans="1:17">
      <c r="A2586" s="2" t="str">
        <f t="shared" si="160"/>
        <v>2_19854</v>
      </c>
      <c r="B2586" s="2">
        <v>2</v>
      </c>
      <c r="C2586" s="11" t="s">
        <v>20</v>
      </c>
      <c r="D2586" s="2">
        <v>4</v>
      </c>
      <c r="E2586" s="2">
        <v>1985</v>
      </c>
      <c r="F2586" s="2" t="str">
        <f t="shared" si="161"/>
        <v>1985Q4</v>
      </c>
      <c r="G2586" s="2">
        <v>1</v>
      </c>
      <c r="H2586" s="2">
        <v>0</v>
      </c>
      <c r="I2586" s="2">
        <v>0</v>
      </c>
      <c r="J2586" s="12">
        <v>1806</v>
      </c>
      <c r="K2586" s="12">
        <f>J2586*[1]OtherData!$C$3</f>
        <v>1367.1461014383044</v>
      </c>
      <c r="L2586" s="12" t="str">
        <f>VLOOKUP($C2586,[1]OtherData!$H:$I,2,0)</f>
        <v>Winter</v>
      </c>
      <c r="M2586" s="13">
        <f t="shared" si="162"/>
        <v>-4.1387548137816227E-2</v>
      </c>
      <c r="N2586" s="12">
        <v>2918.9501331266283</v>
      </c>
      <c r="O2586" s="14">
        <f t="shared" si="163"/>
        <v>-3.8476562971271347E-2</v>
      </c>
      <c r="P2586">
        <v>3</v>
      </c>
      <c r="Q2586">
        <v>1</v>
      </c>
    </row>
    <row r="2587" spans="1:17">
      <c r="A2587" s="2" t="str">
        <f t="shared" si="160"/>
        <v>3_19883</v>
      </c>
      <c r="B2587" s="2">
        <v>3</v>
      </c>
      <c r="C2587" s="11" t="s">
        <v>38</v>
      </c>
      <c r="D2587" s="2">
        <v>3</v>
      </c>
      <c r="E2587" s="2">
        <v>1988</v>
      </c>
      <c r="F2587" s="2" t="str">
        <f t="shared" si="161"/>
        <v>1988Q3</v>
      </c>
      <c r="G2587" s="2">
        <v>31</v>
      </c>
      <c r="H2587" s="2">
        <v>0</v>
      </c>
      <c r="I2587" s="2">
        <v>0</v>
      </c>
      <c r="J2587" s="12">
        <v>1805</v>
      </c>
      <c r="K2587" s="12">
        <f>J2587*[1]OtherData!$C$3</f>
        <v>1366.3890991672977</v>
      </c>
      <c r="L2587" s="12" t="str">
        <f>VLOOKUP($C2587,[1]OtherData!$H:$I,2,0)</f>
        <v>Heat</v>
      </c>
      <c r="M2587" s="15">
        <f t="shared" si="162"/>
        <v>-4.1387554462277612E-2</v>
      </c>
      <c r="N2587" s="12">
        <v>2519.8619906575841</v>
      </c>
      <c r="O2587" s="14">
        <f t="shared" si="163"/>
        <v>-3.8478476799478217E-2</v>
      </c>
      <c r="P2587">
        <v>2</v>
      </c>
      <c r="Q2587">
        <v>3</v>
      </c>
    </row>
    <row r="2588" spans="1:17">
      <c r="A2588" s="2" t="str">
        <f t="shared" si="160"/>
        <v>5_19701</v>
      </c>
      <c r="B2588" s="2">
        <v>5</v>
      </c>
      <c r="C2588" s="11" t="s">
        <v>20</v>
      </c>
      <c r="D2588" s="2">
        <v>1</v>
      </c>
      <c r="E2588" s="2">
        <v>1970</v>
      </c>
      <c r="F2588" s="2" t="str">
        <f t="shared" si="161"/>
        <v>1970Q1</v>
      </c>
      <c r="G2588" s="2">
        <v>2</v>
      </c>
      <c r="H2588" s="2">
        <v>0</v>
      </c>
      <c r="I2588" s="2">
        <v>0</v>
      </c>
      <c r="J2588" s="12">
        <v>1805</v>
      </c>
      <c r="K2588" s="12">
        <f>J2588*[1]OtherData!$C$3</f>
        <v>1366.3890991672977</v>
      </c>
      <c r="L2588" s="12" t="str">
        <f>VLOOKUP($C2588,[1]OtherData!$H:$I,2,0)</f>
        <v>Winter</v>
      </c>
      <c r="M2588" s="13">
        <f t="shared" si="162"/>
        <v>-4.1387554462277612E-2</v>
      </c>
      <c r="N2588" s="12">
        <v>4113.7471650735588</v>
      </c>
      <c r="O2588" s="14">
        <f t="shared" si="163"/>
        <v>-3.8470833319051961E-2</v>
      </c>
      <c r="P2588">
        <v>3</v>
      </c>
      <c r="Q2588">
        <v>1</v>
      </c>
    </row>
    <row r="2589" spans="1:17">
      <c r="A2589" s="2" t="str">
        <f t="shared" si="160"/>
        <v>4_19711</v>
      </c>
      <c r="B2589" s="2">
        <v>4</v>
      </c>
      <c r="C2589" s="11" t="s">
        <v>24</v>
      </c>
      <c r="D2589" s="2">
        <v>1</v>
      </c>
      <c r="E2589" s="2">
        <v>1971</v>
      </c>
      <c r="F2589" s="2" t="str">
        <f t="shared" si="161"/>
        <v>1971Q1</v>
      </c>
      <c r="G2589" s="2">
        <v>1</v>
      </c>
      <c r="H2589" s="2">
        <v>0</v>
      </c>
      <c r="I2589" s="2">
        <v>0</v>
      </c>
      <c r="J2589" s="12">
        <v>1804</v>
      </c>
      <c r="K2589" s="12">
        <f>J2589*[1]OtherData!$C$3</f>
        <v>1365.6320968962907</v>
      </c>
      <c r="L2589" s="12" t="str">
        <f>VLOOKUP($C2589,[1]OtherData!$H:$I,2,0)</f>
        <v>Storm</v>
      </c>
      <c r="M2589" s="15">
        <f t="shared" si="162"/>
        <v>-4.1387560786738997E-2</v>
      </c>
      <c r="N2589" s="12">
        <v>4007.3175021271832</v>
      </c>
      <c r="O2589" s="14">
        <f t="shared" si="163"/>
        <v>-3.8471343702772547E-2</v>
      </c>
      <c r="P2589">
        <v>3</v>
      </c>
      <c r="Q2589">
        <v>1</v>
      </c>
    </row>
    <row r="2590" spans="1:17">
      <c r="A2590" s="2" t="str">
        <f t="shared" si="160"/>
        <v>3_19761</v>
      </c>
      <c r="B2590" s="2">
        <v>3</v>
      </c>
      <c r="C2590" s="11" t="s">
        <v>65</v>
      </c>
      <c r="D2590" s="2">
        <v>1</v>
      </c>
      <c r="E2590" s="2">
        <v>1976</v>
      </c>
      <c r="F2590" s="2" t="str">
        <f t="shared" si="161"/>
        <v>1976Q1</v>
      </c>
      <c r="G2590" s="2">
        <v>29</v>
      </c>
      <c r="H2590" s="2">
        <v>0</v>
      </c>
      <c r="I2590" s="2">
        <v>0</v>
      </c>
      <c r="J2590" s="12">
        <v>1804</v>
      </c>
      <c r="K2590" s="12">
        <f>J2590*[1]OtherData!$C$3</f>
        <v>1365.6320968962907</v>
      </c>
      <c r="L2590" s="12" t="str">
        <f>VLOOKUP($C2590,[1]OtherData!$H:$I,2,0)</f>
        <v>Heat</v>
      </c>
      <c r="M2590" s="13">
        <f t="shared" si="162"/>
        <v>-4.1387560786738997E-2</v>
      </c>
      <c r="N2590" s="12">
        <v>3983.0537920989632</v>
      </c>
      <c r="O2590" s="14">
        <f t="shared" si="163"/>
        <v>-3.8471460059455981E-2</v>
      </c>
      <c r="P2590">
        <v>2</v>
      </c>
      <c r="Q2590">
        <v>3</v>
      </c>
    </row>
    <row r="2591" spans="1:17">
      <c r="A2591" s="2" t="str">
        <f t="shared" si="160"/>
        <v>6_19773</v>
      </c>
      <c r="B2591" s="2">
        <v>6</v>
      </c>
      <c r="C2591" s="11" t="s">
        <v>24</v>
      </c>
      <c r="D2591" s="2">
        <v>3</v>
      </c>
      <c r="E2591" s="2">
        <v>1977</v>
      </c>
      <c r="F2591" s="2" t="str">
        <f t="shared" si="161"/>
        <v>1977Q3</v>
      </c>
      <c r="G2591" s="2">
        <v>1</v>
      </c>
      <c r="H2591" s="2">
        <v>0</v>
      </c>
      <c r="I2591" s="2">
        <v>0</v>
      </c>
      <c r="J2591" s="12">
        <v>1802</v>
      </c>
      <c r="K2591" s="12">
        <f>J2591*[1]OtherData!$C$3</f>
        <v>1364.1180923542772</v>
      </c>
      <c r="L2591" s="12" t="str">
        <f>VLOOKUP($C2591,[1]OtherData!$H:$I,2,0)</f>
        <v>Storm</v>
      </c>
      <c r="M2591" s="15">
        <f t="shared" si="162"/>
        <v>-4.1387573435661774E-2</v>
      </c>
      <c r="N2591" s="12">
        <v>3971.1754781997529</v>
      </c>
      <c r="O2591" s="14">
        <f t="shared" si="163"/>
        <v>-3.8471517021940634E-2</v>
      </c>
      <c r="P2591">
        <v>3</v>
      </c>
      <c r="Q2591">
        <v>1</v>
      </c>
    </row>
    <row r="2592" spans="1:17">
      <c r="A2592" s="2" t="str">
        <f t="shared" si="160"/>
        <v>4_19841</v>
      </c>
      <c r="B2592" s="2">
        <v>4</v>
      </c>
      <c r="C2592" s="11" t="s">
        <v>26</v>
      </c>
      <c r="D2592" s="2">
        <v>1</v>
      </c>
      <c r="E2592" s="2">
        <v>1984</v>
      </c>
      <c r="F2592" s="2" t="str">
        <f t="shared" si="161"/>
        <v>1984Q1</v>
      </c>
      <c r="G2592" s="2">
        <v>1</v>
      </c>
      <c r="H2592" s="2">
        <v>0</v>
      </c>
      <c r="I2592" s="2">
        <v>0</v>
      </c>
      <c r="J2592" s="12">
        <v>1801</v>
      </c>
      <c r="K2592" s="12">
        <f>J2592*[1]OtherData!$C$3</f>
        <v>1363.3610900832703</v>
      </c>
      <c r="L2592" s="12" t="str">
        <f>VLOOKUP($C2592,[1]OtherData!$H:$I,2,0)</f>
        <v>Wind</v>
      </c>
      <c r="M2592" s="13">
        <f t="shared" si="162"/>
        <v>-4.138757976012316E-2</v>
      </c>
      <c r="N2592" s="12">
        <v>3116.5869337284362</v>
      </c>
      <c r="O2592" s="14">
        <f t="shared" si="163"/>
        <v>-3.8475615203489105E-2</v>
      </c>
      <c r="P2592">
        <v>3</v>
      </c>
      <c r="Q2592">
        <v>1</v>
      </c>
    </row>
    <row r="2593" spans="1:17">
      <c r="A2593" s="2" t="str">
        <f t="shared" si="160"/>
        <v>3_19784</v>
      </c>
      <c r="B2593" s="2">
        <v>3</v>
      </c>
      <c r="C2593" s="11" t="s">
        <v>23</v>
      </c>
      <c r="D2593" s="2">
        <v>4</v>
      </c>
      <c r="E2593" s="2">
        <v>1978</v>
      </c>
      <c r="F2593" s="2" t="str">
        <f t="shared" si="161"/>
        <v>1978Q4</v>
      </c>
      <c r="G2593" s="2">
        <v>31</v>
      </c>
      <c r="H2593" s="2">
        <v>0</v>
      </c>
      <c r="I2593" s="2">
        <v>0</v>
      </c>
      <c r="J2593" s="12">
        <v>1796</v>
      </c>
      <c r="K2593" s="12">
        <f>J2593*[1]OtherData!$C$3</f>
        <v>1359.5760787282363</v>
      </c>
      <c r="L2593" s="12" t="str">
        <f>VLOOKUP($C2593,[1]OtherData!$H:$I,2,0)</f>
        <v>Heat</v>
      </c>
      <c r="M2593" s="15">
        <f t="shared" si="162"/>
        <v>-4.1387611382430085E-2</v>
      </c>
      <c r="N2593" s="12">
        <v>3958.3233397632048</v>
      </c>
      <c r="O2593" s="14">
        <f t="shared" si="163"/>
        <v>-3.8471578654403343E-2</v>
      </c>
      <c r="P2593">
        <v>2</v>
      </c>
      <c r="Q2593">
        <v>3</v>
      </c>
    </row>
    <row r="2594" spans="1:17">
      <c r="A2594" s="2" t="str">
        <f t="shared" si="160"/>
        <v>5_19641</v>
      </c>
      <c r="B2594" s="2">
        <v>5</v>
      </c>
      <c r="C2594" s="11" t="s">
        <v>19</v>
      </c>
      <c r="D2594" s="2">
        <v>1</v>
      </c>
      <c r="E2594" s="2">
        <v>1964</v>
      </c>
      <c r="F2594" s="2" t="str">
        <f t="shared" si="161"/>
        <v>1964Q1</v>
      </c>
      <c r="G2594" s="2">
        <v>31</v>
      </c>
      <c r="H2594" s="2">
        <v>0</v>
      </c>
      <c r="I2594" s="2">
        <v>0</v>
      </c>
      <c r="J2594" s="12">
        <v>1794</v>
      </c>
      <c r="K2594" s="12">
        <f>J2594*[1]OtherData!$C$3</f>
        <v>1358.0620741862226</v>
      </c>
      <c r="L2594" s="12" t="str">
        <f>VLOOKUP($C2594,[1]OtherData!$H:$I,2,0)</f>
        <v>Water</v>
      </c>
      <c r="M2594" s="13">
        <f t="shared" si="162"/>
        <v>-4.1387624031352863E-2</v>
      </c>
      <c r="N2594" s="12">
        <v>4794.734214647503</v>
      </c>
      <c r="O2594" s="14">
        <f t="shared" si="163"/>
        <v>-3.8467567643915825E-2</v>
      </c>
      <c r="P2594">
        <v>2</v>
      </c>
      <c r="Q2594">
        <v>3</v>
      </c>
    </row>
    <row r="2595" spans="1:17">
      <c r="A2595" s="2" t="str">
        <f t="shared" si="160"/>
        <v>2_19653</v>
      </c>
      <c r="B2595" s="2">
        <v>2</v>
      </c>
      <c r="C2595" s="11" t="s">
        <v>59</v>
      </c>
      <c r="D2595" s="2">
        <v>3</v>
      </c>
      <c r="E2595" s="2">
        <v>1965</v>
      </c>
      <c r="F2595" s="2" t="str">
        <f t="shared" si="161"/>
        <v>1965Q3</v>
      </c>
      <c r="G2595" s="2">
        <v>1</v>
      </c>
      <c r="H2595" s="2">
        <v>0</v>
      </c>
      <c r="I2595" s="2">
        <v>0</v>
      </c>
      <c r="J2595" s="12">
        <v>1793</v>
      </c>
      <c r="K2595" s="12">
        <f>J2595*[1]OtherData!$C$3</f>
        <v>1357.3050719152159</v>
      </c>
      <c r="L2595" s="12" t="str">
        <f>VLOOKUP($C2595,[1]OtherData!$H:$I,2,0)</f>
        <v>Storm</v>
      </c>
      <c r="M2595" s="15">
        <f t="shared" si="162"/>
        <v>-4.1387630355814248E-2</v>
      </c>
      <c r="N2595" s="12">
        <v>4686.4387414063804</v>
      </c>
      <c r="O2595" s="14">
        <f t="shared" si="163"/>
        <v>-3.8468086975134444E-2</v>
      </c>
      <c r="P2595">
        <v>3</v>
      </c>
      <c r="Q2595">
        <v>1</v>
      </c>
    </row>
    <row r="2596" spans="1:17">
      <c r="A2596" s="2" t="str">
        <f t="shared" si="160"/>
        <v>6_19653</v>
      </c>
      <c r="B2596" s="2">
        <v>6</v>
      </c>
      <c r="C2596" s="11" t="s">
        <v>59</v>
      </c>
      <c r="D2596" s="2">
        <v>3</v>
      </c>
      <c r="E2596" s="2">
        <v>1965</v>
      </c>
      <c r="F2596" s="2" t="str">
        <f t="shared" si="161"/>
        <v>1965Q3</v>
      </c>
      <c r="G2596" s="2">
        <v>1</v>
      </c>
      <c r="H2596" s="2">
        <v>0</v>
      </c>
      <c r="I2596" s="2">
        <v>0</v>
      </c>
      <c r="J2596" s="12">
        <v>1788</v>
      </c>
      <c r="K2596" s="12">
        <f>J2596*[1]OtherData!$C$3</f>
        <v>1353.5200605601817</v>
      </c>
      <c r="L2596" s="12" t="str">
        <f>VLOOKUP($C2596,[1]OtherData!$H:$I,2,0)</f>
        <v>Storm</v>
      </c>
      <c r="M2596" s="13">
        <f t="shared" si="162"/>
        <v>-4.1387661978121174E-2</v>
      </c>
      <c r="N2596" s="12">
        <v>4673.3700332596818</v>
      </c>
      <c r="O2596" s="14">
        <f t="shared" si="163"/>
        <v>-3.8468149646157752E-2</v>
      </c>
      <c r="P2596">
        <v>3</v>
      </c>
      <c r="Q2596">
        <v>1</v>
      </c>
    </row>
    <row r="2597" spans="1:17">
      <c r="A2597" s="2" t="str">
        <f t="shared" si="160"/>
        <v>2_19711</v>
      </c>
      <c r="B2597" s="2">
        <v>2</v>
      </c>
      <c r="C2597" s="11" t="s">
        <v>24</v>
      </c>
      <c r="D2597" s="2">
        <v>1</v>
      </c>
      <c r="E2597" s="2">
        <v>1971</v>
      </c>
      <c r="F2597" s="2" t="str">
        <f t="shared" si="161"/>
        <v>1971Q1</v>
      </c>
      <c r="G2597" s="2">
        <v>1</v>
      </c>
      <c r="H2597" s="2">
        <v>0</v>
      </c>
      <c r="I2597" s="2">
        <v>0</v>
      </c>
      <c r="J2597" s="12">
        <v>1788</v>
      </c>
      <c r="K2597" s="12">
        <f>J2597*[1]OtherData!$C$3</f>
        <v>1353.5200605601817</v>
      </c>
      <c r="L2597" s="12" t="str">
        <f>VLOOKUP($C2597,[1]OtherData!$H:$I,2,0)</f>
        <v>Storm</v>
      </c>
      <c r="M2597" s="15">
        <f t="shared" si="162"/>
        <v>-4.1387661978121174E-2</v>
      </c>
      <c r="N2597" s="12">
        <v>3971.7758834830397</v>
      </c>
      <c r="O2597" s="14">
        <f t="shared" si="163"/>
        <v>-3.8471514142695569E-2</v>
      </c>
      <c r="P2597">
        <v>3</v>
      </c>
      <c r="Q2597">
        <v>1</v>
      </c>
    </row>
    <row r="2598" spans="1:17">
      <c r="A2598" s="2" t="str">
        <f t="shared" si="160"/>
        <v>1_19851</v>
      </c>
      <c r="B2598" s="2">
        <v>1</v>
      </c>
      <c r="C2598" s="11" t="s">
        <v>20</v>
      </c>
      <c r="D2598" s="2">
        <v>1</v>
      </c>
      <c r="E2598" s="2">
        <v>1985</v>
      </c>
      <c r="F2598" s="2" t="str">
        <f t="shared" si="161"/>
        <v>1985Q1</v>
      </c>
      <c r="G2598" s="2">
        <v>1</v>
      </c>
      <c r="H2598" s="2">
        <v>0</v>
      </c>
      <c r="I2598" s="2">
        <v>0</v>
      </c>
      <c r="J2598" s="12">
        <v>1787</v>
      </c>
      <c r="K2598" s="12">
        <f>J2598*[1]OtherData!$C$3</f>
        <v>1352.763058289175</v>
      </c>
      <c r="L2598" s="12" t="str">
        <f>VLOOKUP($C2598,[1]OtherData!$H:$I,2,0)</f>
        <v>Winter</v>
      </c>
      <c r="M2598" s="13">
        <f t="shared" si="162"/>
        <v>-4.1387668302582559E-2</v>
      </c>
      <c r="N2598" s="12">
        <v>2888.2413554248533</v>
      </c>
      <c r="O2598" s="14">
        <f t="shared" si="163"/>
        <v>-3.8476710235293275E-2</v>
      </c>
      <c r="P2598">
        <v>3</v>
      </c>
      <c r="Q2598">
        <v>1</v>
      </c>
    </row>
    <row r="2599" spans="1:17">
      <c r="A2599" s="2" t="str">
        <f t="shared" si="160"/>
        <v>4_19854</v>
      </c>
      <c r="B2599" s="2">
        <v>4</v>
      </c>
      <c r="C2599" s="11" t="s">
        <v>20</v>
      </c>
      <c r="D2599" s="2">
        <v>4</v>
      </c>
      <c r="E2599" s="2">
        <v>1985</v>
      </c>
      <c r="F2599" s="2" t="str">
        <f t="shared" si="161"/>
        <v>1985Q4</v>
      </c>
      <c r="G2599" s="2">
        <v>1</v>
      </c>
      <c r="H2599" s="2">
        <v>0</v>
      </c>
      <c r="I2599" s="2">
        <v>0</v>
      </c>
      <c r="J2599" s="12">
        <v>1783</v>
      </c>
      <c r="K2599" s="12">
        <f>J2599*[1]OtherData!$C$3</f>
        <v>1349.7350492051478</v>
      </c>
      <c r="L2599" s="12" t="str">
        <f>VLOOKUP($C2599,[1]OtherData!$H:$I,2,0)</f>
        <v>Winter</v>
      </c>
      <c r="M2599" s="15">
        <f t="shared" si="162"/>
        <v>-4.1387693600428106E-2</v>
      </c>
      <c r="N2599" s="12">
        <v>2881.7763495929007</v>
      </c>
      <c r="O2599" s="14">
        <f t="shared" si="163"/>
        <v>-3.8476741238245259E-2</v>
      </c>
      <c r="P2599">
        <v>3</v>
      </c>
      <c r="Q2599">
        <v>1</v>
      </c>
    </row>
    <row r="2600" spans="1:17">
      <c r="A2600" s="2" t="str">
        <f t="shared" si="160"/>
        <v>2_19852</v>
      </c>
      <c r="B2600" s="2">
        <v>2</v>
      </c>
      <c r="C2600" s="11" t="s">
        <v>18</v>
      </c>
      <c r="D2600" s="2">
        <v>2</v>
      </c>
      <c r="E2600" s="2">
        <v>1985</v>
      </c>
      <c r="F2600" s="2" t="str">
        <f t="shared" si="161"/>
        <v>1985Q2</v>
      </c>
      <c r="G2600" s="2">
        <v>30</v>
      </c>
      <c r="H2600" s="2">
        <v>0</v>
      </c>
      <c r="I2600" s="2">
        <v>0</v>
      </c>
      <c r="J2600" s="12">
        <v>1782</v>
      </c>
      <c r="K2600" s="12">
        <f>J2600*[1]OtherData!$C$3</f>
        <v>1348.9780469341408</v>
      </c>
      <c r="L2600" s="12" t="str">
        <f>VLOOKUP($C2600,[1]OtherData!$H:$I,2,0)</f>
        <v>Heat</v>
      </c>
      <c r="M2600" s="13">
        <f t="shared" si="162"/>
        <v>-4.1387699924889491E-2</v>
      </c>
      <c r="N2600" s="12">
        <v>2880.1600981349125</v>
      </c>
      <c r="O2600" s="14">
        <f t="shared" si="163"/>
        <v>-3.8476748988983261E-2</v>
      </c>
      <c r="P2600">
        <v>2</v>
      </c>
      <c r="Q2600">
        <v>3</v>
      </c>
    </row>
    <row r="2601" spans="1:17">
      <c r="A2601" s="2" t="str">
        <f t="shared" si="160"/>
        <v>1_19711</v>
      </c>
      <c r="B2601" s="2">
        <v>1</v>
      </c>
      <c r="C2601" s="11" t="s">
        <v>24</v>
      </c>
      <c r="D2601" s="2">
        <v>1</v>
      </c>
      <c r="E2601" s="2">
        <v>1971</v>
      </c>
      <c r="F2601" s="2" t="str">
        <f t="shared" si="161"/>
        <v>1971Q1</v>
      </c>
      <c r="G2601" s="2">
        <v>1</v>
      </c>
      <c r="H2601" s="2">
        <v>0</v>
      </c>
      <c r="I2601" s="2">
        <v>0</v>
      </c>
      <c r="J2601" s="12">
        <v>1782</v>
      </c>
      <c r="K2601" s="12">
        <f>J2601*[1]OtherData!$C$3</f>
        <v>1348.9780469341408</v>
      </c>
      <c r="L2601" s="12" t="str">
        <f>VLOOKUP($C2601,[1]OtherData!$H:$I,2,0)</f>
        <v>Storm</v>
      </c>
      <c r="M2601" s="15">
        <f t="shared" si="162"/>
        <v>-4.1387699924889491E-2</v>
      </c>
      <c r="N2601" s="12">
        <v>3958.4477764914859</v>
      </c>
      <c r="O2601" s="14">
        <f t="shared" si="163"/>
        <v>-3.8471578057666697E-2</v>
      </c>
      <c r="P2601">
        <v>3</v>
      </c>
      <c r="Q2601">
        <v>1</v>
      </c>
    </row>
    <row r="2602" spans="1:17">
      <c r="A2602" s="2" t="str">
        <f t="shared" si="160"/>
        <v>4_19881</v>
      </c>
      <c r="B2602" s="2">
        <v>4</v>
      </c>
      <c r="C2602" s="11" t="s">
        <v>20</v>
      </c>
      <c r="D2602" s="2">
        <v>1</v>
      </c>
      <c r="E2602" s="2">
        <v>1988</v>
      </c>
      <c r="F2602" s="2" t="str">
        <f t="shared" si="161"/>
        <v>1988Q1</v>
      </c>
      <c r="G2602" s="2">
        <v>4</v>
      </c>
      <c r="H2602" s="2">
        <v>0</v>
      </c>
      <c r="I2602" s="2">
        <v>0</v>
      </c>
      <c r="J2602" s="12">
        <v>1782</v>
      </c>
      <c r="K2602" s="12">
        <f>J2602*[1]OtherData!$C$3</f>
        <v>1348.9780469341408</v>
      </c>
      <c r="L2602" s="12" t="str">
        <f>VLOOKUP($C2602,[1]OtherData!$H:$I,2,0)</f>
        <v>Winter</v>
      </c>
      <c r="M2602" s="13">
        <f t="shared" si="162"/>
        <v>-4.1387699924889491E-2</v>
      </c>
      <c r="N2602" s="12">
        <v>2487.7529459012826</v>
      </c>
      <c r="O2602" s="14">
        <f t="shared" si="163"/>
        <v>-3.8478630778484388E-2</v>
      </c>
      <c r="P2602">
        <v>3</v>
      </c>
      <c r="Q2602">
        <v>1</v>
      </c>
    </row>
    <row r="2603" spans="1:17">
      <c r="A2603" s="2" t="str">
        <f t="shared" si="160"/>
        <v>2_19771</v>
      </c>
      <c r="B2603" s="2">
        <v>2</v>
      </c>
      <c r="C2603" s="11" t="s">
        <v>20</v>
      </c>
      <c r="D2603" s="2">
        <v>1</v>
      </c>
      <c r="E2603" s="2">
        <v>1977</v>
      </c>
      <c r="F2603" s="2" t="str">
        <f t="shared" si="161"/>
        <v>1977Q1</v>
      </c>
      <c r="G2603" s="2">
        <v>31</v>
      </c>
      <c r="H2603" s="2">
        <v>0</v>
      </c>
      <c r="I2603" s="2">
        <v>0</v>
      </c>
      <c r="J2603" s="12">
        <v>1781</v>
      </c>
      <c r="K2603" s="12">
        <f>J2603*[1]OtherData!$C$3</f>
        <v>1348.2210446631341</v>
      </c>
      <c r="L2603" s="12" t="str">
        <f>VLOOKUP($C2603,[1]OtherData!$H:$I,2,0)</f>
        <v>Winter</v>
      </c>
      <c r="M2603" s="15">
        <f t="shared" si="162"/>
        <v>-4.1387706249350877E-2</v>
      </c>
      <c r="N2603" s="12">
        <v>3924.8965186868809</v>
      </c>
      <c r="O2603" s="14">
        <f t="shared" si="163"/>
        <v>-3.8471738952809219E-2</v>
      </c>
      <c r="P2603">
        <v>2</v>
      </c>
      <c r="Q2603">
        <v>3</v>
      </c>
    </row>
    <row r="2604" spans="1:17">
      <c r="A2604" s="2" t="str">
        <f t="shared" si="160"/>
        <v>3_19661</v>
      </c>
      <c r="B2604" s="2">
        <v>3</v>
      </c>
      <c r="C2604" s="11" t="s">
        <v>24</v>
      </c>
      <c r="D2604" s="2">
        <v>1</v>
      </c>
      <c r="E2604" s="2">
        <v>1966</v>
      </c>
      <c r="F2604" s="2" t="str">
        <f t="shared" si="161"/>
        <v>1966Q1</v>
      </c>
      <c r="G2604" s="2">
        <v>1</v>
      </c>
      <c r="H2604" s="2">
        <v>0</v>
      </c>
      <c r="I2604" s="2">
        <v>0</v>
      </c>
      <c r="J2604" s="12">
        <v>1780</v>
      </c>
      <c r="K2604" s="12">
        <f>J2604*[1]OtherData!$C$3</f>
        <v>1347.4640423921273</v>
      </c>
      <c r="L2604" s="12" t="str">
        <f>VLOOKUP($C2604,[1]OtherData!$H:$I,2,0)</f>
        <v>Storm</v>
      </c>
      <c r="M2604" s="13">
        <f t="shared" si="162"/>
        <v>-4.1387712573812262E-2</v>
      </c>
      <c r="N2604" s="12">
        <v>4557.3486690587297</v>
      </c>
      <c r="O2604" s="14">
        <f t="shared" si="163"/>
        <v>-3.8468706026906212E-2</v>
      </c>
      <c r="P2604">
        <v>3</v>
      </c>
      <c r="Q2604">
        <v>1</v>
      </c>
    </row>
    <row r="2605" spans="1:17">
      <c r="A2605" s="2" t="str">
        <f t="shared" si="160"/>
        <v>6_19722</v>
      </c>
      <c r="B2605" s="2">
        <v>6</v>
      </c>
      <c r="C2605" s="11" t="s">
        <v>17</v>
      </c>
      <c r="D2605" s="2">
        <v>2</v>
      </c>
      <c r="E2605" s="2">
        <v>1972</v>
      </c>
      <c r="F2605" s="2" t="str">
        <f t="shared" si="161"/>
        <v>1972Q2</v>
      </c>
      <c r="G2605" s="2">
        <v>2</v>
      </c>
      <c r="H2605" s="2">
        <v>0</v>
      </c>
      <c r="I2605" s="2">
        <v>0</v>
      </c>
      <c r="J2605" s="12">
        <v>1777</v>
      </c>
      <c r="K2605" s="12">
        <f>J2605*[1]OtherData!$C$3</f>
        <v>1345.1930355791069</v>
      </c>
      <c r="L2605" s="12" t="str">
        <f>VLOOKUP($C2605,[1]OtherData!$H:$I,2,0)</f>
        <v>Wind</v>
      </c>
      <c r="M2605" s="15">
        <f t="shared" si="162"/>
        <v>-4.1387731547196424E-2</v>
      </c>
      <c r="N2605" s="12">
        <v>3917.4142502280033</v>
      </c>
      <c r="O2605" s="14">
        <f t="shared" si="163"/>
        <v>-3.8471774834046735E-2</v>
      </c>
      <c r="P2605">
        <v>3</v>
      </c>
      <c r="Q2605">
        <v>1</v>
      </c>
    </row>
    <row r="2606" spans="1:17">
      <c r="A2606" s="2" t="str">
        <f t="shared" si="160"/>
        <v>1_19643</v>
      </c>
      <c r="B2606" s="2">
        <v>1</v>
      </c>
      <c r="C2606" s="11" t="s">
        <v>17</v>
      </c>
      <c r="D2606" s="2">
        <v>3</v>
      </c>
      <c r="E2606" s="2">
        <v>1964</v>
      </c>
      <c r="F2606" s="2" t="str">
        <f t="shared" si="161"/>
        <v>1964Q3</v>
      </c>
      <c r="G2606" s="2">
        <v>2</v>
      </c>
      <c r="H2606" s="2">
        <v>0</v>
      </c>
      <c r="I2606" s="2">
        <v>0</v>
      </c>
      <c r="J2606" s="12">
        <v>1775</v>
      </c>
      <c r="K2606" s="12">
        <f>J2606*[1]OtherData!$C$3</f>
        <v>1343.6790310370932</v>
      </c>
      <c r="L2606" s="12" t="str">
        <f>VLOOKUP($C2606,[1]OtherData!$H:$I,2,0)</f>
        <v>Wind</v>
      </c>
      <c r="M2606" s="13">
        <f t="shared" si="162"/>
        <v>-4.1387744196119194E-2</v>
      </c>
      <c r="N2606" s="12">
        <v>4743.9538634332876</v>
      </c>
      <c r="O2606" s="14">
        <f t="shared" si="163"/>
        <v>-3.8467811161219813E-2</v>
      </c>
      <c r="P2606">
        <v>3</v>
      </c>
      <c r="Q2606">
        <v>1</v>
      </c>
    </row>
    <row r="2607" spans="1:17">
      <c r="A2607" s="2" t="str">
        <f t="shared" si="160"/>
        <v>2_19653</v>
      </c>
      <c r="B2607" s="2">
        <v>2</v>
      </c>
      <c r="C2607" s="11" t="s">
        <v>32</v>
      </c>
      <c r="D2607" s="2">
        <v>3</v>
      </c>
      <c r="E2607" s="2">
        <v>1965</v>
      </c>
      <c r="F2607" s="2" t="str">
        <f t="shared" si="161"/>
        <v>1965Q3</v>
      </c>
      <c r="G2607" s="2">
        <v>31</v>
      </c>
      <c r="H2607" s="2">
        <v>0</v>
      </c>
      <c r="I2607" s="2">
        <v>0</v>
      </c>
      <c r="J2607" s="12">
        <v>1772</v>
      </c>
      <c r="K2607" s="12">
        <f>J2607*[1]OtherData!$C$3</f>
        <v>1341.4080242240727</v>
      </c>
      <c r="L2607" s="12" t="str">
        <f>VLOOKUP($C2607,[1]OtherData!$H:$I,2,0)</f>
        <v>Storm</v>
      </c>
      <c r="M2607" s="15">
        <f t="shared" si="162"/>
        <v>-4.138776316950335E-2</v>
      </c>
      <c r="N2607" s="12">
        <v>4631.5501671902439</v>
      </c>
      <c r="O2607" s="14">
        <f t="shared" si="163"/>
        <v>-3.8468350193432338E-2</v>
      </c>
      <c r="P2607">
        <v>2</v>
      </c>
      <c r="Q2607">
        <v>3</v>
      </c>
    </row>
    <row r="2608" spans="1:17">
      <c r="A2608" s="2" t="str">
        <f t="shared" si="160"/>
        <v>1_19852</v>
      </c>
      <c r="B2608" s="2">
        <v>1</v>
      </c>
      <c r="C2608" s="11" t="s">
        <v>18</v>
      </c>
      <c r="D2608" s="2">
        <v>2</v>
      </c>
      <c r="E2608" s="2">
        <v>1985</v>
      </c>
      <c r="F2608" s="2" t="str">
        <f t="shared" si="161"/>
        <v>1985Q2</v>
      </c>
      <c r="G2608" s="2">
        <v>30</v>
      </c>
      <c r="H2608" s="2">
        <v>0</v>
      </c>
      <c r="I2608" s="2">
        <v>0</v>
      </c>
      <c r="J2608" s="12">
        <v>1770</v>
      </c>
      <c r="K2608" s="12">
        <f>J2608*[1]OtherData!$C$3</f>
        <v>1339.894019682059</v>
      </c>
      <c r="L2608" s="12" t="str">
        <f>VLOOKUP($C2608,[1]OtherData!$H:$I,2,0)</f>
        <v>Heat</v>
      </c>
      <c r="M2608" s="13">
        <f t="shared" si="162"/>
        <v>-4.138777581842612E-2</v>
      </c>
      <c r="N2608" s="12">
        <v>2860.7650806390543</v>
      </c>
      <c r="O2608" s="14">
        <f t="shared" si="163"/>
        <v>-3.8476841997839212E-2</v>
      </c>
      <c r="P2608">
        <v>2</v>
      </c>
      <c r="Q2608">
        <v>3</v>
      </c>
    </row>
    <row r="2609" spans="1:17">
      <c r="A2609" s="2" t="str">
        <f t="shared" si="160"/>
        <v>4_19611</v>
      </c>
      <c r="B2609" s="2">
        <v>4</v>
      </c>
      <c r="C2609" s="11" t="s">
        <v>20</v>
      </c>
      <c r="D2609" s="2">
        <v>1</v>
      </c>
      <c r="E2609" s="2">
        <v>1961</v>
      </c>
      <c r="F2609" s="2" t="str">
        <f t="shared" si="161"/>
        <v>1961Q1</v>
      </c>
      <c r="G2609" s="2">
        <v>2</v>
      </c>
      <c r="H2609" s="2">
        <v>0</v>
      </c>
      <c r="I2609" s="2">
        <v>0</v>
      </c>
      <c r="J2609" s="12">
        <v>1769</v>
      </c>
      <c r="K2609" s="12">
        <f>J2609*[1]OtherData!$C$3</f>
        <v>1339.1370174110523</v>
      </c>
      <c r="L2609" s="12" t="str">
        <f>VLOOKUP($C2609,[1]OtherData!$H:$I,2,0)</f>
        <v>Winter</v>
      </c>
      <c r="M2609" s="15">
        <f t="shared" si="162"/>
        <v>-4.1387782142887512E-2</v>
      </c>
      <c r="N2609" s="12">
        <v>4941.7695783688423</v>
      </c>
      <c r="O2609" s="14">
        <f t="shared" si="163"/>
        <v>-3.8466862535453429E-2</v>
      </c>
      <c r="P2609">
        <v>3</v>
      </c>
      <c r="Q2609">
        <v>1</v>
      </c>
    </row>
    <row r="2610" spans="1:17">
      <c r="A2610" s="2" t="str">
        <f t="shared" si="160"/>
        <v>4_19653</v>
      </c>
      <c r="B2610" s="2">
        <v>4</v>
      </c>
      <c r="C2610" s="11" t="s">
        <v>32</v>
      </c>
      <c r="D2610" s="2">
        <v>3</v>
      </c>
      <c r="E2610" s="2">
        <v>1965</v>
      </c>
      <c r="F2610" s="2" t="str">
        <f t="shared" si="161"/>
        <v>1965Q3</v>
      </c>
      <c r="G2610" s="2">
        <v>31</v>
      </c>
      <c r="H2610" s="2">
        <v>0</v>
      </c>
      <c r="I2610" s="2">
        <v>0</v>
      </c>
      <c r="J2610" s="12">
        <v>1768</v>
      </c>
      <c r="K2610" s="12">
        <f>J2610*[1]OtherData!$C$3</f>
        <v>1338.3800151400455</v>
      </c>
      <c r="L2610" s="12" t="str">
        <f>VLOOKUP($C2610,[1]OtherData!$H:$I,2,0)</f>
        <v>Storm</v>
      </c>
      <c r="M2610" s="13">
        <f t="shared" si="162"/>
        <v>-4.1387788467348897E-2</v>
      </c>
      <c r="N2610" s="12">
        <v>4621.0952006728839</v>
      </c>
      <c r="O2610" s="14">
        <f t="shared" si="163"/>
        <v>-3.8468400330250986E-2</v>
      </c>
      <c r="P2610">
        <v>2</v>
      </c>
      <c r="Q2610">
        <v>3</v>
      </c>
    </row>
    <row r="2611" spans="1:17">
      <c r="A2611" s="2" t="str">
        <f t="shared" si="160"/>
        <v>3_19641</v>
      </c>
      <c r="B2611" s="2">
        <v>3</v>
      </c>
      <c r="C2611" s="11" t="s">
        <v>26</v>
      </c>
      <c r="D2611" s="2">
        <v>1</v>
      </c>
      <c r="E2611" s="2">
        <v>1964</v>
      </c>
      <c r="F2611" s="2" t="str">
        <f t="shared" si="161"/>
        <v>1964Q1</v>
      </c>
      <c r="G2611" s="2">
        <v>1</v>
      </c>
      <c r="H2611" s="2">
        <v>0</v>
      </c>
      <c r="I2611" s="2">
        <v>0</v>
      </c>
      <c r="J2611" s="12">
        <v>1766</v>
      </c>
      <c r="K2611" s="12">
        <f>J2611*[1]OtherData!$C$3</f>
        <v>1336.8660105980318</v>
      </c>
      <c r="L2611" s="12" t="str">
        <f>VLOOKUP($C2611,[1]OtherData!$H:$I,2,0)</f>
        <v>Wind</v>
      </c>
      <c r="M2611" s="15">
        <f t="shared" si="162"/>
        <v>-4.1387801116271668E-2</v>
      </c>
      <c r="N2611" s="12">
        <v>4719.9000128581329</v>
      </c>
      <c r="O2611" s="14">
        <f t="shared" si="163"/>
        <v>-3.8467926511521706E-2</v>
      </c>
      <c r="P2611">
        <v>3</v>
      </c>
      <c r="Q2611">
        <v>1</v>
      </c>
    </row>
    <row r="2612" spans="1:17">
      <c r="A2612" s="2" t="str">
        <f t="shared" si="160"/>
        <v>3_19773</v>
      </c>
      <c r="B2612" s="2">
        <v>3</v>
      </c>
      <c r="C2612" s="11" t="s">
        <v>24</v>
      </c>
      <c r="D2612" s="2">
        <v>3</v>
      </c>
      <c r="E2612" s="2">
        <v>1977</v>
      </c>
      <c r="F2612" s="2" t="str">
        <f t="shared" si="161"/>
        <v>1977Q3</v>
      </c>
      <c r="G2612" s="2">
        <v>1</v>
      </c>
      <c r="H2612" s="2">
        <v>0</v>
      </c>
      <c r="I2612" s="2">
        <v>0</v>
      </c>
      <c r="J2612" s="12">
        <v>1764</v>
      </c>
      <c r="K2612" s="12">
        <f>J2612*[1]OtherData!$C$3</f>
        <v>1335.3520060560181</v>
      </c>
      <c r="L2612" s="12" t="str">
        <f>VLOOKUP($C2612,[1]OtherData!$H:$I,2,0)</f>
        <v>Storm</v>
      </c>
      <c r="M2612" s="13">
        <f t="shared" si="162"/>
        <v>-4.1387813765194438E-2</v>
      </c>
      <c r="N2612" s="12">
        <v>3887.4325990812231</v>
      </c>
      <c r="O2612" s="14">
        <f t="shared" si="163"/>
        <v>-3.8471918611131403E-2</v>
      </c>
      <c r="P2612">
        <v>3</v>
      </c>
      <c r="Q2612">
        <v>1</v>
      </c>
    </row>
    <row r="2613" spans="1:17">
      <c r="A2613" s="2" t="str">
        <f t="shared" si="160"/>
        <v>1_19854</v>
      </c>
      <c r="B2613" s="2">
        <v>1</v>
      </c>
      <c r="C2613" s="11" t="s">
        <v>20</v>
      </c>
      <c r="D2613" s="2">
        <v>4</v>
      </c>
      <c r="E2613" s="2">
        <v>1985</v>
      </c>
      <c r="F2613" s="2" t="str">
        <f t="shared" si="161"/>
        <v>1985Q4</v>
      </c>
      <c r="G2613" s="2">
        <v>1</v>
      </c>
      <c r="H2613" s="2">
        <v>0</v>
      </c>
      <c r="I2613" s="2">
        <v>0</v>
      </c>
      <c r="J2613" s="12">
        <v>1764</v>
      </c>
      <c r="K2613" s="12">
        <f>J2613*[1]OtherData!$C$3</f>
        <v>1335.3520060560181</v>
      </c>
      <c r="L2613" s="12" t="str">
        <f>VLOOKUP($C2613,[1]OtherData!$H:$I,2,0)</f>
        <v>Winter</v>
      </c>
      <c r="M2613" s="15">
        <f t="shared" si="162"/>
        <v>-4.1387813765194438E-2</v>
      </c>
      <c r="N2613" s="12">
        <v>2851.0675718911257</v>
      </c>
      <c r="O2613" s="14">
        <f t="shared" si="163"/>
        <v>-3.8476888502267187E-2</v>
      </c>
      <c r="P2613">
        <v>3</v>
      </c>
      <c r="Q2613">
        <v>1</v>
      </c>
    </row>
    <row r="2614" spans="1:17">
      <c r="A2614" s="2" t="str">
        <f t="shared" si="160"/>
        <v>2_19784</v>
      </c>
      <c r="B2614" s="2">
        <v>2</v>
      </c>
      <c r="C2614" s="11" t="s">
        <v>23</v>
      </c>
      <c r="D2614" s="2">
        <v>4</v>
      </c>
      <c r="E2614" s="2">
        <v>1978</v>
      </c>
      <c r="F2614" s="2" t="str">
        <f t="shared" si="161"/>
        <v>1978Q4</v>
      </c>
      <c r="G2614" s="2">
        <v>31</v>
      </c>
      <c r="H2614" s="2">
        <v>0</v>
      </c>
      <c r="I2614" s="2">
        <v>0</v>
      </c>
      <c r="J2614" s="12">
        <v>1762</v>
      </c>
      <c r="K2614" s="12">
        <f>J2614*[1]OtherData!$C$3</f>
        <v>1333.8380015140046</v>
      </c>
      <c r="L2614" s="12" t="str">
        <f>VLOOKUP($C2614,[1]OtherData!$H:$I,2,0)</f>
        <v>Heat</v>
      </c>
      <c r="M2614" s="13">
        <f t="shared" si="162"/>
        <v>-4.1387826414117208E-2</v>
      </c>
      <c r="N2614" s="12">
        <v>3883.3884881195804</v>
      </c>
      <c r="O2614" s="14">
        <f t="shared" si="163"/>
        <v>-3.8471938004675861E-2</v>
      </c>
      <c r="P2614">
        <v>2</v>
      </c>
      <c r="Q2614">
        <v>3</v>
      </c>
    </row>
    <row r="2615" spans="1:17">
      <c r="A2615" s="2" t="str">
        <f t="shared" si="160"/>
        <v>6_19881</v>
      </c>
      <c r="B2615" s="2">
        <v>6</v>
      </c>
      <c r="C2615" s="11" t="s">
        <v>20</v>
      </c>
      <c r="D2615" s="2">
        <v>1</v>
      </c>
      <c r="E2615" s="2">
        <v>1988</v>
      </c>
      <c r="F2615" s="2" t="str">
        <f t="shared" si="161"/>
        <v>1988Q1</v>
      </c>
      <c r="G2615" s="2">
        <v>4</v>
      </c>
      <c r="H2615" s="2">
        <v>0</v>
      </c>
      <c r="I2615" s="2">
        <v>0</v>
      </c>
      <c r="J2615" s="12">
        <v>1762</v>
      </c>
      <c r="K2615" s="12">
        <f>J2615*[1]OtherData!$C$3</f>
        <v>1333.8380015140046</v>
      </c>
      <c r="L2615" s="12" t="str">
        <f>VLOOKUP($C2615,[1]OtherData!$H:$I,2,0)</f>
        <v>Winter</v>
      </c>
      <c r="M2615" s="15">
        <f t="shared" si="162"/>
        <v>-4.1387826414117208E-2</v>
      </c>
      <c r="N2615" s="12">
        <v>2459.8320374175419</v>
      </c>
      <c r="O2615" s="14">
        <f t="shared" si="163"/>
        <v>-3.847876467327236E-2</v>
      </c>
      <c r="P2615">
        <v>3</v>
      </c>
      <c r="Q2615">
        <v>1</v>
      </c>
    </row>
    <row r="2616" spans="1:17">
      <c r="A2616" s="2" t="str">
        <f t="shared" si="160"/>
        <v>6_19771</v>
      </c>
      <c r="B2616" s="2">
        <v>6</v>
      </c>
      <c r="C2616" s="11" t="s">
        <v>20</v>
      </c>
      <c r="D2616" s="2">
        <v>1</v>
      </c>
      <c r="E2616" s="2">
        <v>1977</v>
      </c>
      <c r="F2616" s="2" t="str">
        <f t="shared" si="161"/>
        <v>1977Q1</v>
      </c>
      <c r="G2616" s="2">
        <v>31</v>
      </c>
      <c r="H2616" s="2">
        <v>0</v>
      </c>
      <c r="I2616" s="2">
        <v>0</v>
      </c>
      <c r="J2616" s="12">
        <v>1761</v>
      </c>
      <c r="K2616" s="12">
        <f>J2616*[1]OtherData!$C$3</f>
        <v>1333.0809992429977</v>
      </c>
      <c r="L2616" s="12" t="str">
        <f>VLOOKUP($C2616,[1]OtherData!$H:$I,2,0)</f>
        <v>Winter</v>
      </c>
      <c r="M2616" s="13">
        <f t="shared" si="162"/>
        <v>-4.1387832738578594E-2</v>
      </c>
      <c r="N2616" s="12">
        <v>3880.8213191508125</v>
      </c>
      <c r="O2616" s="14">
        <f t="shared" si="163"/>
        <v>-3.8471950315541209E-2</v>
      </c>
      <c r="P2616">
        <v>2</v>
      </c>
      <c r="Q2616">
        <v>3</v>
      </c>
    </row>
    <row r="2617" spans="1:17">
      <c r="A2617" s="2" t="str">
        <f t="shared" si="160"/>
        <v>1_19751</v>
      </c>
      <c r="B2617" s="2">
        <v>1</v>
      </c>
      <c r="C2617" s="11" t="s">
        <v>27</v>
      </c>
      <c r="D2617" s="2">
        <v>1</v>
      </c>
      <c r="E2617" s="2">
        <v>1975</v>
      </c>
      <c r="F2617" s="2" t="str">
        <f t="shared" si="161"/>
        <v>1975Q1</v>
      </c>
      <c r="G2617" s="2">
        <v>1</v>
      </c>
      <c r="H2617" s="2">
        <v>0</v>
      </c>
      <c r="I2617" s="2">
        <v>0</v>
      </c>
      <c r="J2617" s="12">
        <v>1760</v>
      </c>
      <c r="K2617" s="12">
        <f>J2617*[1]OtherData!$C$3</f>
        <v>1332.3239969719909</v>
      </c>
      <c r="L2617" s="12" t="str">
        <f>VLOOKUP($C2617,[1]OtherData!$H:$I,2,0)</f>
        <v>Storm</v>
      </c>
      <c r="M2617" s="15">
        <f t="shared" si="162"/>
        <v>-4.1387839063039986E-2</v>
      </c>
      <c r="N2617" s="12">
        <v>3840.5884086417318</v>
      </c>
      <c r="O2617" s="14">
        <f t="shared" si="163"/>
        <v>-3.847214325256635E-2</v>
      </c>
      <c r="P2617">
        <v>3</v>
      </c>
      <c r="Q2617">
        <v>1</v>
      </c>
    </row>
    <row r="2618" spans="1:17">
      <c r="A2618" s="2" t="str">
        <f t="shared" si="160"/>
        <v>6_19841</v>
      </c>
      <c r="B2618" s="2">
        <v>6</v>
      </c>
      <c r="C2618" s="11" t="s">
        <v>26</v>
      </c>
      <c r="D2618" s="2">
        <v>1</v>
      </c>
      <c r="E2618" s="2">
        <v>1984</v>
      </c>
      <c r="F2618" s="2" t="str">
        <f t="shared" si="161"/>
        <v>1984Q1</v>
      </c>
      <c r="G2618" s="2">
        <v>1</v>
      </c>
      <c r="H2618" s="2">
        <v>0</v>
      </c>
      <c r="I2618" s="2">
        <v>0</v>
      </c>
      <c r="J2618" s="12">
        <v>1757</v>
      </c>
      <c r="K2618" s="12">
        <f>J2618*[1]OtherData!$C$3</f>
        <v>1330.0529901589705</v>
      </c>
      <c r="L2618" s="12" t="str">
        <f>VLOOKUP($C2618,[1]OtherData!$H:$I,2,0)</f>
        <v>Wind</v>
      </c>
      <c r="M2618" s="13">
        <f t="shared" si="162"/>
        <v>-4.1387858036424141E-2</v>
      </c>
      <c r="N2618" s="12">
        <v>3040.4459980904289</v>
      </c>
      <c r="O2618" s="14">
        <f t="shared" si="163"/>
        <v>-3.8475980337540495E-2</v>
      </c>
      <c r="P2618">
        <v>3</v>
      </c>
      <c r="Q2618">
        <v>1</v>
      </c>
    </row>
    <row r="2619" spans="1:17">
      <c r="A2619" s="2" t="str">
        <f t="shared" si="160"/>
        <v>1_19772</v>
      </c>
      <c r="B2619" s="2">
        <v>1</v>
      </c>
      <c r="C2619" s="11" t="s">
        <v>26</v>
      </c>
      <c r="D2619" s="2">
        <v>2</v>
      </c>
      <c r="E2619" s="2">
        <v>1977</v>
      </c>
      <c r="F2619" s="2" t="str">
        <f t="shared" si="161"/>
        <v>1977Q2</v>
      </c>
      <c r="G2619" s="2">
        <v>1</v>
      </c>
      <c r="H2619" s="2">
        <v>0</v>
      </c>
      <c r="I2619" s="2">
        <v>0</v>
      </c>
      <c r="J2619" s="12">
        <v>1752</v>
      </c>
      <c r="K2619" s="12">
        <f>J2619*[1]OtherData!$C$3</f>
        <v>1326.2679788039366</v>
      </c>
      <c r="L2619" s="12" t="str">
        <f>VLOOKUP($C2619,[1]OtherData!$H:$I,2,0)</f>
        <v>Wind</v>
      </c>
      <c r="M2619" s="15">
        <f t="shared" si="162"/>
        <v>-4.1387889658731074E-2</v>
      </c>
      <c r="N2619" s="12">
        <v>3860.9874793595818</v>
      </c>
      <c r="O2619" s="14">
        <f t="shared" si="163"/>
        <v>-3.8472045428770599E-2</v>
      </c>
      <c r="P2619">
        <v>3</v>
      </c>
      <c r="Q2619">
        <v>1</v>
      </c>
    </row>
    <row r="2620" spans="1:17">
      <c r="A2620" s="2" t="str">
        <f t="shared" si="160"/>
        <v>3_19841</v>
      </c>
      <c r="B2620" s="2">
        <v>3</v>
      </c>
      <c r="C2620" s="11" t="s">
        <v>26</v>
      </c>
      <c r="D2620" s="2">
        <v>1</v>
      </c>
      <c r="E2620" s="2">
        <v>1984</v>
      </c>
      <c r="F2620" s="2" t="str">
        <f t="shared" si="161"/>
        <v>1984Q1</v>
      </c>
      <c r="G2620" s="2">
        <v>1</v>
      </c>
      <c r="H2620" s="2">
        <v>0</v>
      </c>
      <c r="I2620" s="2">
        <v>0</v>
      </c>
      <c r="J2620" s="12">
        <v>1752</v>
      </c>
      <c r="K2620" s="12">
        <f>J2620*[1]OtherData!$C$3</f>
        <v>1326.2679788039366</v>
      </c>
      <c r="L2620" s="12" t="str">
        <f>VLOOKUP($C2620,[1]OtherData!$H:$I,2,0)</f>
        <v>Wind</v>
      </c>
      <c r="M2620" s="13">
        <f t="shared" si="162"/>
        <v>-4.1387889658731074E-2</v>
      </c>
      <c r="N2620" s="12">
        <v>3031.7936190406554</v>
      </c>
      <c r="O2620" s="14">
        <f t="shared" si="163"/>
        <v>-3.8476021830046336E-2</v>
      </c>
      <c r="P2620">
        <v>3</v>
      </c>
      <c r="Q2620">
        <v>1</v>
      </c>
    </row>
    <row r="2621" spans="1:17">
      <c r="A2621" s="2" t="str">
        <f t="shared" si="160"/>
        <v>1_19661</v>
      </c>
      <c r="B2621" s="2">
        <v>1</v>
      </c>
      <c r="C2621" s="11" t="s">
        <v>24</v>
      </c>
      <c r="D2621" s="2">
        <v>1</v>
      </c>
      <c r="E2621" s="2">
        <v>1966</v>
      </c>
      <c r="F2621" s="2" t="str">
        <f t="shared" si="161"/>
        <v>1966Q1</v>
      </c>
      <c r="G2621" s="2">
        <v>1</v>
      </c>
      <c r="H2621" s="2">
        <v>0</v>
      </c>
      <c r="I2621" s="2">
        <v>0</v>
      </c>
      <c r="J2621" s="12">
        <v>1748</v>
      </c>
      <c r="K2621" s="12">
        <f>J2621*[1]OtherData!$C$3</f>
        <v>1323.2399697199091</v>
      </c>
      <c r="L2621" s="12" t="str">
        <f>VLOOKUP($C2621,[1]OtherData!$H:$I,2,0)</f>
        <v>Storm</v>
      </c>
      <c r="M2621" s="15">
        <f t="shared" si="162"/>
        <v>-4.1387914956576614E-2</v>
      </c>
      <c r="N2621" s="12">
        <v>4475.4188053453136</v>
      </c>
      <c r="O2621" s="14">
        <f t="shared" si="163"/>
        <v>-3.8469098921776974E-2</v>
      </c>
      <c r="P2621">
        <v>3</v>
      </c>
      <c r="Q2621">
        <v>1</v>
      </c>
    </row>
    <row r="2622" spans="1:17">
      <c r="A2622" s="2" t="str">
        <f t="shared" si="160"/>
        <v>5_19751</v>
      </c>
      <c r="B2622" s="2">
        <v>5</v>
      </c>
      <c r="C2622" s="11" t="s">
        <v>27</v>
      </c>
      <c r="D2622" s="2">
        <v>1</v>
      </c>
      <c r="E2622" s="2">
        <v>1975</v>
      </c>
      <c r="F2622" s="2" t="str">
        <f t="shared" si="161"/>
        <v>1975Q1</v>
      </c>
      <c r="G2622" s="2">
        <v>1</v>
      </c>
      <c r="H2622" s="2">
        <v>0</v>
      </c>
      <c r="I2622" s="2">
        <v>0</v>
      </c>
      <c r="J2622" s="12">
        <v>1745</v>
      </c>
      <c r="K2622" s="12">
        <f>J2622*[1]OtherData!$C$3</f>
        <v>1320.9689629068887</v>
      </c>
      <c r="L2622" s="12" t="str">
        <f>VLOOKUP($C2622,[1]OtherData!$H:$I,2,0)</f>
        <v>Storm</v>
      </c>
      <c r="M2622" s="13">
        <f t="shared" si="162"/>
        <v>-4.138793392996077E-2</v>
      </c>
      <c r="N2622" s="12">
        <v>3807.8561210680809</v>
      </c>
      <c r="O2622" s="14">
        <f t="shared" si="163"/>
        <v>-3.8472300220335036E-2</v>
      </c>
      <c r="P2622">
        <v>3</v>
      </c>
      <c r="Q2622">
        <v>1</v>
      </c>
    </row>
    <row r="2623" spans="1:17">
      <c r="A2623" s="2" t="str">
        <f t="shared" si="160"/>
        <v>6_19643</v>
      </c>
      <c r="B2623" s="2">
        <v>6</v>
      </c>
      <c r="C2623" s="11" t="s">
        <v>17</v>
      </c>
      <c r="D2623" s="2">
        <v>3</v>
      </c>
      <c r="E2623" s="2">
        <v>1964</v>
      </c>
      <c r="F2623" s="2" t="str">
        <f t="shared" si="161"/>
        <v>1964Q3</v>
      </c>
      <c r="G2623" s="2">
        <v>2</v>
      </c>
      <c r="H2623" s="2">
        <v>0</v>
      </c>
      <c r="I2623" s="2">
        <v>0</v>
      </c>
      <c r="J2623" s="12">
        <v>1744</v>
      </c>
      <c r="K2623" s="12">
        <f>J2623*[1]OtherData!$C$3</f>
        <v>1320.211960635882</v>
      </c>
      <c r="L2623" s="12" t="str">
        <f>VLOOKUP($C2623,[1]OtherData!$H:$I,2,0)</f>
        <v>Wind</v>
      </c>
      <c r="M2623" s="15">
        <f t="shared" si="162"/>
        <v>-4.1387940254422162E-2</v>
      </c>
      <c r="N2623" s="12">
        <v>4661.1017114521992</v>
      </c>
      <c r="O2623" s="14">
        <f t="shared" si="163"/>
        <v>-3.8468208478926326E-2</v>
      </c>
      <c r="P2623">
        <v>3</v>
      </c>
      <c r="Q2623">
        <v>1</v>
      </c>
    </row>
    <row r="2624" spans="1:17">
      <c r="A2624" s="2" t="str">
        <f t="shared" si="160"/>
        <v>2_19761</v>
      </c>
      <c r="B2624" s="2">
        <v>2</v>
      </c>
      <c r="C2624" s="11" t="s">
        <v>65</v>
      </c>
      <c r="D2624" s="2">
        <v>1</v>
      </c>
      <c r="E2624" s="2">
        <v>1976</v>
      </c>
      <c r="F2624" s="2" t="str">
        <f t="shared" si="161"/>
        <v>1976Q1</v>
      </c>
      <c r="G2624" s="2">
        <v>29</v>
      </c>
      <c r="H2624" s="2">
        <v>0</v>
      </c>
      <c r="I2624" s="2">
        <v>0</v>
      </c>
      <c r="J2624" s="12">
        <v>1743</v>
      </c>
      <c r="K2624" s="12">
        <f>J2624*[1]OtherData!$C$3</f>
        <v>1319.4549583648752</v>
      </c>
      <c r="L2624" s="12" t="str">
        <f>VLOOKUP($C2624,[1]OtherData!$H:$I,2,0)</f>
        <v>Heat</v>
      </c>
      <c r="M2624" s="13">
        <f t="shared" si="162"/>
        <v>-4.1387946578883547E-2</v>
      </c>
      <c r="N2624" s="12">
        <v>3848.371817975883</v>
      </c>
      <c r="O2624" s="14">
        <f t="shared" si="163"/>
        <v>-3.8472105927206998E-2</v>
      </c>
      <c r="P2624">
        <v>2</v>
      </c>
      <c r="Q2624">
        <v>3</v>
      </c>
    </row>
    <row r="2625" spans="1:17">
      <c r="A2625" s="2" t="str">
        <f t="shared" si="160"/>
        <v>1_19611</v>
      </c>
      <c r="B2625" s="2">
        <v>1</v>
      </c>
      <c r="C2625" s="11" t="s">
        <v>26</v>
      </c>
      <c r="D2625" s="2">
        <v>1</v>
      </c>
      <c r="E2625" s="2">
        <v>1961</v>
      </c>
      <c r="F2625" s="2" t="str">
        <f t="shared" si="161"/>
        <v>1961Q1</v>
      </c>
      <c r="G2625" s="2">
        <v>1</v>
      </c>
      <c r="H2625" s="2">
        <v>0</v>
      </c>
      <c r="I2625" s="2">
        <v>0</v>
      </c>
      <c r="J2625" s="12">
        <v>1741</v>
      </c>
      <c r="K2625" s="12">
        <f>J2625*[1]OtherData!$C$3</f>
        <v>1317.9409538228615</v>
      </c>
      <c r="L2625" s="12" t="str">
        <f>VLOOKUP($C2625,[1]OtherData!$H:$I,2,0)</f>
        <v>Wind</v>
      </c>
      <c r="M2625" s="15">
        <f t="shared" si="162"/>
        <v>-4.1387959227806317E-2</v>
      </c>
      <c r="N2625" s="12">
        <v>4863.5505008141063</v>
      </c>
      <c r="O2625" s="14">
        <f t="shared" si="163"/>
        <v>-3.8467237635239689E-2</v>
      </c>
      <c r="P2625">
        <v>3</v>
      </c>
      <c r="Q2625">
        <v>1</v>
      </c>
    </row>
    <row r="2626" spans="1:17">
      <c r="A2626" s="2" t="str">
        <f t="shared" ref="A2626:A2689" si="164">B2626&amp;"_"&amp;E2626&amp;D2626</f>
        <v>3_19821</v>
      </c>
      <c r="B2626" s="2">
        <v>3</v>
      </c>
      <c r="C2626" s="11" t="s">
        <v>20</v>
      </c>
      <c r="D2626" s="2">
        <v>1</v>
      </c>
      <c r="E2626" s="2">
        <v>1982</v>
      </c>
      <c r="F2626" s="2" t="str">
        <f t="shared" ref="F2626:F2689" si="165">E2626&amp;"Q"&amp;D2626</f>
        <v>1982Q1</v>
      </c>
      <c r="G2626" s="2">
        <v>1</v>
      </c>
      <c r="H2626" s="2">
        <v>12</v>
      </c>
      <c r="I2626" s="2">
        <v>1</v>
      </c>
      <c r="J2626" s="12">
        <v>1740</v>
      </c>
      <c r="K2626" s="12">
        <f>J2626*[1]OtherData!$C$3</f>
        <v>1317.1839515518548</v>
      </c>
      <c r="L2626" s="12" t="str">
        <f>VLOOKUP($C2626,[1]OtherData!$H:$I,2,0)</f>
        <v>Winter</v>
      </c>
      <c r="M2626" s="13">
        <f t="shared" ref="M2626:M2689" si="166">STANDARDIZE(J2626,AVERAGE($J$2:$J$3367),_xlfn.STDEV.S($J$2:$J$3367))</f>
        <v>-4.1387965552267703E-2</v>
      </c>
      <c r="N2626" s="12">
        <v>3391.5541642258086</v>
      </c>
      <c r="O2626" s="14">
        <f t="shared" ref="O2626:O2689" si="167">STANDARDIZE(N2626,AVERAGE($N$2:$N$3367),_xlfn.STDEV.S($N$2:$N$3367))</f>
        <v>-3.8474296597432713E-2</v>
      </c>
      <c r="P2626">
        <v>3</v>
      </c>
      <c r="Q2626">
        <v>1</v>
      </c>
    </row>
    <row r="2627" spans="1:17">
      <c r="A2627" s="2" t="str">
        <f t="shared" si="164"/>
        <v>5_20181</v>
      </c>
      <c r="B2627" s="2">
        <v>5</v>
      </c>
      <c r="C2627" s="11" t="s">
        <v>24</v>
      </c>
      <c r="D2627" s="2">
        <v>1</v>
      </c>
      <c r="E2627" s="2">
        <v>2018</v>
      </c>
      <c r="F2627" s="2" t="str">
        <f t="shared" si="165"/>
        <v>2018Q1</v>
      </c>
      <c r="G2627" s="2">
        <v>1</v>
      </c>
      <c r="H2627" s="2">
        <v>0</v>
      </c>
      <c r="I2627" s="2">
        <v>0</v>
      </c>
      <c r="J2627" s="12">
        <v>1738</v>
      </c>
      <c r="K2627" s="12">
        <f>J2627*[1]OtherData!$C$3</f>
        <v>1315.6699470098411</v>
      </c>
      <c r="L2627" s="12" t="str">
        <f>VLOOKUP($C2627,[1]OtherData!$H:$I,2,0)</f>
        <v>Storm</v>
      </c>
      <c r="M2627" s="15">
        <f t="shared" si="166"/>
        <v>-4.1387978201190473E-2</v>
      </c>
      <c r="N2627" s="12">
        <v>1675.0747419802547</v>
      </c>
      <c r="O2627" s="14">
        <f t="shared" si="167"/>
        <v>-3.8482527978887668E-2</v>
      </c>
      <c r="P2627">
        <v>3</v>
      </c>
      <c r="Q2627">
        <v>1</v>
      </c>
    </row>
    <row r="2628" spans="1:17">
      <c r="A2628" s="2" t="str">
        <f t="shared" si="164"/>
        <v>5_19883</v>
      </c>
      <c r="B2628" s="2">
        <v>5</v>
      </c>
      <c r="C2628" s="11" t="s">
        <v>38</v>
      </c>
      <c r="D2628" s="2">
        <v>3</v>
      </c>
      <c r="E2628" s="2">
        <v>1988</v>
      </c>
      <c r="F2628" s="2" t="str">
        <f t="shared" si="165"/>
        <v>1988Q3</v>
      </c>
      <c r="G2628" s="2">
        <v>31</v>
      </c>
      <c r="H2628" s="2">
        <v>0</v>
      </c>
      <c r="I2628" s="2">
        <v>0</v>
      </c>
      <c r="J2628" s="12">
        <v>1736</v>
      </c>
      <c r="K2628" s="12">
        <f>J2628*[1]OtherData!$C$3</f>
        <v>1314.1559424678276</v>
      </c>
      <c r="L2628" s="12" t="str">
        <f>VLOOKUP($C2628,[1]OtherData!$H:$I,2,0)</f>
        <v>Heat</v>
      </c>
      <c r="M2628" s="13">
        <f t="shared" si="166"/>
        <v>-4.1387990850113243E-2</v>
      </c>
      <c r="N2628" s="12">
        <v>2423.5348563886791</v>
      </c>
      <c r="O2628" s="14">
        <f t="shared" si="167"/>
        <v>-3.8478938736496722E-2</v>
      </c>
      <c r="P2628">
        <v>2</v>
      </c>
      <c r="Q2628">
        <v>3</v>
      </c>
    </row>
    <row r="2629" spans="1:17">
      <c r="A2629" s="2" t="str">
        <f t="shared" si="164"/>
        <v>2_19611</v>
      </c>
      <c r="B2629" s="2">
        <v>2</v>
      </c>
      <c r="C2629" s="11" t="s">
        <v>26</v>
      </c>
      <c r="D2629" s="2">
        <v>1</v>
      </c>
      <c r="E2629" s="2">
        <v>1961</v>
      </c>
      <c r="F2629" s="2" t="str">
        <f t="shared" si="165"/>
        <v>1961Q1</v>
      </c>
      <c r="G2629" s="2">
        <v>1</v>
      </c>
      <c r="H2629" s="2">
        <v>0</v>
      </c>
      <c r="I2629" s="2">
        <v>0</v>
      </c>
      <c r="J2629" s="12">
        <v>1736</v>
      </c>
      <c r="K2629" s="12">
        <f>J2629*[1]OtherData!$C$3</f>
        <v>1314.1559424678276</v>
      </c>
      <c r="L2629" s="12" t="str">
        <f>VLOOKUP($C2629,[1]OtherData!$H:$I,2,0)</f>
        <v>Wind</v>
      </c>
      <c r="M2629" s="15">
        <f t="shared" si="166"/>
        <v>-4.1387990850113243E-2</v>
      </c>
      <c r="N2629" s="12">
        <v>4849.5828083936176</v>
      </c>
      <c r="O2629" s="14">
        <f t="shared" si="167"/>
        <v>-3.8467304617344378E-2</v>
      </c>
      <c r="P2629">
        <v>3</v>
      </c>
      <c r="Q2629">
        <v>1</v>
      </c>
    </row>
    <row r="2630" spans="1:17">
      <c r="A2630" s="2" t="str">
        <f t="shared" si="164"/>
        <v>1_19841</v>
      </c>
      <c r="B2630" s="2">
        <v>1</v>
      </c>
      <c r="C2630" s="11" t="s">
        <v>26</v>
      </c>
      <c r="D2630" s="2">
        <v>1</v>
      </c>
      <c r="E2630" s="2">
        <v>1984</v>
      </c>
      <c r="F2630" s="2" t="str">
        <f t="shared" si="165"/>
        <v>1984Q1</v>
      </c>
      <c r="G2630" s="2">
        <v>1</v>
      </c>
      <c r="H2630" s="2">
        <v>0</v>
      </c>
      <c r="I2630" s="2">
        <v>0</v>
      </c>
      <c r="J2630" s="12">
        <v>1734</v>
      </c>
      <c r="K2630" s="12">
        <f>J2630*[1]OtherData!$C$3</f>
        <v>1312.6419379258139</v>
      </c>
      <c r="L2630" s="12" t="str">
        <f>VLOOKUP($C2630,[1]OtherData!$H:$I,2,0)</f>
        <v>Wind</v>
      </c>
      <c r="M2630" s="13">
        <f t="shared" si="166"/>
        <v>-4.138800349903602E-2</v>
      </c>
      <c r="N2630" s="12">
        <v>3000.6450544614704</v>
      </c>
      <c r="O2630" s="14">
        <f t="shared" si="167"/>
        <v>-3.8476171203067358E-2</v>
      </c>
      <c r="P2630">
        <v>3</v>
      </c>
      <c r="Q2630">
        <v>1</v>
      </c>
    </row>
    <row r="2631" spans="1:17">
      <c r="A2631" s="2" t="str">
        <f t="shared" si="164"/>
        <v>5_19771</v>
      </c>
      <c r="B2631" s="2">
        <v>5</v>
      </c>
      <c r="C2631" s="11" t="s">
        <v>20</v>
      </c>
      <c r="D2631" s="2">
        <v>1</v>
      </c>
      <c r="E2631" s="2">
        <v>1977</v>
      </c>
      <c r="F2631" s="2" t="str">
        <f t="shared" si="165"/>
        <v>1977Q1</v>
      </c>
      <c r="G2631" s="2">
        <v>31</v>
      </c>
      <c r="H2631" s="2">
        <v>0</v>
      </c>
      <c r="I2631" s="2">
        <v>0</v>
      </c>
      <c r="J2631" s="12">
        <v>1733</v>
      </c>
      <c r="K2631" s="12">
        <f>J2631*[1]OtherData!$C$3</f>
        <v>1311.8849356548071</v>
      </c>
      <c r="L2631" s="12" t="str">
        <f>VLOOKUP($C2631,[1]OtherData!$H:$I,2,0)</f>
        <v>Winter</v>
      </c>
      <c r="M2631" s="15">
        <f t="shared" si="166"/>
        <v>-4.1388009823497406E-2</v>
      </c>
      <c r="N2631" s="12">
        <v>3819.1160398003171</v>
      </c>
      <c r="O2631" s="14">
        <f t="shared" si="167"/>
        <v>-3.8472246223365987E-2</v>
      </c>
      <c r="P2631">
        <v>2</v>
      </c>
      <c r="Q2631">
        <v>3</v>
      </c>
    </row>
    <row r="2632" spans="1:17">
      <c r="A2632" s="2" t="str">
        <f t="shared" si="164"/>
        <v>4_19653</v>
      </c>
      <c r="B2632" s="2">
        <v>4</v>
      </c>
      <c r="C2632" s="11" t="s">
        <v>59</v>
      </c>
      <c r="D2632" s="2">
        <v>3</v>
      </c>
      <c r="E2632" s="2">
        <v>1965</v>
      </c>
      <c r="F2632" s="2" t="str">
        <f t="shared" si="165"/>
        <v>1965Q3</v>
      </c>
      <c r="G2632" s="2">
        <v>1</v>
      </c>
      <c r="H2632" s="2">
        <v>0</v>
      </c>
      <c r="I2632" s="2">
        <v>0</v>
      </c>
      <c r="J2632" s="12">
        <v>1731</v>
      </c>
      <c r="K2632" s="12">
        <f>J2632*[1]OtherData!$C$3</f>
        <v>1310.3709311127934</v>
      </c>
      <c r="L2632" s="12" t="str">
        <f>VLOOKUP($C2632,[1]OtherData!$H:$I,2,0)</f>
        <v>Storm</v>
      </c>
      <c r="M2632" s="13">
        <f t="shared" si="166"/>
        <v>-4.1388022472420176E-2</v>
      </c>
      <c r="N2632" s="12">
        <v>4524.3867603873086</v>
      </c>
      <c r="O2632" s="14">
        <f t="shared" si="167"/>
        <v>-3.8468864095823459E-2</v>
      </c>
      <c r="P2632">
        <v>3</v>
      </c>
      <c r="Q2632">
        <v>1</v>
      </c>
    </row>
    <row r="2633" spans="1:17">
      <c r="A2633" s="2" t="str">
        <f t="shared" si="164"/>
        <v>5_20182</v>
      </c>
      <c r="B2633" s="2">
        <v>5</v>
      </c>
      <c r="C2633" s="11" t="s">
        <v>39</v>
      </c>
      <c r="D2633" s="2">
        <v>2</v>
      </c>
      <c r="E2633" s="2">
        <v>2018</v>
      </c>
      <c r="F2633" s="2" t="str">
        <f t="shared" si="165"/>
        <v>2018Q2</v>
      </c>
      <c r="G2633" s="2">
        <v>1</v>
      </c>
      <c r="H2633" s="2">
        <v>0</v>
      </c>
      <c r="I2633" s="2">
        <v>0</v>
      </c>
      <c r="J2633" s="12">
        <v>1731</v>
      </c>
      <c r="K2633" s="12">
        <f>J2633*[1]OtherData!$C$3</f>
        <v>1310.3709311127934</v>
      </c>
      <c r="L2633" s="12" t="str">
        <f>VLOOKUP($C2633,[1]OtherData!$H:$I,2,0)</f>
        <v>Storm</v>
      </c>
      <c r="M2633" s="15">
        <f t="shared" si="166"/>
        <v>-4.1388022472420176E-2</v>
      </c>
      <c r="N2633" s="12">
        <v>1668.3281808790684</v>
      </c>
      <c r="O2633" s="14">
        <f t="shared" si="167"/>
        <v>-3.8482560332038666E-2</v>
      </c>
      <c r="P2633">
        <v>3</v>
      </c>
      <c r="Q2633">
        <v>1</v>
      </c>
    </row>
    <row r="2634" spans="1:17">
      <c r="A2634" s="2" t="str">
        <f t="shared" si="164"/>
        <v>2_19883</v>
      </c>
      <c r="B2634" s="2">
        <v>2</v>
      </c>
      <c r="C2634" s="11" t="s">
        <v>38</v>
      </c>
      <c r="D2634" s="2">
        <v>3</v>
      </c>
      <c r="E2634" s="2">
        <v>1988</v>
      </c>
      <c r="F2634" s="2" t="str">
        <f t="shared" si="165"/>
        <v>1988Q3</v>
      </c>
      <c r="G2634" s="2">
        <v>31</v>
      </c>
      <c r="H2634" s="2">
        <v>0</v>
      </c>
      <c r="I2634" s="2">
        <v>0</v>
      </c>
      <c r="J2634" s="12">
        <v>1730</v>
      </c>
      <c r="K2634" s="12">
        <f>J2634*[1]OtherData!$C$3</f>
        <v>1309.6139288417867</v>
      </c>
      <c r="L2634" s="12" t="str">
        <f>VLOOKUP($C2634,[1]OtherData!$H:$I,2,0)</f>
        <v>Heat</v>
      </c>
      <c r="M2634" s="13">
        <f t="shared" si="166"/>
        <v>-4.1388028796881561E-2</v>
      </c>
      <c r="N2634" s="12">
        <v>2415.1585838435572</v>
      </c>
      <c r="O2634" s="14">
        <f t="shared" si="167"/>
        <v>-3.8478978904933112E-2</v>
      </c>
      <c r="P2634">
        <v>2</v>
      </c>
      <c r="Q2634">
        <v>3</v>
      </c>
    </row>
    <row r="2635" spans="1:17">
      <c r="A2635" s="2" t="str">
        <f t="shared" si="164"/>
        <v>4_19614</v>
      </c>
      <c r="B2635" s="2">
        <v>4</v>
      </c>
      <c r="C2635" s="11" t="s">
        <v>26</v>
      </c>
      <c r="D2635" s="2">
        <v>4</v>
      </c>
      <c r="E2635" s="2">
        <v>1961</v>
      </c>
      <c r="F2635" s="2" t="str">
        <f t="shared" si="165"/>
        <v>1961Q4</v>
      </c>
      <c r="G2635" s="2">
        <v>1</v>
      </c>
      <c r="H2635" s="2">
        <v>0</v>
      </c>
      <c r="I2635" s="2">
        <v>0</v>
      </c>
      <c r="J2635" s="12">
        <v>1730</v>
      </c>
      <c r="K2635" s="12">
        <f>J2635*[1]OtherData!$C$3</f>
        <v>1309.6139288417867</v>
      </c>
      <c r="L2635" s="12" t="str">
        <f>VLOOKUP($C2635,[1]OtherData!$H:$I,2,0)</f>
        <v>Wind</v>
      </c>
      <c r="M2635" s="15">
        <f t="shared" si="166"/>
        <v>-4.1388028796881561E-2</v>
      </c>
      <c r="N2635" s="12">
        <v>4832.8215774890314</v>
      </c>
      <c r="O2635" s="14">
        <f t="shared" si="167"/>
        <v>-3.8467384995870005E-2</v>
      </c>
      <c r="P2635">
        <v>3</v>
      </c>
      <c r="Q2635">
        <v>1</v>
      </c>
    </row>
    <row r="2636" spans="1:17">
      <c r="A2636" s="2" t="str">
        <f t="shared" si="164"/>
        <v>3_20172</v>
      </c>
      <c r="B2636" s="2">
        <v>3</v>
      </c>
      <c r="C2636" s="11" t="s">
        <v>19</v>
      </c>
      <c r="D2636" s="2">
        <v>2</v>
      </c>
      <c r="E2636" s="2">
        <v>2017</v>
      </c>
      <c r="F2636" s="2" t="str">
        <f t="shared" si="165"/>
        <v>2017Q2</v>
      </c>
      <c r="G2636" s="2">
        <v>1</v>
      </c>
      <c r="H2636" s="2">
        <v>0</v>
      </c>
      <c r="I2636" s="2">
        <v>0</v>
      </c>
      <c r="J2636" s="12">
        <v>1729</v>
      </c>
      <c r="K2636" s="12">
        <f>J2636*[1]OtherData!$C$3</f>
        <v>1308.8569265707797</v>
      </c>
      <c r="L2636" s="12" t="str">
        <f>VLOOKUP($C2636,[1]OtherData!$H:$I,2,0)</f>
        <v>Water</v>
      </c>
      <c r="M2636" s="13">
        <f t="shared" si="166"/>
        <v>-4.1388035121342946E-2</v>
      </c>
      <c r="N2636" s="12">
        <v>1658.872905924894</v>
      </c>
      <c r="O2636" s="14">
        <f t="shared" si="167"/>
        <v>-3.8482605674833865E-2</v>
      </c>
      <c r="P2636">
        <v>3</v>
      </c>
      <c r="Q2636">
        <v>1</v>
      </c>
    </row>
    <row r="2637" spans="1:17">
      <c r="A2637" s="2" t="str">
        <f t="shared" si="164"/>
        <v>3_20173</v>
      </c>
      <c r="B2637" s="2">
        <v>3</v>
      </c>
      <c r="C2637" s="11" t="s">
        <v>39</v>
      </c>
      <c r="D2637" s="2">
        <v>3</v>
      </c>
      <c r="E2637" s="2">
        <v>2017</v>
      </c>
      <c r="F2637" s="2" t="str">
        <f t="shared" si="165"/>
        <v>2017Q3</v>
      </c>
      <c r="G2637" s="2">
        <v>1</v>
      </c>
      <c r="H2637" s="2">
        <v>0</v>
      </c>
      <c r="I2637" s="2">
        <v>0</v>
      </c>
      <c r="J2637" s="12">
        <v>1729</v>
      </c>
      <c r="K2637" s="12">
        <f>J2637*[1]OtherData!$C$3</f>
        <v>1308.8569265707797</v>
      </c>
      <c r="L2637" s="12" t="str">
        <f>VLOOKUP($C2637,[1]OtherData!$H:$I,2,0)</f>
        <v>Storm</v>
      </c>
      <c r="M2637" s="15">
        <f t="shared" si="166"/>
        <v>-4.1388035121342946E-2</v>
      </c>
      <c r="N2637" s="12">
        <v>1658.872905924894</v>
      </c>
      <c r="O2637" s="14">
        <f t="shared" si="167"/>
        <v>-3.8482605674833865E-2</v>
      </c>
      <c r="P2637">
        <v>3</v>
      </c>
      <c r="Q2637">
        <v>1</v>
      </c>
    </row>
    <row r="2638" spans="1:17">
      <c r="A2638" s="2" t="str">
        <f t="shared" si="164"/>
        <v>4_20173</v>
      </c>
      <c r="B2638" s="2">
        <v>4</v>
      </c>
      <c r="C2638" s="11" t="s">
        <v>26</v>
      </c>
      <c r="D2638" s="2">
        <v>3</v>
      </c>
      <c r="E2638" s="2">
        <v>2017</v>
      </c>
      <c r="F2638" s="2" t="str">
        <f t="shared" si="165"/>
        <v>2017Q3</v>
      </c>
      <c r="G2638" s="2">
        <v>1</v>
      </c>
      <c r="H2638" s="2">
        <v>0</v>
      </c>
      <c r="I2638" s="2">
        <v>0</v>
      </c>
      <c r="J2638" s="12">
        <v>1725</v>
      </c>
      <c r="K2638" s="12">
        <f>J2638*[1]OtherData!$C$3</f>
        <v>1305.8289174867525</v>
      </c>
      <c r="L2638" s="12" t="str">
        <f>VLOOKUP($C2638,[1]OtherData!$H:$I,2,0)</f>
        <v>Wind</v>
      </c>
      <c r="M2638" s="13">
        <f t="shared" si="166"/>
        <v>-4.1388060419188494E-2</v>
      </c>
      <c r="N2638" s="12">
        <v>1655.0351432738241</v>
      </c>
      <c r="O2638" s="14">
        <f t="shared" si="167"/>
        <v>-3.8482624078834467E-2</v>
      </c>
      <c r="P2638">
        <v>3</v>
      </c>
      <c r="Q2638">
        <v>1</v>
      </c>
    </row>
    <row r="2639" spans="1:17">
      <c r="A2639" s="2" t="str">
        <f t="shared" si="164"/>
        <v>2_19773</v>
      </c>
      <c r="B2639" s="2">
        <v>2</v>
      </c>
      <c r="C2639" s="11" t="s">
        <v>24</v>
      </c>
      <c r="D2639" s="2">
        <v>3</v>
      </c>
      <c r="E2639" s="2">
        <v>1977</v>
      </c>
      <c r="F2639" s="2" t="str">
        <f t="shared" si="165"/>
        <v>1977Q3</v>
      </c>
      <c r="G2639" s="2">
        <v>1</v>
      </c>
      <c r="H2639" s="2">
        <v>0</v>
      </c>
      <c r="I2639" s="2">
        <v>0</v>
      </c>
      <c r="J2639" s="12">
        <v>1724</v>
      </c>
      <c r="K2639" s="12">
        <f>J2639*[1]OtherData!$C$3</f>
        <v>1305.0719152157458</v>
      </c>
      <c r="L2639" s="12" t="str">
        <f>VLOOKUP($C2639,[1]OtherData!$H:$I,2,0)</f>
        <v>Storm</v>
      </c>
      <c r="M2639" s="15">
        <f t="shared" si="166"/>
        <v>-4.1388066743649879E-2</v>
      </c>
      <c r="N2639" s="12">
        <v>3799.2822000090864</v>
      </c>
      <c r="O2639" s="14">
        <f t="shared" si="167"/>
        <v>-3.8472341336595384E-2</v>
      </c>
      <c r="P2639">
        <v>3</v>
      </c>
      <c r="Q2639">
        <v>1</v>
      </c>
    </row>
    <row r="2640" spans="1:17">
      <c r="A2640" s="2" t="str">
        <f t="shared" si="164"/>
        <v>3_20172</v>
      </c>
      <c r="B2640" s="2">
        <v>3</v>
      </c>
      <c r="C2640" s="11" t="s">
        <v>19</v>
      </c>
      <c r="D2640" s="2">
        <v>2</v>
      </c>
      <c r="E2640" s="2">
        <v>2017</v>
      </c>
      <c r="F2640" s="2" t="str">
        <f t="shared" si="165"/>
        <v>2017Q2</v>
      </c>
      <c r="G2640" s="2">
        <v>1</v>
      </c>
      <c r="H2640" s="2">
        <v>0</v>
      </c>
      <c r="I2640" s="2">
        <v>0</v>
      </c>
      <c r="J2640" s="12">
        <v>1724</v>
      </c>
      <c r="K2640" s="12">
        <f>J2640*[1]OtherData!$C$3</f>
        <v>1305.0719152157458</v>
      </c>
      <c r="L2640" s="12" t="str">
        <f>VLOOKUP($C2640,[1]OtherData!$H:$I,2,0)</f>
        <v>Water</v>
      </c>
      <c r="M2640" s="13">
        <f t="shared" si="166"/>
        <v>-4.1388066743649879E-2</v>
      </c>
      <c r="N2640" s="12">
        <v>1654.0757026110568</v>
      </c>
      <c r="O2640" s="14">
        <f t="shared" si="167"/>
        <v>-3.848262867983461E-2</v>
      </c>
      <c r="P2640">
        <v>3</v>
      </c>
      <c r="Q2640">
        <v>1</v>
      </c>
    </row>
    <row r="2641" spans="1:17">
      <c r="A2641" s="2" t="str">
        <f t="shared" si="164"/>
        <v>1_19821</v>
      </c>
      <c r="B2641" s="2">
        <v>1</v>
      </c>
      <c r="C2641" s="11" t="s">
        <v>20</v>
      </c>
      <c r="D2641" s="2">
        <v>1</v>
      </c>
      <c r="E2641" s="2">
        <v>1982</v>
      </c>
      <c r="F2641" s="2" t="str">
        <f t="shared" si="165"/>
        <v>1982Q1</v>
      </c>
      <c r="G2641" s="2">
        <v>1</v>
      </c>
      <c r="H2641" s="2">
        <v>0</v>
      </c>
      <c r="I2641" s="2">
        <v>1</v>
      </c>
      <c r="J2641" s="12">
        <v>1722</v>
      </c>
      <c r="K2641" s="12">
        <f>J2641*[1]OtherData!$C$3</f>
        <v>1303.5579106737321</v>
      </c>
      <c r="L2641" s="12" t="str">
        <f>VLOOKUP($C2641,[1]OtherData!$H:$I,2,0)</f>
        <v>Winter</v>
      </c>
      <c r="M2641" s="15">
        <f t="shared" si="166"/>
        <v>-4.1388079392572649E-2</v>
      </c>
      <c r="N2641" s="12">
        <v>3356.4691211476106</v>
      </c>
      <c r="O2641" s="14">
        <f t="shared" si="167"/>
        <v>-3.8474464847846439E-2</v>
      </c>
      <c r="P2641">
        <v>3</v>
      </c>
      <c r="Q2641">
        <v>1</v>
      </c>
    </row>
    <row r="2642" spans="1:17">
      <c r="A2642" s="2" t="str">
        <f t="shared" si="164"/>
        <v>2_19772</v>
      </c>
      <c r="B2642" s="2">
        <v>2</v>
      </c>
      <c r="C2642" s="11" t="s">
        <v>59</v>
      </c>
      <c r="D2642" s="2">
        <v>2</v>
      </c>
      <c r="E2642" s="2">
        <v>1977</v>
      </c>
      <c r="F2642" s="2" t="str">
        <f t="shared" si="165"/>
        <v>1977Q2</v>
      </c>
      <c r="G2642" s="2">
        <v>1</v>
      </c>
      <c r="H2642" s="2">
        <v>0</v>
      </c>
      <c r="I2642" s="2">
        <v>0</v>
      </c>
      <c r="J2642" s="12">
        <v>1722</v>
      </c>
      <c r="K2642" s="12">
        <f>J2642*[1]OtherData!$C$3</f>
        <v>1303.5579106737321</v>
      </c>
      <c r="L2642" s="12" t="str">
        <f>VLOOKUP($C2642,[1]OtherData!$H:$I,2,0)</f>
        <v>Storm</v>
      </c>
      <c r="M2642" s="13">
        <f t="shared" si="166"/>
        <v>-4.1388079392572649E-2</v>
      </c>
      <c r="N2642" s="12">
        <v>3794.8746800554795</v>
      </c>
      <c r="O2642" s="14">
        <f t="shared" si="167"/>
        <v>-3.8472362472868581E-2</v>
      </c>
      <c r="P2642">
        <v>3</v>
      </c>
      <c r="Q2642">
        <v>1</v>
      </c>
    </row>
    <row r="2643" spans="1:17">
      <c r="A2643" s="2" t="str">
        <f t="shared" si="164"/>
        <v>6_19641</v>
      </c>
      <c r="B2643" s="2">
        <v>6</v>
      </c>
      <c r="C2643" s="11" t="s">
        <v>26</v>
      </c>
      <c r="D2643" s="2">
        <v>1</v>
      </c>
      <c r="E2643" s="2">
        <v>1964</v>
      </c>
      <c r="F2643" s="2" t="str">
        <f t="shared" si="165"/>
        <v>1964Q1</v>
      </c>
      <c r="G2643" s="2">
        <v>1</v>
      </c>
      <c r="H2643" s="2">
        <v>0</v>
      </c>
      <c r="I2643" s="2">
        <v>0</v>
      </c>
      <c r="J2643" s="12">
        <v>1715</v>
      </c>
      <c r="K2643" s="12">
        <f>J2643*[1]OtherData!$C$3</f>
        <v>1298.2588947766844</v>
      </c>
      <c r="L2643" s="12" t="str">
        <f>VLOOKUP($C2643,[1]OtherData!$H:$I,2,0)</f>
        <v>Wind</v>
      </c>
      <c r="M2643" s="15">
        <f t="shared" si="166"/>
        <v>-4.1388123663802352E-2</v>
      </c>
      <c r="N2643" s="12">
        <v>4583.594859598923</v>
      </c>
      <c r="O2643" s="14">
        <f t="shared" si="167"/>
        <v>-3.8468580163232416E-2</v>
      </c>
      <c r="P2643">
        <v>3</v>
      </c>
      <c r="Q2643">
        <v>1</v>
      </c>
    </row>
    <row r="2644" spans="1:17">
      <c r="A2644" s="2" t="str">
        <f t="shared" si="164"/>
        <v>4_20172</v>
      </c>
      <c r="B2644" s="2">
        <v>4</v>
      </c>
      <c r="C2644" s="11" t="s">
        <v>39</v>
      </c>
      <c r="D2644" s="2">
        <v>2</v>
      </c>
      <c r="E2644" s="2">
        <v>2017</v>
      </c>
      <c r="F2644" s="2" t="str">
        <f t="shared" si="165"/>
        <v>2017Q2</v>
      </c>
      <c r="G2644" s="2">
        <v>1</v>
      </c>
      <c r="H2644" s="2">
        <v>0</v>
      </c>
      <c r="I2644" s="2">
        <v>0</v>
      </c>
      <c r="J2644" s="12">
        <v>1713</v>
      </c>
      <c r="K2644" s="12">
        <f>J2644*[1]OtherData!$C$3</f>
        <v>1296.7448902346707</v>
      </c>
      <c r="L2644" s="12" t="str">
        <f>VLOOKUP($C2644,[1]OtherData!$H:$I,2,0)</f>
        <v>Storm</v>
      </c>
      <c r="M2644" s="13">
        <f t="shared" si="166"/>
        <v>-4.1388136312725123E-2</v>
      </c>
      <c r="N2644" s="12">
        <v>1643.521855320615</v>
      </c>
      <c r="O2644" s="14">
        <f t="shared" si="167"/>
        <v>-3.8482679290836257E-2</v>
      </c>
      <c r="P2644">
        <v>3</v>
      </c>
      <c r="Q2644">
        <v>1</v>
      </c>
    </row>
    <row r="2645" spans="1:17">
      <c r="A2645" s="2" t="str">
        <f t="shared" si="164"/>
        <v>3_20173</v>
      </c>
      <c r="B2645" s="2">
        <v>3</v>
      </c>
      <c r="C2645" s="11" t="s">
        <v>27</v>
      </c>
      <c r="D2645" s="2">
        <v>3</v>
      </c>
      <c r="E2645" s="2">
        <v>2017</v>
      </c>
      <c r="F2645" s="2" t="str">
        <f t="shared" si="165"/>
        <v>2017Q3</v>
      </c>
      <c r="G2645" s="2">
        <v>1</v>
      </c>
      <c r="H2645" s="2">
        <v>0</v>
      </c>
      <c r="I2645" s="2">
        <v>0</v>
      </c>
      <c r="J2645" s="12">
        <v>1713</v>
      </c>
      <c r="K2645" s="12">
        <f>J2645*[1]OtherData!$C$3</f>
        <v>1296.7448902346707</v>
      </c>
      <c r="L2645" s="12" t="str">
        <f>VLOOKUP($C2645,[1]OtherData!$H:$I,2,0)</f>
        <v>Storm</v>
      </c>
      <c r="M2645" s="15">
        <f t="shared" si="166"/>
        <v>-4.1388136312725123E-2</v>
      </c>
      <c r="N2645" s="12">
        <v>1643.521855320615</v>
      </c>
      <c r="O2645" s="14">
        <f t="shared" si="167"/>
        <v>-3.8482679290836257E-2</v>
      </c>
      <c r="P2645">
        <v>3</v>
      </c>
      <c r="Q2645">
        <v>1</v>
      </c>
    </row>
    <row r="2646" spans="1:17">
      <c r="A2646" s="2" t="str">
        <f t="shared" si="164"/>
        <v>5_20173</v>
      </c>
      <c r="B2646" s="2">
        <v>5</v>
      </c>
      <c r="C2646" s="11" t="s">
        <v>26</v>
      </c>
      <c r="D2646" s="2">
        <v>3</v>
      </c>
      <c r="E2646" s="2">
        <v>2017</v>
      </c>
      <c r="F2646" s="2" t="str">
        <f t="shared" si="165"/>
        <v>2017Q3</v>
      </c>
      <c r="G2646" s="2">
        <v>1</v>
      </c>
      <c r="H2646" s="2">
        <v>0</v>
      </c>
      <c r="I2646" s="2">
        <v>0</v>
      </c>
      <c r="J2646" s="12">
        <v>1711</v>
      </c>
      <c r="K2646" s="12">
        <f>J2646*[1]OtherData!$C$3</f>
        <v>1295.2308856926572</v>
      </c>
      <c r="L2646" s="12" t="str">
        <f>VLOOKUP($C2646,[1]OtherData!$H:$I,2,0)</f>
        <v>Wind</v>
      </c>
      <c r="M2646" s="13">
        <f t="shared" si="166"/>
        <v>-4.1388148961647893E-2</v>
      </c>
      <c r="N2646" s="12">
        <v>1641.6029739950802</v>
      </c>
      <c r="O2646" s="14">
        <f t="shared" si="167"/>
        <v>-3.8482688492836564E-2</v>
      </c>
      <c r="P2646">
        <v>3</v>
      </c>
      <c r="Q2646">
        <v>1</v>
      </c>
    </row>
    <row r="2647" spans="1:17">
      <c r="A2647" s="2" t="str">
        <f t="shared" si="164"/>
        <v>5_20202</v>
      </c>
      <c r="B2647" s="2">
        <v>5</v>
      </c>
      <c r="C2647" s="11" t="s">
        <v>19</v>
      </c>
      <c r="D2647" s="2">
        <v>2</v>
      </c>
      <c r="E2647" s="2">
        <v>2020</v>
      </c>
      <c r="F2647" s="2" t="str">
        <f t="shared" si="165"/>
        <v>2020Q2</v>
      </c>
      <c r="G2647" s="2">
        <v>1</v>
      </c>
      <c r="H2647" s="2">
        <v>0</v>
      </c>
      <c r="I2647" s="2">
        <v>0</v>
      </c>
      <c r="J2647" s="12">
        <v>1710</v>
      </c>
      <c r="K2647" s="12">
        <f>J2647*[1]OtherData!$C$3</f>
        <v>1294.4738834216503</v>
      </c>
      <c r="L2647" s="12" t="str">
        <f>VLOOKUP($C2647,[1]OtherData!$H:$I,2,0)</f>
        <v>Water</v>
      </c>
      <c r="M2647" s="15">
        <f t="shared" si="166"/>
        <v>-4.1388155286109285E-2</v>
      </c>
      <c r="N2647" s="12">
        <v>1642.0429844802022</v>
      </c>
      <c r="O2647" s="14">
        <f t="shared" si="167"/>
        <v>-3.8482686382765155E-2</v>
      </c>
      <c r="P2647">
        <v>3</v>
      </c>
      <c r="Q2647">
        <v>1</v>
      </c>
    </row>
    <row r="2648" spans="1:17">
      <c r="A2648" s="2" t="str">
        <f t="shared" si="164"/>
        <v>6_19682</v>
      </c>
      <c r="B2648" s="2">
        <v>6</v>
      </c>
      <c r="C2648" s="11" t="s">
        <v>17</v>
      </c>
      <c r="D2648" s="2">
        <v>2</v>
      </c>
      <c r="E2648" s="2">
        <v>1968</v>
      </c>
      <c r="F2648" s="2" t="str">
        <f t="shared" si="165"/>
        <v>1968Q2</v>
      </c>
      <c r="G2648" s="2">
        <v>2</v>
      </c>
      <c r="H2648" s="2">
        <v>0</v>
      </c>
      <c r="I2648" s="2">
        <v>0</v>
      </c>
      <c r="J2648" s="12">
        <v>1705</v>
      </c>
      <c r="K2648" s="12">
        <f>J2648*[1]OtherData!$C$3</f>
        <v>1290.6888720666163</v>
      </c>
      <c r="L2648" s="12" t="str">
        <f>VLOOKUP($C2648,[1]OtherData!$H:$I,2,0)</f>
        <v>Wind</v>
      </c>
      <c r="M2648" s="13">
        <f t="shared" si="166"/>
        <v>-4.1388186908416211E-2</v>
      </c>
      <c r="N2648" s="12">
        <v>4147.9274113095189</v>
      </c>
      <c r="O2648" s="14">
        <f t="shared" si="167"/>
        <v>-3.8470669407593812E-2</v>
      </c>
      <c r="P2648">
        <v>3</v>
      </c>
      <c r="Q2648">
        <v>1</v>
      </c>
    </row>
    <row r="2649" spans="1:17">
      <c r="A2649" s="2" t="str">
        <f t="shared" si="164"/>
        <v>6_19772</v>
      </c>
      <c r="B2649" s="2">
        <v>6</v>
      </c>
      <c r="C2649" s="11" t="s">
        <v>26</v>
      </c>
      <c r="D2649" s="2">
        <v>2</v>
      </c>
      <c r="E2649" s="2">
        <v>1977</v>
      </c>
      <c r="F2649" s="2" t="str">
        <f t="shared" si="165"/>
        <v>1977Q2</v>
      </c>
      <c r="G2649" s="2">
        <v>1</v>
      </c>
      <c r="H2649" s="2">
        <v>0</v>
      </c>
      <c r="I2649" s="2">
        <v>0</v>
      </c>
      <c r="J2649" s="12">
        <v>1705</v>
      </c>
      <c r="K2649" s="12">
        <f>J2649*[1]OtherData!$C$3</f>
        <v>1290.6888720666163</v>
      </c>
      <c r="L2649" s="12" t="str">
        <f>VLOOKUP($C2649,[1]OtherData!$H:$I,2,0)</f>
        <v>Wind</v>
      </c>
      <c r="M2649" s="15">
        <f t="shared" si="166"/>
        <v>-4.1388186908416211E-2</v>
      </c>
      <c r="N2649" s="12">
        <v>3757.4107604498217</v>
      </c>
      <c r="O2649" s="14">
        <f t="shared" si="167"/>
        <v>-3.8472542131190765E-2</v>
      </c>
      <c r="P2649">
        <v>3</v>
      </c>
      <c r="Q2649">
        <v>1</v>
      </c>
    </row>
    <row r="2650" spans="1:17">
      <c r="A2650" s="2" t="str">
        <f t="shared" si="164"/>
        <v>3_19614</v>
      </c>
      <c r="B2650" s="2">
        <v>3</v>
      </c>
      <c r="C2650" s="11" t="s">
        <v>26</v>
      </c>
      <c r="D2650" s="2">
        <v>4</v>
      </c>
      <c r="E2650" s="2">
        <v>1961</v>
      </c>
      <c r="F2650" s="2" t="str">
        <f t="shared" si="165"/>
        <v>1961Q4</v>
      </c>
      <c r="G2650" s="2">
        <v>1</v>
      </c>
      <c r="H2650" s="2">
        <v>0</v>
      </c>
      <c r="I2650" s="2">
        <v>0</v>
      </c>
      <c r="J2650" s="12">
        <v>1704</v>
      </c>
      <c r="K2650" s="12">
        <f>J2650*[1]OtherData!$C$3</f>
        <v>1289.9318697956094</v>
      </c>
      <c r="L2650" s="12" t="str">
        <f>VLOOKUP($C2650,[1]OtherData!$H:$I,2,0)</f>
        <v>Wind</v>
      </c>
      <c r="M2650" s="13">
        <f t="shared" si="166"/>
        <v>-4.1388193232877596E-2</v>
      </c>
      <c r="N2650" s="12">
        <v>4760.1895769024914</v>
      </c>
      <c r="O2650" s="14">
        <f t="shared" si="167"/>
        <v>-3.8467733302814389E-2</v>
      </c>
      <c r="P2650">
        <v>3</v>
      </c>
      <c r="Q2650">
        <v>1</v>
      </c>
    </row>
    <row r="2651" spans="1:17">
      <c r="A2651" s="2" t="str">
        <f t="shared" si="164"/>
        <v>2_19641</v>
      </c>
      <c r="B2651" s="2">
        <v>2</v>
      </c>
      <c r="C2651" s="11" t="s">
        <v>19</v>
      </c>
      <c r="D2651" s="2">
        <v>1</v>
      </c>
      <c r="E2651" s="2">
        <v>1964</v>
      </c>
      <c r="F2651" s="2" t="str">
        <f t="shared" si="165"/>
        <v>1964Q1</v>
      </c>
      <c r="G2651" s="2">
        <v>31</v>
      </c>
      <c r="H2651" s="2">
        <v>0</v>
      </c>
      <c r="I2651" s="2">
        <v>0</v>
      </c>
      <c r="J2651" s="12">
        <v>1701</v>
      </c>
      <c r="K2651" s="12">
        <f>J2651*[1]OtherData!$C$3</f>
        <v>1287.6608629825889</v>
      </c>
      <c r="L2651" s="12" t="str">
        <f>VLOOKUP($C2651,[1]OtherData!$H:$I,2,0)</f>
        <v>Water</v>
      </c>
      <c r="M2651" s="15">
        <f t="shared" si="166"/>
        <v>-4.1388212206261758E-2</v>
      </c>
      <c r="N2651" s="12">
        <v>4546.177758704237</v>
      </c>
      <c r="O2651" s="14">
        <f t="shared" si="167"/>
        <v>-3.8468759597035357E-2</v>
      </c>
      <c r="P2651">
        <v>2</v>
      </c>
      <c r="Q2651">
        <v>3</v>
      </c>
    </row>
    <row r="2652" spans="1:17">
      <c r="A2652" s="2" t="str">
        <f t="shared" si="164"/>
        <v>1_19722</v>
      </c>
      <c r="B2652" s="2">
        <v>1</v>
      </c>
      <c r="C2652" s="11" t="s">
        <v>17</v>
      </c>
      <c r="D2652" s="2">
        <v>2</v>
      </c>
      <c r="E2652" s="2">
        <v>1972</v>
      </c>
      <c r="F2652" s="2" t="str">
        <f t="shared" si="165"/>
        <v>1972Q2</v>
      </c>
      <c r="G2652" s="2">
        <v>2</v>
      </c>
      <c r="H2652" s="2">
        <v>0</v>
      </c>
      <c r="I2652" s="2">
        <v>0</v>
      </c>
      <c r="J2652" s="12">
        <v>1694</v>
      </c>
      <c r="K2652" s="12">
        <f>J2652*[1]OtherData!$C$3</f>
        <v>1282.3618470855413</v>
      </c>
      <c r="L2652" s="12" t="str">
        <f>VLOOKUP($C2652,[1]OtherData!$H:$I,2,0)</f>
        <v>Wind</v>
      </c>
      <c r="M2652" s="13">
        <f t="shared" si="166"/>
        <v>-4.1388256477491461E-2</v>
      </c>
      <c r="N2652" s="12">
        <v>3734.4399211515124</v>
      </c>
      <c r="O2652" s="14">
        <f t="shared" si="167"/>
        <v>-3.8472652287909311E-2</v>
      </c>
      <c r="P2652">
        <v>3</v>
      </c>
      <c r="Q2652">
        <v>1</v>
      </c>
    </row>
    <row r="2653" spans="1:17">
      <c r="A2653" s="2" t="str">
        <f t="shared" si="164"/>
        <v>4_20182</v>
      </c>
      <c r="B2653" s="2">
        <v>4</v>
      </c>
      <c r="C2653" s="11" t="s">
        <v>19</v>
      </c>
      <c r="D2653" s="2">
        <v>2</v>
      </c>
      <c r="E2653" s="2">
        <v>2018</v>
      </c>
      <c r="F2653" s="2" t="str">
        <f t="shared" si="165"/>
        <v>2018Q2</v>
      </c>
      <c r="G2653" s="2">
        <v>1</v>
      </c>
      <c r="H2653" s="2">
        <v>0</v>
      </c>
      <c r="I2653" s="2">
        <v>0</v>
      </c>
      <c r="J2653" s="12">
        <v>1693</v>
      </c>
      <c r="K2653" s="12">
        <f>J2653*[1]OtherData!$C$3</f>
        <v>1281.6048448145345</v>
      </c>
      <c r="L2653" s="12" t="str">
        <f>VLOOKUP($C2653,[1]OtherData!$H:$I,2,0)</f>
        <v>Water</v>
      </c>
      <c r="M2653" s="15">
        <f t="shared" si="166"/>
        <v>-4.1388262801952846E-2</v>
      </c>
      <c r="N2653" s="12">
        <v>1631.703992044057</v>
      </c>
      <c r="O2653" s="14">
        <f t="shared" si="167"/>
        <v>-3.8482735963429798E-2</v>
      </c>
      <c r="P2653">
        <v>3</v>
      </c>
      <c r="Q2653">
        <v>1</v>
      </c>
    </row>
    <row r="2654" spans="1:17">
      <c r="A2654" s="2" t="str">
        <f t="shared" si="164"/>
        <v>2_19614</v>
      </c>
      <c r="B2654" s="2">
        <v>2</v>
      </c>
      <c r="C2654" s="11" t="s">
        <v>26</v>
      </c>
      <c r="D2654" s="2">
        <v>4</v>
      </c>
      <c r="E2654" s="2">
        <v>1961</v>
      </c>
      <c r="F2654" s="2" t="str">
        <f t="shared" si="165"/>
        <v>1961Q4</v>
      </c>
      <c r="G2654" s="2">
        <v>1</v>
      </c>
      <c r="H2654" s="2">
        <v>0</v>
      </c>
      <c r="I2654" s="2">
        <v>0</v>
      </c>
      <c r="J2654" s="12">
        <v>1692</v>
      </c>
      <c r="K2654" s="12">
        <f>J2654*[1]OtherData!$C$3</f>
        <v>1280.8478425435276</v>
      </c>
      <c r="L2654" s="12" t="str">
        <f>VLOOKUP($C2654,[1]OtherData!$H:$I,2,0)</f>
        <v>Wind</v>
      </c>
      <c r="M2654" s="13">
        <f t="shared" si="166"/>
        <v>-4.1388269126414232E-2</v>
      </c>
      <c r="N2654" s="12">
        <v>4726.6671150933189</v>
      </c>
      <c r="O2654" s="14">
        <f t="shared" si="167"/>
        <v>-3.8467894059865643E-2</v>
      </c>
      <c r="P2654">
        <v>3</v>
      </c>
      <c r="Q2654">
        <v>1</v>
      </c>
    </row>
    <row r="2655" spans="1:17">
      <c r="A2655" s="2" t="str">
        <f t="shared" si="164"/>
        <v>3_19754</v>
      </c>
      <c r="B2655" s="2">
        <v>3</v>
      </c>
      <c r="C2655" s="11" t="s">
        <v>26</v>
      </c>
      <c r="D2655" s="2">
        <v>4</v>
      </c>
      <c r="E2655" s="2">
        <v>1975</v>
      </c>
      <c r="F2655" s="2" t="str">
        <f t="shared" si="165"/>
        <v>1975Q4</v>
      </c>
      <c r="G2655" s="2">
        <v>1</v>
      </c>
      <c r="H2655" s="2">
        <v>0</v>
      </c>
      <c r="I2655" s="2">
        <v>0</v>
      </c>
      <c r="J2655" s="12">
        <v>1692</v>
      </c>
      <c r="K2655" s="12">
        <f>J2655*[1]OtherData!$C$3</f>
        <v>1280.8478425435276</v>
      </c>
      <c r="L2655" s="12" t="str">
        <f>VLOOKUP($C2655,[1]OtherData!$H:$I,2,0)</f>
        <v>Wind</v>
      </c>
      <c r="M2655" s="15">
        <f t="shared" si="166"/>
        <v>-4.1388269126414232E-2</v>
      </c>
      <c r="N2655" s="12">
        <v>3692.202038307847</v>
      </c>
      <c r="O2655" s="14">
        <f t="shared" si="167"/>
        <v>-3.8472854839784409E-2</v>
      </c>
      <c r="P2655">
        <v>3</v>
      </c>
      <c r="Q2655">
        <v>1</v>
      </c>
    </row>
    <row r="2656" spans="1:17">
      <c r="A2656" s="2" t="str">
        <f t="shared" si="164"/>
        <v>3_20173</v>
      </c>
      <c r="B2656" s="2">
        <v>3</v>
      </c>
      <c r="C2656" s="11" t="s">
        <v>19</v>
      </c>
      <c r="D2656" s="2">
        <v>3</v>
      </c>
      <c r="E2656" s="2">
        <v>2017</v>
      </c>
      <c r="F2656" s="2" t="str">
        <f t="shared" si="165"/>
        <v>2017Q3</v>
      </c>
      <c r="G2656" s="2">
        <v>1</v>
      </c>
      <c r="H2656" s="2">
        <v>0</v>
      </c>
      <c r="I2656" s="2">
        <v>0</v>
      </c>
      <c r="J2656" s="12">
        <v>1691</v>
      </c>
      <c r="K2656" s="12">
        <f>J2656*[1]OtherData!$C$3</f>
        <v>1280.0908402725208</v>
      </c>
      <c r="L2656" s="12" t="str">
        <f>VLOOKUP($C2656,[1]OtherData!$H:$I,2,0)</f>
        <v>Water</v>
      </c>
      <c r="M2656" s="13">
        <f t="shared" si="166"/>
        <v>-4.1388275450875617E-2</v>
      </c>
      <c r="N2656" s="12">
        <v>1622.4141607397314</v>
      </c>
      <c r="O2656" s="14">
        <f t="shared" si="167"/>
        <v>-3.8482780512839557E-2</v>
      </c>
      <c r="P2656">
        <v>3</v>
      </c>
      <c r="Q2656">
        <v>1</v>
      </c>
    </row>
    <row r="2657" spans="1:17">
      <c r="A2657" s="2" t="str">
        <f t="shared" si="164"/>
        <v>1_19701</v>
      </c>
      <c r="B2657" s="2">
        <v>1</v>
      </c>
      <c r="C2657" s="11" t="s">
        <v>20</v>
      </c>
      <c r="D2657" s="2">
        <v>1</v>
      </c>
      <c r="E2657" s="2">
        <v>1970</v>
      </c>
      <c r="F2657" s="2" t="str">
        <f t="shared" si="165"/>
        <v>1970Q1</v>
      </c>
      <c r="G2657" s="2">
        <v>2</v>
      </c>
      <c r="H2657" s="2">
        <v>23</v>
      </c>
      <c r="I2657" s="2">
        <v>0</v>
      </c>
      <c r="J2657" s="12">
        <v>1690</v>
      </c>
      <c r="K2657" s="12">
        <f>J2657*[1]OtherData!$C$3</f>
        <v>1279.3338380015141</v>
      </c>
      <c r="L2657" s="12" t="str">
        <f>VLOOKUP($C2657,[1]OtherData!$H:$I,2,0)</f>
        <v>Winter</v>
      </c>
      <c r="M2657" s="15">
        <f t="shared" si="166"/>
        <v>-4.1388281775337002E-2</v>
      </c>
      <c r="N2657" s="12">
        <v>3851.6524703458808</v>
      </c>
      <c r="O2657" s="14">
        <f t="shared" si="167"/>
        <v>-3.847209019483018E-2</v>
      </c>
      <c r="P2657">
        <v>3</v>
      </c>
      <c r="Q2657">
        <v>1</v>
      </c>
    </row>
    <row r="2658" spans="1:17">
      <c r="A2658" s="2" t="str">
        <f t="shared" si="164"/>
        <v>4_20173</v>
      </c>
      <c r="B2658" s="2">
        <v>4</v>
      </c>
      <c r="C2658" s="11" t="s">
        <v>39</v>
      </c>
      <c r="D2658" s="2">
        <v>3</v>
      </c>
      <c r="E2658" s="2">
        <v>2017</v>
      </c>
      <c r="F2658" s="2" t="str">
        <f t="shared" si="165"/>
        <v>2017Q3</v>
      </c>
      <c r="G2658" s="2">
        <v>1</v>
      </c>
      <c r="H2658" s="2">
        <v>0</v>
      </c>
      <c r="I2658" s="2">
        <v>0</v>
      </c>
      <c r="J2658" s="12">
        <v>1689</v>
      </c>
      <c r="K2658" s="12">
        <f>J2658*[1]OtherData!$C$3</f>
        <v>1278.5768357305074</v>
      </c>
      <c r="L2658" s="12" t="str">
        <f>VLOOKUP($C2658,[1]OtherData!$H:$I,2,0)</f>
        <v>Storm</v>
      </c>
      <c r="M2658" s="13">
        <f t="shared" si="166"/>
        <v>-4.1388288099798387E-2</v>
      </c>
      <c r="N2658" s="12">
        <v>1620.4952794141966</v>
      </c>
      <c r="O2658" s="14">
        <f t="shared" si="167"/>
        <v>-3.848278971483985E-2</v>
      </c>
      <c r="P2658">
        <v>3</v>
      </c>
      <c r="Q2658">
        <v>1</v>
      </c>
    </row>
    <row r="2659" spans="1:17">
      <c r="A2659" s="2" t="str">
        <f t="shared" si="164"/>
        <v>3_20173</v>
      </c>
      <c r="B2659" s="2">
        <v>3</v>
      </c>
      <c r="C2659" s="11" t="s">
        <v>27</v>
      </c>
      <c r="D2659" s="2">
        <v>3</v>
      </c>
      <c r="E2659" s="2">
        <v>2017</v>
      </c>
      <c r="F2659" s="2" t="str">
        <f t="shared" si="165"/>
        <v>2017Q3</v>
      </c>
      <c r="G2659" s="2">
        <v>1</v>
      </c>
      <c r="H2659" s="2">
        <v>0</v>
      </c>
      <c r="I2659" s="2">
        <v>0</v>
      </c>
      <c r="J2659" s="12">
        <v>1688</v>
      </c>
      <c r="K2659" s="12">
        <f>J2659*[1]OtherData!$C$3</f>
        <v>1277.8198334595004</v>
      </c>
      <c r="L2659" s="12" t="str">
        <f>VLOOKUP($C2659,[1]OtherData!$H:$I,2,0)</f>
        <v>Storm</v>
      </c>
      <c r="M2659" s="15">
        <f t="shared" si="166"/>
        <v>-4.1388294424259772E-2</v>
      </c>
      <c r="N2659" s="12">
        <v>1619.5358387514291</v>
      </c>
      <c r="O2659" s="14">
        <f t="shared" si="167"/>
        <v>-3.8482794315840001E-2</v>
      </c>
      <c r="P2659">
        <v>3</v>
      </c>
      <c r="Q2659">
        <v>1</v>
      </c>
    </row>
    <row r="2660" spans="1:17">
      <c r="A2660" s="2" t="str">
        <f t="shared" si="164"/>
        <v>4_19701</v>
      </c>
      <c r="B2660" s="2">
        <v>4</v>
      </c>
      <c r="C2660" s="11" t="s">
        <v>20</v>
      </c>
      <c r="D2660" s="2">
        <v>1</v>
      </c>
      <c r="E2660" s="2">
        <v>1970</v>
      </c>
      <c r="F2660" s="2" t="str">
        <f t="shared" si="165"/>
        <v>1970Q1</v>
      </c>
      <c r="G2660" s="2">
        <v>2</v>
      </c>
      <c r="H2660" s="2">
        <v>11</v>
      </c>
      <c r="I2660" s="2">
        <v>0</v>
      </c>
      <c r="J2660" s="12">
        <v>1685</v>
      </c>
      <c r="K2660" s="12">
        <f>J2660*[1]OtherData!$C$3</f>
        <v>1275.5488266464799</v>
      </c>
      <c r="L2660" s="12" t="str">
        <f>VLOOKUP($C2660,[1]OtherData!$H:$I,2,0)</f>
        <v>Winter</v>
      </c>
      <c r="M2660" s="13">
        <f t="shared" si="166"/>
        <v>-4.1388313397643935E-2</v>
      </c>
      <c r="N2660" s="12">
        <v>3840.2570488359815</v>
      </c>
      <c r="O2660" s="14">
        <f t="shared" si="167"/>
        <v>-3.8472144841603141E-2</v>
      </c>
      <c r="P2660">
        <v>3</v>
      </c>
      <c r="Q2660">
        <v>1</v>
      </c>
    </row>
    <row r="2661" spans="1:17">
      <c r="A2661" s="2" t="str">
        <f t="shared" si="164"/>
        <v>5_19711</v>
      </c>
      <c r="B2661" s="2">
        <v>5</v>
      </c>
      <c r="C2661" s="11" t="s">
        <v>24</v>
      </c>
      <c r="D2661" s="2">
        <v>1</v>
      </c>
      <c r="E2661" s="2">
        <v>1971</v>
      </c>
      <c r="F2661" s="2" t="str">
        <f t="shared" si="165"/>
        <v>1971Q1</v>
      </c>
      <c r="G2661" s="2">
        <v>1</v>
      </c>
      <c r="H2661" s="2">
        <v>0</v>
      </c>
      <c r="I2661" s="2">
        <v>0</v>
      </c>
      <c r="J2661" s="12">
        <v>1684</v>
      </c>
      <c r="K2661" s="12">
        <f>J2661*[1]OtherData!$C$3</f>
        <v>1274.7918243754732</v>
      </c>
      <c r="L2661" s="12" t="str">
        <f>VLOOKUP($C2661,[1]OtherData!$H:$I,2,0)</f>
        <v>Storm</v>
      </c>
      <c r="M2661" s="15">
        <f t="shared" si="166"/>
        <v>-4.138831972210532E-2</v>
      </c>
      <c r="N2661" s="12">
        <v>3740.7553622961068</v>
      </c>
      <c r="O2661" s="14">
        <f t="shared" si="167"/>
        <v>-3.8472622002195166E-2</v>
      </c>
      <c r="P2661">
        <v>3</v>
      </c>
      <c r="Q2661">
        <v>1</v>
      </c>
    </row>
    <row r="2662" spans="1:17">
      <c r="A2662" s="2" t="str">
        <f t="shared" si="164"/>
        <v>3_20173</v>
      </c>
      <c r="B2662" s="2">
        <v>3</v>
      </c>
      <c r="C2662" s="11" t="s">
        <v>19</v>
      </c>
      <c r="D2662" s="2">
        <v>3</v>
      </c>
      <c r="E2662" s="2">
        <v>2017</v>
      </c>
      <c r="F2662" s="2" t="str">
        <f t="shared" si="165"/>
        <v>2017Q3</v>
      </c>
      <c r="G2662" s="2">
        <v>1</v>
      </c>
      <c r="H2662" s="2">
        <v>0</v>
      </c>
      <c r="I2662" s="2">
        <v>0</v>
      </c>
      <c r="J2662" s="12">
        <v>1684</v>
      </c>
      <c r="K2662" s="12">
        <f>J2662*[1]OtherData!$C$3</f>
        <v>1274.7918243754732</v>
      </c>
      <c r="L2662" s="12" t="str">
        <f>VLOOKUP($C2662,[1]OtherData!$H:$I,2,0)</f>
        <v>Water</v>
      </c>
      <c r="M2662" s="13">
        <f t="shared" si="166"/>
        <v>-4.138831972210532E-2</v>
      </c>
      <c r="N2662" s="12">
        <v>1615.6980761003595</v>
      </c>
      <c r="O2662" s="14">
        <f t="shared" si="167"/>
        <v>-3.8482812719840602E-2</v>
      </c>
      <c r="P2662">
        <v>3</v>
      </c>
      <c r="Q2662">
        <v>1</v>
      </c>
    </row>
    <row r="2663" spans="1:17">
      <c r="A2663" s="2" t="str">
        <f t="shared" si="164"/>
        <v>3_20183</v>
      </c>
      <c r="B2663" s="2">
        <v>3</v>
      </c>
      <c r="C2663" s="11" t="s">
        <v>24</v>
      </c>
      <c r="D2663" s="2">
        <v>3</v>
      </c>
      <c r="E2663" s="2">
        <v>2018</v>
      </c>
      <c r="F2663" s="2" t="str">
        <f t="shared" si="165"/>
        <v>2018Q3</v>
      </c>
      <c r="G2663" s="2">
        <v>1</v>
      </c>
      <c r="H2663" s="2">
        <v>0</v>
      </c>
      <c r="I2663" s="2">
        <v>0</v>
      </c>
      <c r="J2663" s="12">
        <v>1684</v>
      </c>
      <c r="K2663" s="12">
        <f>J2663*[1]OtherData!$C$3</f>
        <v>1274.7918243754732</v>
      </c>
      <c r="L2663" s="12" t="str">
        <f>VLOOKUP($C2663,[1]OtherData!$H:$I,2,0)</f>
        <v>Storm</v>
      </c>
      <c r="M2663" s="15">
        <f t="shared" si="166"/>
        <v>-4.138831972210532E-2</v>
      </c>
      <c r="N2663" s="12">
        <v>1623.0298420568176</v>
      </c>
      <c r="O2663" s="14">
        <f t="shared" si="167"/>
        <v>-3.8482777560338223E-2</v>
      </c>
      <c r="P2663">
        <v>3</v>
      </c>
      <c r="Q2663">
        <v>1</v>
      </c>
    </row>
    <row r="2664" spans="1:17">
      <c r="A2664" s="2" t="str">
        <f t="shared" si="164"/>
        <v>1_19801</v>
      </c>
      <c r="B2664" s="2">
        <v>1</v>
      </c>
      <c r="C2664" s="11" t="s">
        <v>20</v>
      </c>
      <c r="D2664" s="2">
        <v>1</v>
      </c>
      <c r="E2664" s="2">
        <v>1980</v>
      </c>
      <c r="F2664" s="2" t="str">
        <f t="shared" si="165"/>
        <v>1980Q1</v>
      </c>
      <c r="G2664" s="2">
        <v>1</v>
      </c>
      <c r="H2664" s="2">
        <v>0</v>
      </c>
      <c r="I2664" s="2">
        <v>0</v>
      </c>
      <c r="J2664" s="12">
        <v>1682</v>
      </c>
      <c r="K2664" s="12">
        <f>J2664*[1]OtherData!$C$3</f>
        <v>1273.2778198334595</v>
      </c>
      <c r="L2664" s="12" t="str">
        <f>VLOOKUP($C2664,[1]OtherData!$H:$I,2,0)</f>
        <v>Winter</v>
      </c>
      <c r="M2664" s="13">
        <f t="shared" si="166"/>
        <v>-4.138833237102809E-2</v>
      </c>
      <c r="N2664" s="12">
        <v>3525.8550147976716</v>
      </c>
      <c r="O2664" s="14">
        <f t="shared" si="167"/>
        <v>-3.8473652557360669E-2</v>
      </c>
      <c r="P2664">
        <v>3</v>
      </c>
      <c r="Q2664">
        <v>1</v>
      </c>
    </row>
    <row r="2665" spans="1:17">
      <c r="A2665" s="2" t="str">
        <f t="shared" si="164"/>
        <v>3_20173</v>
      </c>
      <c r="B2665" s="2">
        <v>3</v>
      </c>
      <c r="C2665" s="11" t="s">
        <v>19</v>
      </c>
      <c r="D2665" s="2">
        <v>3</v>
      </c>
      <c r="E2665" s="2">
        <v>2017</v>
      </c>
      <c r="F2665" s="2" t="str">
        <f t="shared" si="165"/>
        <v>2017Q3</v>
      </c>
      <c r="G2665" s="2">
        <v>1</v>
      </c>
      <c r="H2665" s="2">
        <v>0</v>
      </c>
      <c r="I2665" s="2">
        <v>0</v>
      </c>
      <c r="J2665" s="12">
        <v>1681</v>
      </c>
      <c r="K2665" s="12">
        <f>J2665*[1]OtherData!$C$3</f>
        <v>1272.5208175624527</v>
      </c>
      <c r="L2665" s="12" t="str">
        <f>VLOOKUP($C2665,[1]OtherData!$H:$I,2,0)</f>
        <v>Water</v>
      </c>
      <c r="M2665" s="15">
        <f t="shared" si="166"/>
        <v>-4.1388338695489475E-2</v>
      </c>
      <c r="N2665" s="12">
        <v>1612.8197541120571</v>
      </c>
      <c r="O2665" s="14">
        <f t="shared" si="167"/>
        <v>-3.8482826522841046E-2</v>
      </c>
      <c r="P2665">
        <v>3</v>
      </c>
      <c r="Q2665">
        <v>1</v>
      </c>
    </row>
    <row r="2666" spans="1:17">
      <c r="A2666" s="2" t="str">
        <f t="shared" si="164"/>
        <v>4_20172</v>
      </c>
      <c r="B2666" s="2">
        <v>4</v>
      </c>
      <c r="C2666" s="11" t="s">
        <v>19</v>
      </c>
      <c r="D2666" s="2">
        <v>2</v>
      </c>
      <c r="E2666" s="2">
        <v>2017</v>
      </c>
      <c r="F2666" s="2" t="str">
        <f t="shared" si="165"/>
        <v>2017Q2</v>
      </c>
      <c r="G2666" s="2">
        <v>1</v>
      </c>
      <c r="H2666" s="2">
        <v>0</v>
      </c>
      <c r="I2666" s="2">
        <v>0</v>
      </c>
      <c r="J2666" s="12">
        <v>1681</v>
      </c>
      <c r="K2666" s="12">
        <f>J2666*[1]OtherData!$C$3</f>
        <v>1272.5208175624527</v>
      </c>
      <c r="L2666" s="12" t="str">
        <f>VLOOKUP($C2666,[1]OtherData!$H:$I,2,0)</f>
        <v>Water</v>
      </c>
      <c r="M2666" s="13">
        <f t="shared" si="166"/>
        <v>-4.1388338695489475E-2</v>
      </c>
      <c r="N2666" s="12">
        <v>1612.8197541120571</v>
      </c>
      <c r="O2666" s="14">
        <f t="shared" si="167"/>
        <v>-3.8482826522841046E-2</v>
      </c>
      <c r="P2666">
        <v>3</v>
      </c>
      <c r="Q2666">
        <v>1</v>
      </c>
    </row>
    <row r="2667" spans="1:17">
      <c r="A2667" s="2" t="str">
        <f t="shared" si="164"/>
        <v>3_20192</v>
      </c>
      <c r="B2667" s="2">
        <v>3</v>
      </c>
      <c r="C2667" s="11" t="s">
        <v>24</v>
      </c>
      <c r="D2667" s="2">
        <v>2</v>
      </c>
      <c r="E2667" s="2">
        <v>2019</v>
      </c>
      <c r="F2667" s="2" t="str">
        <f t="shared" si="165"/>
        <v>2019Q2</v>
      </c>
      <c r="G2667" s="2">
        <v>1</v>
      </c>
      <c r="H2667" s="2">
        <v>0</v>
      </c>
      <c r="I2667" s="2">
        <v>0</v>
      </c>
      <c r="J2667" s="12">
        <v>1680</v>
      </c>
      <c r="K2667" s="12">
        <f>J2667*[1]OtherData!$C$3</f>
        <v>1271.763815291446</v>
      </c>
      <c r="L2667" s="12" t="str">
        <f>VLOOKUP($C2667,[1]OtherData!$H:$I,2,0)</f>
        <v>Storm</v>
      </c>
      <c r="M2667" s="15">
        <f t="shared" si="166"/>
        <v>-4.138834501995086E-2</v>
      </c>
      <c r="N2667" s="12">
        <v>1623.3873321560523</v>
      </c>
      <c r="O2667" s="14">
        <f t="shared" si="167"/>
        <v>-3.8482775845993536E-2</v>
      </c>
      <c r="P2667">
        <v>3</v>
      </c>
      <c r="Q2667">
        <v>1</v>
      </c>
    </row>
    <row r="2668" spans="1:17">
      <c r="A2668" s="2" t="str">
        <f t="shared" si="164"/>
        <v>2_19611</v>
      </c>
      <c r="B2668" s="2">
        <v>2</v>
      </c>
      <c r="C2668" s="11" t="s">
        <v>20</v>
      </c>
      <c r="D2668" s="2">
        <v>1</v>
      </c>
      <c r="E2668" s="2">
        <v>1961</v>
      </c>
      <c r="F2668" s="2" t="str">
        <f t="shared" si="165"/>
        <v>1961Q1</v>
      </c>
      <c r="G2668" s="2">
        <v>2</v>
      </c>
      <c r="H2668" s="2">
        <v>0</v>
      </c>
      <c r="I2668" s="2">
        <v>0</v>
      </c>
      <c r="J2668" s="12">
        <v>1677</v>
      </c>
      <c r="K2668" s="12">
        <f>J2668*[1]OtherData!$C$3</f>
        <v>1269.4928084784256</v>
      </c>
      <c r="L2668" s="12" t="str">
        <f>VLOOKUP($C2668,[1]OtherData!$H:$I,2,0)</f>
        <v>Winter</v>
      </c>
      <c r="M2668" s="13">
        <f t="shared" si="166"/>
        <v>-4.1388363993335023E-2</v>
      </c>
      <c r="N2668" s="12">
        <v>4684.7640378318538</v>
      </c>
      <c r="O2668" s="14">
        <f t="shared" si="167"/>
        <v>-3.8468095006179717E-2</v>
      </c>
      <c r="P2668">
        <v>3</v>
      </c>
      <c r="Q2668">
        <v>1</v>
      </c>
    </row>
    <row r="2669" spans="1:17">
      <c r="A2669" s="2" t="str">
        <f t="shared" si="164"/>
        <v>4_19821</v>
      </c>
      <c r="B2669" s="2">
        <v>4</v>
      </c>
      <c r="C2669" s="11" t="s">
        <v>20</v>
      </c>
      <c r="D2669" s="2">
        <v>1</v>
      </c>
      <c r="E2669" s="2">
        <v>1982</v>
      </c>
      <c r="F2669" s="2" t="str">
        <f t="shared" si="165"/>
        <v>1982Q1</v>
      </c>
      <c r="G2669" s="2">
        <v>1</v>
      </c>
      <c r="H2669" s="2">
        <v>0</v>
      </c>
      <c r="I2669" s="2">
        <v>1</v>
      </c>
      <c r="J2669" s="12">
        <v>1676</v>
      </c>
      <c r="K2669" s="12">
        <f>J2669*[1]OtherData!$C$3</f>
        <v>1268.7358062074186</v>
      </c>
      <c r="L2669" s="12" t="str">
        <f>VLOOKUP($C2669,[1]OtherData!$H:$I,2,0)</f>
        <v>Winter</v>
      </c>
      <c r="M2669" s="15">
        <f t="shared" si="166"/>
        <v>-4.1388370317796408E-2</v>
      </c>
      <c r="N2669" s="12">
        <v>3266.8073443922158</v>
      </c>
      <c r="O2669" s="14">
        <f t="shared" si="167"/>
        <v>-3.8474894821125954E-2</v>
      </c>
      <c r="P2669">
        <v>3</v>
      </c>
      <c r="Q2669">
        <v>1</v>
      </c>
    </row>
    <row r="2670" spans="1:17">
      <c r="A2670" s="2" t="str">
        <f t="shared" si="164"/>
        <v>5_19754</v>
      </c>
      <c r="B2670" s="2">
        <v>5</v>
      </c>
      <c r="C2670" s="11" t="s">
        <v>26</v>
      </c>
      <c r="D2670" s="2">
        <v>4</v>
      </c>
      <c r="E2670" s="2">
        <v>1975</v>
      </c>
      <c r="F2670" s="2" t="str">
        <f t="shared" si="165"/>
        <v>1975Q4</v>
      </c>
      <c r="G2670" s="2">
        <v>1</v>
      </c>
      <c r="H2670" s="2">
        <v>0</v>
      </c>
      <c r="I2670" s="2">
        <v>0</v>
      </c>
      <c r="J2670" s="12">
        <v>1676</v>
      </c>
      <c r="K2670" s="12">
        <f>J2670*[1]OtherData!$C$3</f>
        <v>1268.7358062074186</v>
      </c>
      <c r="L2670" s="12" t="str">
        <f>VLOOKUP($C2670,[1]OtherData!$H:$I,2,0)</f>
        <v>Wind</v>
      </c>
      <c r="M2670" s="13">
        <f t="shared" si="166"/>
        <v>-4.1388370317796408E-2</v>
      </c>
      <c r="N2670" s="12">
        <v>3657.2875982292858</v>
      </c>
      <c r="O2670" s="14">
        <f t="shared" si="167"/>
        <v>-3.8473022272071014E-2</v>
      </c>
      <c r="P2670">
        <v>3</v>
      </c>
      <c r="Q2670">
        <v>1</v>
      </c>
    </row>
    <row r="2671" spans="1:17">
      <c r="A2671" s="2" t="str">
        <f t="shared" si="164"/>
        <v>4_19653</v>
      </c>
      <c r="B2671" s="2">
        <v>4</v>
      </c>
      <c r="C2671" s="11" t="s">
        <v>25</v>
      </c>
      <c r="D2671" s="2">
        <v>3</v>
      </c>
      <c r="E2671" s="2">
        <v>1965</v>
      </c>
      <c r="F2671" s="2" t="str">
        <f t="shared" si="165"/>
        <v>1965Q3</v>
      </c>
      <c r="G2671" s="2">
        <v>1</v>
      </c>
      <c r="H2671" s="2">
        <v>0</v>
      </c>
      <c r="I2671" s="2">
        <v>0</v>
      </c>
      <c r="J2671" s="12">
        <v>1674</v>
      </c>
      <c r="K2671" s="12">
        <f>J2671*[1]OtherData!$C$3</f>
        <v>1267.2218016654051</v>
      </c>
      <c r="L2671" s="12" t="str">
        <f>VLOOKUP($C2671,[1]OtherData!$H:$I,2,0)</f>
        <v>Storm</v>
      </c>
      <c r="M2671" s="15">
        <f t="shared" si="166"/>
        <v>-4.1388382966719178E-2</v>
      </c>
      <c r="N2671" s="12">
        <v>4375.4034875149364</v>
      </c>
      <c r="O2671" s="14">
        <f t="shared" si="167"/>
        <v>-3.8469578545489172E-2</v>
      </c>
      <c r="P2671">
        <v>3</v>
      </c>
      <c r="Q2671">
        <v>1</v>
      </c>
    </row>
    <row r="2672" spans="1:17">
      <c r="A2672" s="2" t="str">
        <f t="shared" si="164"/>
        <v>4_20173</v>
      </c>
      <c r="B2672" s="2">
        <v>4</v>
      </c>
      <c r="C2672" s="11" t="s">
        <v>19</v>
      </c>
      <c r="D2672" s="2">
        <v>3</v>
      </c>
      <c r="E2672" s="2">
        <v>2017</v>
      </c>
      <c r="F2672" s="2" t="str">
        <f t="shared" si="165"/>
        <v>2017Q3</v>
      </c>
      <c r="G2672" s="2">
        <v>1</v>
      </c>
      <c r="H2672" s="2">
        <v>0</v>
      </c>
      <c r="I2672" s="2">
        <v>0</v>
      </c>
      <c r="J2672" s="12">
        <v>1673</v>
      </c>
      <c r="K2672" s="12">
        <f>J2672*[1]OtherData!$C$3</f>
        <v>1266.4647993943981</v>
      </c>
      <c r="L2672" s="12" t="str">
        <f>VLOOKUP($C2672,[1]OtherData!$H:$I,2,0)</f>
        <v>Water</v>
      </c>
      <c r="M2672" s="13">
        <f t="shared" si="166"/>
        <v>-4.1388389291180563E-2</v>
      </c>
      <c r="N2672" s="12">
        <v>1605.1442288099176</v>
      </c>
      <c r="O2672" s="14">
        <f t="shared" si="167"/>
        <v>-3.8482863330842249E-2</v>
      </c>
      <c r="P2672">
        <v>3</v>
      </c>
      <c r="Q2672">
        <v>1</v>
      </c>
    </row>
    <row r="2673" spans="1:17">
      <c r="A2673" s="2" t="str">
        <f t="shared" si="164"/>
        <v>3_20173</v>
      </c>
      <c r="B2673" s="2">
        <v>3</v>
      </c>
      <c r="C2673" s="11" t="s">
        <v>24</v>
      </c>
      <c r="D2673" s="2">
        <v>3</v>
      </c>
      <c r="E2673" s="2">
        <v>2017</v>
      </c>
      <c r="F2673" s="2" t="str">
        <f t="shared" si="165"/>
        <v>2017Q3</v>
      </c>
      <c r="G2673" s="2">
        <v>1</v>
      </c>
      <c r="H2673" s="2">
        <v>0</v>
      </c>
      <c r="I2673" s="2">
        <v>0</v>
      </c>
      <c r="J2673" s="12">
        <v>1673</v>
      </c>
      <c r="K2673" s="12">
        <f>J2673*[1]OtherData!$C$3</f>
        <v>1266.4647993943981</v>
      </c>
      <c r="L2673" s="12" t="str">
        <f>VLOOKUP($C2673,[1]OtherData!$H:$I,2,0)</f>
        <v>Storm</v>
      </c>
      <c r="M2673" s="15">
        <f t="shared" si="166"/>
        <v>-4.1388389291180563E-2</v>
      </c>
      <c r="N2673" s="12">
        <v>1605.1442288099176</v>
      </c>
      <c r="O2673" s="14">
        <f t="shared" si="167"/>
        <v>-3.8482863330842249E-2</v>
      </c>
      <c r="P2673">
        <v>3</v>
      </c>
      <c r="Q2673">
        <v>1</v>
      </c>
    </row>
    <row r="2674" spans="1:17">
      <c r="A2674" s="2" t="str">
        <f t="shared" si="164"/>
        <v>2_19771</v>
      </c>
      <c r="B2674" s="2">
        <v>2</v>
      </c>
      <c r="C2674" s="11" t="s">
        <v>20</v>
      </c>
      <c r="D2674" s="2">
        <v>1</v>
      </c>
      <c r="E2674" s="2">
        <v>1977</v>
      </c>
      <c r="F2674" s="2" t="str">
        <f t="shared" si="165"/>
        <v>1977Q1</v>
      </c>
      <c r="G2674" s="2">
        <v>31</v>
      </c>
      <c r="H2674" s="2">
        <v>0</v>
      </c>
      <c r="I2674" s="2">
        <v>0</v>
      </c>
      <c r="J2674" s="12">
        <v>1670</v>
      </c>
      <c r="K2674" s="12">
        <f>J2674*[1]OtherData!$C$3</f>
        <v>1264.1937925813777</v>
      </c>
      <c r="L2674" s="12" t="str">
        <f>VLOOKUP($C2674,[1]OtherData!$H:$I,2,0)</f>
        <v>Winter</v>
      </c>
      <c r="M2674" s="13">
        <f t="shared" si="166"/>
        <v>-4.1388408264564719E-2</v>
      </c>
      <c r="N2674" s="12">
        <v>3680.279161261702</v>
      </c>
      <c r="O2674" s="14">
        <f t="shared" si="167"/>
        <v>-3.847291201597175E-2</v>
      </c>
      <c r="P2674">
        <v>2</v>
      </c>
      <c r="Q2674">
        <v>3</v>
      </c>
    </row>
    <row r="2675" spans="1:17">
      <c r="A2675" s="2" t="str">
        <f t="shared" si="164"/>
        <v>5_19772</v>
      </c>
      <c r="B2675" s="2">
        <v>5</v>
      </c>
      <c r="C2675" s="11" t="s">
        <v>26</v>
      </c>
      <c r="D2675" s="2">
        <v>2</v>
      </c>
      <c r="E2675" s="2">
        <v>1977</v>
      </c>
      <c r="F2675" s="2" t="str">
        <f t="shared" si="165"/>
        <v>1977Q2</v>
      </c>
      <c r="G2675" s="2">
        <v>1</v>
      </c>
      <c r="H2675" s="2">
        <v>0</v>
      </c>
      <c r="I2675" s="2">
        <v>0</v>
      </c>
      <c r="J2675" s="12">
        <v>1670</v>
      </c>
      <c r="K2675" s="12">
        <f>J2675*[1]OtherData!$C$3</f>
        <v>1264.1937925813777</v>
      </c>
      <c r="L2675" s="12" t="str">
        <f>VLOOKUP($C2675,[1]OtherData!$H:$I,2,0)</f>
        <v>Wind</v>
      </c>
      <c r="M2675" s="15">
        <f t="shared" si="166"/>
        <v>-4.1388408264564719E-2</v>
      </c>
      <c r="N2675" s="12">
        <v>3680.279161261702</v>
      </c>
      <c r="O2675" s="14">
        <f t="shared" si="167"/>
        <v>-3.847291201597175E-2</v>
      </c>
      <c r="P2675">
        <v>3</v>
      </c>
      <c r="Q2675">
        <v>1</v>
      </c>
    </row>
    <row r="2676" spans="1:17">
      <c r="A2676" s="2" t="str">
        <f t="shared" si="164"/>
        <v>3_19852</v>
      </c>
      <c r="B2676" s="2">
        <v>3</v>
      </c>
      <c r="C2676" s="11" t="s">
        <v>18</v>
      </c>
      <c r="D2676" s="2">
        <v>2</v>
      </c>
      <c r="E2676" s="2">
        <v>1985</v>
      </c>
      <c r="F2676" s="2" t="str">
        <f t="shared" si="165"/>
        <v>1985Q2</v>
      </c>
      <c r="G2676" s="2">
        <v>30</v>
      </c>
      <c r="H2676" s="2">
        <v>0</v>
      </c>
      <c r="I2676" s="2">
        <v>0</v>
      </c>
      <c r="J2676" s="12">
        <v>1669</v>
      </c>
      <c r="K2676" s="12">
        <f>J2676*[1]OtherData!$C$3</f>
        <v>1263.436790310371</v>
      </c>
      <c r="L2676" s="12" t="str">
        <f>VLOOKUP($C2676,[1]OtherData!$H:$I,2,0)</f>
        <v>Heat</v>
      </c>
      <c r="M2676" s="13">
        <f t="shared" si="166"/>
        <v>-4.1388414589026111E-2</v>
      </c>
      <c r="N2676" s="12">
        <v>2697.5236833822496</v>
      </c>
      <c r="O2676" s="14">
        <f t="shared" si="167"/>
        <v>-3.8477624822376835E-2</v>
      </c>
      <c r="P2676">
        <v>2</v>
      </c>
      <c r="Q2676">
        <v>3</v>
      </c>
    </row>
    <row r="2677" spans="1:17">
      <c r="A2677" s="2" t="str">
        <f t="shared" si="164"/>
        <v>3_20173</v>
      </c>
      <c r="B2677" s="2">
        <v>3</v>
      </c>
      <c r="C2677" s="11" t="s">
        <v>27</v>
      </c>
      <c r="D2677" s="2">
        <v>3</v>
      </c>
      <c r="E2677" s="2">
        <v>2017</v>
      </c>
      <c r="F2677" s="2" t="str">
        <f t="shared" si="165"/>
        <v>2017Q3</v>
      </c>
      <c r="G2677" s="2">
        <v>1</v>
      </c>
      <c r="H2677" s="2">
        <v>0</v>
      </c>
      <c r="I2677" s="2">
        <v>0</v>
      </c>
      <c r="J2677" s="12">
        <v>1667</v>
      </c>
      <c r="K2677" s="12">
        <f>J2677*[1]OtherData!$C$3</f>
        <v>1261.9227857683575</v>
      </c>
      <c r="L2677" s="12" t="str">
        <f>VLOOKUP($C2677,[1]OtherData!$H:$I,2,0)</f>
        <v>Storm</v>
      </c>
      <c r="M2677" s="15">
        <f t="shared" si="166"/>
        <v>-4.1388427237948881E-2</v>
      </c>
      <c r="N2677" s="12">
        <v>1599.387584833313</v>
      </c>
      <c r="O2677" s="14">
        <f t="shared" si="167"/>
        <v>-3.8482890936843143E-2</v>
      </c>
      <c r="P2677">
        <v>3</v>
      </c>
      <c r="Q2677">
        <v>1</v>
      </c>
    </row>
    <row r="2678" spans="1:17">
      <c r="A2678" s="2" t="str">
        <f t="shared" si="164"/>
        <v>1_19614</v>
      </c>
      <c r="B2678" s="2">
        <v>1</v>
      </c>
      <c r="C2678" s="11" t="s">
        <v>26</v>
      </c>
      <c r="D2678" s="2">
        <v>4</v>
      </c>
      <c r="E2678" s="2">
        <v>1961</v>
      </c>
      <c r="F2678" s="2" t="str">
        <f t="shared" si="165"/>
        <v>1961Q4</v>
      </c>
      <c r="G2678" s="2">
        <v>1</v>
      </c>
      <c r="H2678" s="2">
        <v>0</v>
      </c>
      <c r="I2678" s="2">
        <v>0</v>
      </c>
      <c r="J2678" s="12">
        <v>1665</v>
      </c>
      <c r="K2678" s="12">
        <f>J2678*[1]OtherData!$C$3</f>
        <v>1260.4087812263438</v>
      </c>
      <c r="L2678" s="12" t="str">
        <f>VLOOKUP($C2678,[1]OtherData!$H:$I,2,0)</f>
        <v>Wind</v>
      </c>
      <c r="M2678" s="13">
        <f t="shared" si="166"/>
        <v>-4.1388439886871652E-2</v>
      </c>
      <c r="N2678" s="12">
        <v>4651.2415760226804</v>
      </c>
      <c r="O2678" s="14">
        <f t="shared" si="167"/>
        <v>-3.8468255763230971E-2</v>
      </c>
      <c r="P2678">
        <v>3</v>
      </c>
      <c r="Q2678">
        <v>1</v>
      </c>
    </row>
    <row r="2679" spans="1:17">
      <c r="A2679" s="2" t="str">
        <f t="shared" si="164"/>
        <v>4_19852</v>
      </c>
      <c r="B2679" s="2">
        <v>4</v>
      </c>
      <c r="C2679" s="11" t="s">
        <v>18</v>
      </c>
      <c r="D2679" s="2">
        <v>2</v>
      </c>
      <c r="E2679" s="2">
        <v>1985</v>
      </c>
      <c r="F2679" s="2" t="str">
        <f t="shared" si="165"/>
        <v>1985Q2</v>
      </c>
      <c r="G2679" s="2">
        <v>30</v>
      </c>
      <c r="H2679" s="2">
        <v>0</v>
      </c>
      <c r="I2679" s="2">
        <v>0</v>
      </c>
      <c r="J2679" s="12">
        <v>1662</v>
      </c>
      <c r="K2679" s="12">
        <f>J2679*[1]OtherData!$C$3</f>
        <v>1258.1377744133233</v>
      </c>
      <c r="L2679" s="12" t="str">
        <f>VLOOKUP($C2679,[1]OtherData!$H:$I,2,0)</f>
        <v>Heat</v>
      </c>
      <c r="M2679" s="15">
        <f t="shared" si="166"/>
        <v>-4.1388458860255807E-2</v>
      </c>
      <c r="N2679" s="12">
        <v>2686.2099231763327</v>
      </c>
      <c r="O2679" s="14">
        <f t="shared" si="167"/>
        <v>-3.8477679077542813E-2</v>
      </c>
      <c r="P2679">
        <v>2</v>
      </c>
      <c r="Q2679">
        <v>3</v>
      </c>
    </row>
    <row r="2680" spans="1:17">
      <c r="A2680" s="2" t="str">
        <f t="shared" si="164"/>
        <v>1_19653</v>
      </c>
      <c r="B2680" s="2">
        <v>1</v>
      </c>
      <c r="C2680" s="11" t="s">
        <v>32</v>
      </c>
      <c r="D2680" s="2">
        <v>3</v>
      </c>
      <c r="E2680" s="2">
        <v>1965</v>
      </c>
      <c r="F2680" s="2" t="str">
        <f t="shared" si="165"/>
        <v>1965Q3</v>
      </c>
      <c r="G2680" s="2">
        <v>31</v>
      </c>
      <c r="H2680" s="2">
        <v>0</v>
      </c>
      <c r="I2680" s="2">
        <v>0</v>
      </c>
      <c r="J2680" s="12">
        <v>1659</v>
      </c>
      <c r="K2680" s="12">
        <f>J2680*[1]OtherData!$C$3</f>
        <v>1255.8667676003029</v>
      </c>
      <c r="L2680" s="12" t="str">
        <f>VLOOKUP($C2680,[1]OtherData!$H:$I,2,0)</f>
        <v>Storm</v>
      </c>
      <c r="M2680" s="13">
        <f t="shared" si="166"/>
        <v>-4.1388477833639969E-2</v>
      </c>
      <c r="N2680" s="12">
        <v>4336.1973630748389</v>
      </c>
      <c r="O2680" s="14">
        <f t="shared" si="167"/>
        <v>-3.846976655855909E-2</v>
      </c>
      <c r="P2680">
        <v>2</v>
      </c>
      <c r="Q2680">
        <v>3</v>
      </c>
    </row>
    <row r="2681" spans="1:17">
      <c r="A2681" s="2" t="str">
        <f t="shared" si="164"/>
        <v>2_19841</v>
      </c>
      <c r="B2681" s="2">
        <v>2</v>
      </c>
      <c r="C2681" s="11" t="s">
        <v>26</v>
      </c>
      <c r="D2681" s="2">
        <v>1</v>
      </c>
      <c r="E2681" s="2">
        <v>1984</v>
      </c>
      <c r="F2681" s="2" t="str">
        <f t="shared" si="165"/>
        <v>1984Q1</v>
      </c>
      <c r="G2681" s="2">
        <v>1</v>
      </c>
      <c r="H2681" s="2">
        <v>0</v>
      </c>
      <c r="I2681" s="2">
        <v>0</v>
      </c>
      <c r="J2681" s="12">
        <v>1659</v>
      </c>
      <c r="K2681" s="12">
        <f>J2681*[1]OtherData!$C$3</f>
        <v>1255.8667676003029</v>
      </c>
      <c r="L2681" s="12" t="str">
        <f>VLOOKUP($C2681,[1]OtherData!$H:$I,2,0)</f>
        <v>Wind</v>
      </c>
      <c r="M2681" s="15">
        <f t="shared" si="166"/>
        <v>-4.1388477833639969E-2</v>
      </c>
      <c r="N2681" s="12">
        <v>2870.8593687148673</v>
      </c>
      <c r="O2681" s="14">
        <f t="shared" si="167"/>
        <v>-3.8476793590654958E-2</v>
      </c>
      <c r="P2681">
        <v>3</v>
      </c>
      <c r="Q2681">
        <v>1</v>
      </c>
    </row>
    <row r="2682" spans="1:17">
      <c r="A2682" s="2" t="str">
        <f t="shared" si="164"/>
        <v>3_19701</v>
      </c>
      <c r="B2682" s="2">
        <v>3</v>
      </c>
      <c r="C2682" s="11" t="s">
        <v>20</v>
      </c>
      <c r="D2682" s="2">
        <v>1</v>
      </c>
      <c r="E2682" s="2">
        <v>1970</v>
      </c>
      <c r="F2682" s="2" t="str">
        <f t="shared" si="165"/>
        <v>1970Q1</v>
      </c>
      <c r="G2682" s="2">
        <v>2</v>
      </c>
      <c r="H2682" s="2">
        <v>0</v>
      </c>
      <c r="I2682" s="2">
        <v>0</v>
      </c>
      <c r="J2682" s="12">
        <v>1655</v>
      </c>
      <c r="K2682" s="12">
        <f>J2682*[1]OtherData!$C$3</f>
        <v>1252.8387585162757</v>
      </c>
      <c r="L2682" s="12" t="str">
        <f>VLOOKUP($C2682,[1]OtherData!$H:$I,2,0)</f>
        <v>Winter</v>
      </c>
      <c r="M2682" s="13">
        <f t="shared" si="166"/>
        <v>-4.138850313148551E-2</v>
      </c>
      <c r="N2682" s="12">
        <v>3771.8845197765872</v>
      </c>
      <c r="O2682" s="14">
        <f t="shared" si="167"/>
        <v>-3.8472472722240941E-2</v>
      </c>
      <c r="P2682">
        <v>3</v>
      </c>
      <c r="Q2682">
        <v>1</v>
      </c>
    </row>
    <row r="2683" spans="1:17">
      <c r="A2683" s="2" t="str">
        <f t="shared" si="164"/>
        <v>5_19742</v>
      </c>
      <c r="B2683" s="2">
        <v>5</v>
      </c>
      <c r="C2683" s="11" t="s">
        <v>59</v>
      </c>
      <c r="D2683" s="2">
        <v>2</v>
      </c>
      <c r="E2683" s="2">
        <v>1974</v>
      </c>
      <c r="F2683" s="2" t="str">
        <f t="shared" si="165"/>
        <v>1974Q2</v>
      </c>
      <c r="G2683" s="2">
        <v>1</v>
      </c>
      <c r="H2683" s="2">
        <v>0</v>
      </c>
      <c r="I2683" s="2">
        <v>0</v>
      </c>
      <c r="J2683" s="12">
        <v>1655</v>
      </c>
      <c r="K2683" s="12">
        <f>J2683*[1]OtherData!$C$3</f>
        <v>1252.8387585162757</v>
      </c>
      <c r="L2683" s="12" t="str">
        <f>VLOOKUP($C2683,[1]OtherData!$H:$I,2,0)</f>
        <v>Storm</v>
      </c>
      <c r="M2683" s="15">
        <f t="shared" si="166"/>
        <v>-4.138850313148551E-2</v>
      </c>
      <c r="N2683" s="12">
        <v>3558.3622359214055</v>
      </c>
      <c r="O2683" s="14">
        <f t="shared" si="167"/>
        <v>-3.847349666889871E-2</v>
      </c>
      <c r="P2683">
        <v>3</v>
      </c>
      <c r="Q2683">
        <v>1</v>
      </c>
    </row>
    <row r="2684" spans="1:17">
      <c r="A2684" s="2" t="str">
        <f t="shared" si="164"/>
        <v>3_19711</v>
      </c>
      <c r="B2684" s="2">
        <v>3</v>
      </c>
      <c r="C2684" s="11" t="s">
        <v>24</v>
      </c>
      <c r="D2684" s="2">
        <v>1</v>
      </c>
      <c r="E2684" s="2">
        <v>1971</v>
      </c>
      <c r="F2684" s="2" t="str">
        <f t="shared" si="165"/>
        <v>1971Q1</v>
      </c>
      <c r="G2684" s="2">
        <v>1</v>
      </c>
      <c r="H2684" s="2">
        <v>0</v>
      </c>
      <c r="I2684" s="2">
        <v>0</v>
      </c>
      <c r="J2684" s="12">
        <v>1654</v>
      </c>
      <c r="K2684" s="12">
        <f>J2684*[1]OtherData!$C$3</f>
        <v>1252.0817562452687</v>
      </c>
      <c r="L2684" s="12" t="str">
        <f>VLOOKUP($C2684,[1]OtherData!$H:$I,2,0)</f>
        <v>Storm</v>
      </c>
      <c r="M2684" s="13">
        <f t="shared" si="166"/>
        <v>-4.1388509455946895E-2</v>
      </c>
      <c r="N2684" s="12">
        <v>3674.1148273383378</v>
      </c>
      <c r="O2684" s="14">
        <f t="shared" si="167"/>
        <v>-3.847294157705082E-2</v>
      </c>
      <c r="P2684">
        <v>3</v>
      </c>
      <c r="Q2684">
        <v>1</v>
      </c>
    </row>
    <row r="2685" spans="1:17">
      <c r="A2685" s="2" t="str">
        <f t="shared" si="164"/>
        <v>4_20192</v>
      </c>
      <c r="B2685" s="2">
        <v>4</v>
      </c>
      <c r="C2685" s="11" t="s">
        <v>24</v>
      </c>
      <c r="D2685" s="2">
        <v>2</v>
      </c>
      <c r="E2685" s="2">
        <v>2019</v>
      </c>
      <c r="F2685" s="2" t="str">
        <f t="shared" si="165"/>
        <v>2019Q2</v>
      </c>
      <c r="G2685" s="2">
        <v>1</v>
      </c>
      <c r="H2685" s="2">
        <v>0</v>
      </c>
      <c r="I2685" s="2">
        <v>0</v>
      </c>
      <c r="J2685" s="12">
        <v>1654</v>
      </c>
      <c r="K2685" s="12">
        <f>J2685*[1]OtherData!$C$3</f>
        <v>1252.0817562452687</v>
      </c>
      <c r="L2685" s="12" t="str">
        <f>VLOOKUP($C2685,[1]OtherData!$H:$I,2,0)</f>
        <v>Storm</v>
      </c>
      <c r="M2685" s="15">
        <f t="shared" si="166"/>
        <v>-4.1388509455946895E-2</v>
      </c>
      <c r="N2685" s="12">
        <v>1598.2634805869704</v>
      </c>
      <c r="O2685" s="14">
        <f t="shared" si="167"/>
        <v>-3.8482896327487928E-2</v>
      </c>
      <c r="P2685">
        <v>3</v>
      </c>
      <c r="Q2685">
        <v>1</v>
      </c>
    </row>
    <row r="2686" spans="1:17">
      <c r="A2686" s="2" t="str">
        <f t="shared" si="164"/>
        <v>4_20202</v>
      </c>
      <c r="B2686" s="2">
        <v>4</v>
      </c>
      <c r="C2686" s="11" t="s">
        <v>24</v>
      </c>
      <c r="D2686" s="2">
        <v>2</v>
      </c>
      <c r="E2686" s="2">
        <v>2020</v>
      </c>
      <c r="F2686" s="2" t="str">
        <f t="shared" si="165"/>
        <v>2020Q2</v>
      </c>
      <c r="G2686" s="2">
        <v>1</v>
      </c>
      <c r="H2686" s="2">
        <v>0</v>
      </c>
      <c r="I2686" s="2">
        <v>0</v>
      </c>
      <c r="J2686" s="12">
        <v>1654</v>
      </c>
      <c r="K2686" s="12">
        <f>J2686*[1]OtherData!$C$3</f>
        <v>1252.0817562452687</v>
      </c>
      <c r="L2686" s="12" t="str">
        <f>VLOOKUP($C2686,[1]OtherData!$H:$I,2,0)</f>
        <v>Storm</v>
      </c>
      <c r="M2686" s="13">
        <f t="shared" si="166"/>
        <v>-4.1388509455946895E-2</v>
      </c>
      <c r="N2686" s="12">
        <v>1588.2684773861138</v>
      </c>
      <c r="O2686" s="14">
        <f t="shared" si="167"/>
        <v>-3.8482944258551317E-2</v>
      </c>
      <c r="P2686">
        <v>3</v>
      </c>
      <c r="Q2686">
        <v>1</v>
      </c>
    </row>
    <row r="2687" spans="1:17">
      <c r="A2687" s="2" t="str">
        <f t="shared" si="164"/>
        <v>3_20173</v>
      </c>
      <c r="B2687" s="2">
        <v>3</v>
      </c>
      <c r="C2687" s="11" t="s">
        <v>19</v>
      </c>
      <c r="D2687" s="2">
        <v>3</v>
      </c>
      <c r="E2687" s="2">
        <v>2017</v>
      </c>
      <c r="F2687" s="2" t="str">
        <f t="shared" si="165"/>
        <v>2017Q3</v>
      </c>
      <c r="G2687" s="2">
        <v>1</v>
      </c>
      <c r="H2687" s="2">
        <v>0</v>
      </c>
      <c r="I2687" s="2">
        <v>0</v>
      </c>
      <c r="J2687" s="12">
        <v>1653</v>
      </c>
      <c r="K2687" s="12">
        <f>J2687*[1]OtherData!$C$3</f>
        <v>1251.324753974262</v>
      </c>
      <c r="L2687" s="12" t="str">
        <f>VLOOKUP($C2687,[1]OtherData!$H:$I,2,0)</f>
        <v>Water</v>
      </c>
      <c r="M2687" s="15">
        <f t="shared" si="166"/>
        <v>-4.138851578040828E-2</v>
      </c>
      <c r="N2687" s="12">
        <v>1585.9554155545691</v>
      </c>
      <c r="O2687" s="14">
        <f t="shared" si="167"/>
        <v>-3.8482955350845241E-2</v>
      </c>
      <c r="P2687">
        <v>3</v>
      </c>
      <c r="Q2687">
        <v>1</v>
      </c>
    </row>
    <row r="2688" spans="1:17">
      <c r="A2688" s="2" t="str">
        <f t="shared" si="164"/>
        <v>5_19653</v>
      </c>
      <c r="B2688" s="2">
        <v>5</v>
      </c>
      <c r="C2688" s="11" t="s">
        <v>59</v>
      </c>
      <c r="D2688" s="2">
        <v>3</v>
      </c>
      <c r="E2688" s="2">
        <v>1965</v>
      </c>
      <c r="F2688" s="2" t="str">
        <f t="shared" si="165"/>
        <v>1965Q3</v>
      </c>
      <c r="G2688" s="2">
        <v>1</v>
      </c>
      <c r="H2688" s="2">
        <v>0</v>
      </c>
      <c r="I2688" s="2">
        <v>0</v>
      </c>
      <c r="J2688" s="12">
        <v>1652</v>
      </c>
      <c r="K2688" s="12">
        <f>J2688*[1]OtherData!$C$3</f>
        <v>1250.5677517032552</v>
      </c>
      <c r="L2688" s="12" t="str">
        <f>VLOOKUP($C2688,[1]OtherData!$H:$I,2,0)</f>
        <v>Storm</v>
      </c>
      <c r="M2688" s="13">
        <f t="shared" si="166"/>
        <v>-4.1388522104869672E-2</v>
      </c>
      <c r="N2688" s="12">
        <v>4317.9011716694595</v>
      </c>
      <c r="O2688" s="14">
        <f t="shared" si="167"/>
        <v>-3.8469854297991726E-2</v>
      </c>
      <c r="P2688">
        <v>3</v>
      </c>
      <c r="Q2688">
        <v>1</v>
      </c>
    </row>
    <row r="2689" spans="1:17">
      <c r="A2689" s="2" t="str">
        <f t="shared" si="164"/>
        <v>2_19682</v>
      </c>
      <c r="B2689" s="2">
        <v>2</v>
      </c>
      <c r="C2689" s="11" t="s">
        <v>17</v>
      </c>
      <c r="D2689" s="2">
        <v>2</v>
      </c>
      <c r="E2689" s="2">
        <v>1968</v>
      </c>
      <c r="F2689" s="2" t="str">
        <f t="shared" si="165"/>
        <v>1968Q2</v>
      </c>
      <c r="G2689" s="2">
        <v>2</v>
      </c>
      <c r="H2689" s="2">
        <v>0</v>
      </c>
      <c r="I2689" s="2">
        <v>0</v>
      </c>
      <c r="J2689" s="12">
        <v>1652</v>
      </c>
      <c r="K2689" s="12">
        <f>J2689*[1]OtherData!$C$3</f>
        <v>1250.5677517032552</v>
      </c>
      <c r="L2689" s="12" t="str">
        <f>VLOOKUP($C2689,[1]OtherData!$H:$I,2,0)</f>
        <v>Wind</v>
      </c>
      <c r="M2689" s="15">
        <f t="shared" si="166"/>
        <v>-4.1388522104869672E-2</v>
      </c>
      <c r="N2689" s="12">
        <v>4018.9889052688122</v>
      </c>
      <c r="O2689" s="14">
        <f t="shared" si="167"/>
        <v>-3.8471287732528961E-2</v>
      </c>
      <c r="P2689">
        <v>3</v>
      </c>
      <c r="Q2689">
        <v>1</v>
      </c>
    </row>
    <row r="2690" spans="1:17">
      <c r="A2690" s="2" t="str">
        <f t="shared" ref="A2690:A2753" si="168">B2690&amp;"_"&amp;E2690&amp;D2690</f>
        <v>5_19653</v>
      </c>
      <c r="B2690" s="2">
        <v>5</v>
      </c>
      <c r="C2690" s="11" t="s">
        <v>32</v>
      </c>
      <c r="D2690" s="2">
        <v>3</v>
      </c>
      <c r="E2690" s="2">
        <v>1965</v>
      </c>
      <c r="F2690" s="2" t="str">
        <f t="shared" ref="F2690:F2753" si="169">E2690&amp;"Q"&amp;D2690</f>
        <v>1965Q3</v>
      </c>
      <c r="G2690" s="2">
        <v>31</v>
      </c>
      <c r="H2690" s="2">
        <v>0</v>
      </c>
      <c r="I2690" s="2">
        <v>0</v>
      </c>
      <c r="J2690" s="12">
        <v>1650</v>
      </c>
      <c r="K2690" s="12">
        <f>J2690*[1]OtherData!$C$3</f>
        <v>1249.0537471612415</v>
      </c>
      <c r="L2690" s="12" t="str">
        <f>VLOOKUP($C2690,[1]OtherData!$H:$I,2,0)</f>
        <v>Storm</v>
      </c>
      <c r="M2690" s="13">
        <f t="shared" ref="M2690:M2753" si="170">STANDARDIZE(J2690,AVERAGE($J$2:$J$3367),_xlfn.STDEV.S($J$2:$J$3367))</f>
        <v>-4.1388534753792443E-2</v>
      </c>
      <c r="N2690" s="12">
        <v>4312.6736884107795</v>
      </c>
      <c r="O2690" s="14">
        <f t="shared" ref="O2690:O2753" si="171">STANDARDIZE(N2690,AVERAGE($N$2:$N$3367),_xlfn.STDEV.S($N$2:$N$3367))</f>
        <v>-3.8469879366401047E-2</v>
      </c>
      <c r="P2690">
        <v>2</v>
      </c>
      <c r="Q2690">
        <v>3</v>
      </c>
    </row>
    <row r="2691" spans="1:17">
      <c r="A2691" s="2" t="str">
        <f t="shared" si="168"/>
        <v>2_19881</v>
      </c>
      <c r="B2691" s="2">
        <v>2</v>
      </c>
      <c r="C2691" s="11" t="s">
        <v>20</v>
      </c>
      <c r="D2691" s="2">
        <v>1</v>
      </c>
      <c r="E2691" s="2">
        <v>1988</v>
      </c>
      <c r="F2691" s="2" t="str">
        <f t="shared" si="169"/>
        <v>1988Q1</v>
      </c>
      <c r="G2691" s="2">
        <v>4</v>
      </c>
      <c r="H2691" s="2">
        <v>0</v>
      </c>
      <c r="I2691" s="2">
        <v>0</v>
      </c>
      <c r="J2691" s="12">
        <v>1650</v>
      </c>
      <c r="K2691" s="12">
        <f>J2691*[1]OtherData!$C$3</f>
        <v>1249.0537471612415</v>
      </c>
      <c r="L2691" s="12" t="str">
        <f>VLOOKUP($C2691,[1]OtherData!$H:$I,2,0)</f>
        <v>Winter</v>
      </c>
      <c r="M2691" s="15">
        <f t="shared" si="170"/>
        <v>-4.1388534753792443E-2</v>
      </c>
      <c r="N2691" s="12">
        <v>2303.4749499085951</v>
      </c>
      <c r="O2691" s="14">
        <f t="shared" si="171"/>
        <v>-3.8479514484085001E-2</v>
      </c>
      <c r="P2691">
        <v>3</v>
      </c>
      <c r="Q2691">
        <v>1</v>
      </c>
    </row>
    <row r="2692" spans="1:17">
      <c r="A2692" s="2" t="str">
        <f t="shared" si="168"/>
        <v>5_19854</v>
      </c>
      <c r="B2692" s="2">
        <v>5</v>
      </c>
      <c r="C2692" s="11" t="s">
        <v>20</v>
      </c>
      <c r="D2692" s="2">
        <v>4</v>
      </c>
      <c r="E2692" s="2">
        <v>1985</v>
      </c>
      <c r="F2692" s="2" t="str">
        <f t="shared" si="169"/>
        <v>1985Q4</v>
      </c>
      <c r="G2692" s="2">
        <v>1</v>
      </c>
      <c r="H2692" s="2">
        <v>0</v>
      </c>
      <c r="I2692" s="2">
        <v>0</v>
      </c>
      <c r="J2692" s="12">
        <v>1649</v>
      </c>
      <c r="K2692" s="12">
        <f>J2692*[1]OtherData!$C$3</f>
        <v>1248.2967448902348</v>
      </c>
      <c r="L2692" s="12" t="str">
        <f>VLOOKUP($C2692,[1]OtherData!$H:$I,2,0)</f>
        <v>Winter</v>
      </c>
      <c r="M2692" s="13">
        <f t="shared" si="170"/>
        <v>-4.1388541078253828E-2</v>
      </c>
      <c r="N2692" s="12">
        <v>2665.1986542224863</v>
      </c>
      <c r="O2692" s="14">
        <f t="shared" si="171"/>
        <v>-3.8477779837136766E-2</v>
      </c>
      <c r="P2692">
        <v>3</v>
      </c>
      <c r="Q2692">
        <v>1</v>
      </c>
    </row>
    <row r="2693" spans="1:17">
      <c r="A2693" s="2" t="str">
        <f t="shared" si="168"/>
        <v>4_19883</v>
      </c>
      <c r="B2693" s="2">
        <v>4</v>
      </c>
      <c r="C2693" s="11" t="s">
        <v>38</v>
      </c>
      <c r="D2693" s="2">
        <v>3</v>
      </c>
      <c r="E2693" s="2">
        <v>1988</v>
      </c>
      <c r="F2693" s="2" t="str">
        <f t="shared" si="169"/>
        <v>1988Q3</v>
      </c>
      <c r="G2693" s="2">
        <v>31</v>
      </c>
      <c r="H2693" s="2">
        <v>0</v>
      </c>
      <c r="I2693" s="2">
        <v>0</v>
      </c>
      <c r="J2693" s="12">
        <v>1647</v>
      </c>
      <c r="K2693" s="12">
        <f>J2693*[1]OtherData!$C$3</f>
        <v>1246.7827403482211</v>
      </c>
      <c r="L2693" s="12" t="str">
        <f>VLOOKUP($C2693,[1]OtherData!$H:$I,2,0)</f>
        <v>Heat</v>
      </c>
      <c r="M2693" s="15">
        <f t="shared" si="170"/>
        <v>-4.1388553727176598E-2</v>
      </c>
      <c r="N2693" s="12">
        <v>2299.2868136360339</v>
      </c>
      <c r="O2693" s="14">
        <f t="shared" si="171"/>
        <v>-3.8479534568303192E-2</v>
      </c>
      <c r="P2693">
        <v>2</v>
      </c>
      <c r="Q2693">
        <v>3</v>
      </c>
    </row>
    <row r="2694" spans="1:17">
      <c r="A2694" s="2" t="str">
        <f t="shared" si="168"/>
        <v>4_19643</v>
      </c>
      <c r="B2694" s="2">
        <v>4</v>
      </c>
      <c r="C2694" s="11" t="s">
        <v>17</v>
      </c>
      <c r="D2694" s="2">
        <v>3</v>
      </c>
      <c r="E2694" s="2">
        <v>1964</v>
      </c>
      <c r="F2694" s="2" t="str">
        <f t="shared" si="169"/>
        <v>1964Q3</v>
      </c>
      <c r="G2694" s="2">
        <v>2</v>
      </c>
      <c r="H2694" s="2">
        <v>0</v>
      </c>
      <c r="I2694" s="2">
        <v>0</v>
      </c>
      <c r="J2694" s="12">
        <v>1646</v>
      </c>
      <c r="K2694" s="12">
        <f>J2694*[1]OtherData!$C$3</f>
        <v>1246.0257380772143</v>
      </c>
      <c r="L2694" s="12" t="str">
        <f>VLOOKUP($C2694,[1]OtherData!$H:$I,2,0)</f>
        <v>Wind</v>
      </c>
      <c r="M2694" s="13">
        <f t="shared" si="170"/>
        <v>-4.1388560051637983E-2</v>
      </c>
      <c r="N2694" s="12">
        <v>4399.1820051894028</v>
      </c>
      <c r="O2694" s="14">
        <f t="shared" si="171"/>
        <v>-3.8469464515546906E-2</v>
      </c>
      <c r="P2694">
        <v>3</v>
      </c>
      <c r="Q2694">
        <v>1</v>
      </c>
    </row>
    <row r="2695" spans="1:17">
      <c r="A2695" s="2" t="str">
        <f t="shared" si="168"/>
        <v>3_20202</v>
      </c>
      <c r="B2695" s="2">
        <v>3</v>
      </c>
      <c r="C2695" s="11" t="s">
        <v>19</v>
      </c>
      <c r="D2695" s="2">
        <v>2</v>
      </c>
      <c r="E2695" s="2">
        <v>2020</v>
      </c>
      <c r="F2695" s="2" t="str">
        <f t="shared" si="169"/>
        <v>2020Q2</v>
      </c>
      <c r="G2695" s="2">
        <v>1</v>
      </c>
      <c r="H2695" s="2">
        <v>0</v>
      </c>
      <c r="I2695" s="2">
        <v>0</v>
      </c>
      <c r="J2695" s="12">
        <v>1646</v>
      </c>
      <c r="K2695" s="12">
        <f>J2695*[1]OtherData!$C$3</f>
        <v>1246.0257380772143</v>
      </c>
      <c r="L2695" s="12" t="str">
        <f>VLOOKUP($C2695,[1]OtherData!$H:$I,2,0)</f>
        <v>Water</v>
      </c>
      <c r="M2695" s="15">
        <f t="shared" si="170"/>
        <v>-4.1388560051637983E-2</v>
      </c>
      <c r="N2695" s="12">
        <v>1580.5864049441011</v>
      </c>
      <c r="O2695" s="14">
        <f t="shared" si="171"/>
        <v>-3.8482981097949343E-2</v>
      </c>
      <c r="P2695">
        <v>3</v>
      </c>
      <c r="Q2695">
        <v>1</v>
      </c>
    </row>
    <row r="2696" spans="1:17">
      <c r="A2696" s="2" t="str">
        <f t="shared" si="168"/>
        <v>3_20181</v>
      </c>
      <c r="B2696" s="2">
        <v>3</v>
      </c>
      <c r="C2696" s="11" t="s">
        <v>24</v>
      </c>
      <c r="D2696" s="2">
        <v>1</v>
      </c>
      <c r="E2696" s="2">
        <v>2018</v>
      </c>
      <c r="F2696" s="2" t="str">
        <f t="shared" si="169"/>
        <v>2018Q1</v>
      </c>
      <c r="G2696" s="2">
        <v>1</v>
      </c>
      <c r="H2696" s="2">
        <v>0</v>
      </c>
      <c r="I2696" s="2">
        <v>0</v>
      </c>
      <c r="J2696" s="12">
        <v>1644</v>
      </c>
      <c r="K2696" s="12">
        <f>J2696*[1]OtherData!$C$3</f>
        <v>1244.5117335352006</v>
      </c>
      <c r="L2696" s="12" t="str">
        <f>VLOOKUP($C2696,[1]OtherData!$H:$I,2,0)</f>
        <v>Storm</v>
      </c>
      <c r="M2696" s="13">
        <f t="shared" si="170"/>
        <v>-4.1388572700560761E-2</v>
      </c>
      <c r="N2696" s="12">
        <v>1584.4780643357531</v>
      </c>
      <c r="O2696" s="14">
        <f t="shared" si="171"/>
        <v>-3.8482962435486781E-2</v>
      </c>
      <c r="P2696">
        <v>3</v>
      </c>
      <c r="Q2696">
        <v>1</v>
      </c>
    </row>
    <row r="2697" spans="1:17">
      <c r="A2697" s="2" t="str">
        <f t="shared" si="168"/>
        <v>3_20192</v>
      </c>
      <c r="B2697" s="2">
        <v>3</v>
      </c>
      <c r="C2697" s="11" t="s">
        <v>24</v>
      </c>
      <c r="D2697" s="2">
        <v>2</v>
      </c>
      <c r="E2697" s="2">
        <v>2019</v>
      </c>
      <c r="F2697" s="2" t="str">
        <f t="shared" si="169"/>
        <v>2019Q2</v>
      </c>
      <c r="G2697" s="2">
        <v>1</v>
      </c>
      <c r="H2697" s="2">
        <v>0</v>
      </c>
      <c r="I2697" s="2">
        <v>0</v>
      </c>
      <c r="J2697" s="12">
        <v>1642</v>
      </c>
      <c r="K2697" s="12">
        <f>J2697*[1]OtherData!$C$3</f>
        <v>1242.9977289931871</v>
      </c>
      <c r="L2697" s="12" t="str">
        <f>VLOOKUP($C2697,[1]OtherData!$H:$I,2,0)</f>
        <v>Storm</v>
      </c>
      <c r="M2697" s="15">
        <f t="shared" si="170"/>
        <v>-4.1388585349483531E-2</v>
      </c>
      <c r="N2697" s="12">
        <v>1586.6678567858557</v>
      </c>
      <c r="O2697" s="14">
        <f t="shared" si="171"/>
        <v>-3.8482951934331495E-2</v>
      </c>
      <c r="P2697">
        <v>3</v>
      </c>
      <c r="Q2697">
        <v>1</v>
      </c>
    </row>
    <row r="2698" spans="1:17">
      <c r="A2698" s="2" t="str">
        <f t="shared" si="168"/>
        <v>5_19841</v>
      </c>
      <c r="B2698" s="2">
        <v>5</v>
      </c>
      <c r="C2698" s="11" t="s">
        <v>26</v>
      </c>
      <c r="D2698" s="2">
        <v>1</v>
      </c>
      <c r="E2698" s="2">
        <v>1984</v>
      </c>
      <c r="F2698" s="2" t="str">
        <f t="shared" si="169"/>
        <v>1984Q1</v>
      </c>
      <c r="G2698" s="2">
        <v>1</v>
      </c>
      <c r="H2698" s="2">
        <v>0</v>
      </c>
      <c r="I2698" s="2">
        <v>0</v>
      </c>
      <c r="J2698" s="12">
        <v>1641</v>
      </c>
      <c r="K2698" s="12">
        <f>J2698*[1]OtherData!$C$3</f>
        <v>1242.2407267221802</v>
      </c>
      <c r="L2698" s="12" t="str">
        <f>VLOOKUP($C2698,[1]OtherData!$H:$I,2,0)</f>
        <v>Wind</v>
      </c>
      <c r="M2698" s="13">
        <f t="shared" si="170"/>
        <v>-4.1388591673944916E-2</v>
      </c>
      <c r="N2698" s="12">
        <v>2839.7108041356823</v>
      </c>
      <c r="O2698" s="14">
        <f t="shared" si="171"/>
        <v>-3.8476942963675979E-2</v>
      </c>
      <c r="P2698">
        <v>3</v>
      </c>
      <c r="Q2698">
        <v>1</v>
      </c>
    </row>
    <row r="2699" spans="1:17">
      <c r="A2699" s="2" t="str">
        <f t="shared" si="168"/>
        <v>5_19653</v>
      </c>
      <c r="B2699" s="2">
        <v>5</v>
      </c>
      <c r="C2699" s="11" t="s">
        <v>25</v>
      </c>
      <c r="D2699" s="2">
        <v>3</v>
      </c>
      <c r="E2699" s="2">
        <v>1965</v>
      </c>
      <c r="F2699" s="2" t="str">
        <f t="shared" si="169"/>
        <v>1965Q3</v>
      </c>
      <c r="G2699" s="2">
        <v>1</v>
      </c>
      <c r="H2699" s="2">
        <v>0</v>
      </c>
      <c r="I2699" s="2">
        <v>0</v>
      </c>
      <c r="J2699" s="12">
        <v>1637</v>
      </c>
      <c r="K2699" s="12">
        <f>J2699*[1]OtherData!$C$3</f>
        <v>1239.212717638153</v>
      </c>
      <c r="L2699" s="12" t="str">
        <f>VLOOKUP($C2699,[1]OtherData!$H:$I,2,0)</f>
        <v>Storm</v>
      </c>
      <c r="M2699" s="15">
        <f t="shared" si="170"/>
        <v>-4.1388616971790457E-2</v>
      </c>
      <c r="N2699" s="12">
        <v>4278.6950472293611</v>
      </c>
      <c r="O2699" s="14">
        <f t="shared" si="171"/>
        <v>-3.8470042311061645E-2</v>
      </c>
      <c r="P2699">
        <v>3</v>
      </c>
      <c r="Q2699">
        <v>1</v>
      </c>
    </row>
    <row r="2700" spans="1:17">
      <c r="A2700" s="2" t="str">
        <f t="shared" si="168"/>
        <v>3_20173</v>
      </c>
      <c r="B2700" s="2">
        <v>3</v>
      </c>
      <c r="C2700" s="11" t="s">
        <v>27</v>
      </c>
      <c r="D2700" s="2">
        <v>3</v>
      </c>
      <c r="E2700" s="2">
        <v>2017</v>
      </c>
      <c r="F2700" s="2" t="str">
        <f t="shared" si="169"/>
        <v>2017Q3</v>
      </c>
      <c r="G2700" s="2">
        <v>1</v>
      </c>
      <c r="H2700" s="2">
        <v>0</v>
      </c>
      <c r="I2700" s="2">
        <v>0</v>
      </c>
      <c r="J2700" s="12">
        <v>1637</v>
      </c>
      <c r="K2700" s="12">
        <f>J2700*[1]OtherData!$C$3</f>
        <v>1239.212717638153</v>
      </c>
      <c r="L2700" s="12" t="str">
        <f>VLOOKUP($C2700,[1]OtherData!$H:$I,2,0)</f>
        <v>Storm</v>
      </c>
      <c r="M2700" s="13">
        <f t="shared" si="170"/>
        <v>-4.1388616971790457E-2</v>
      </c>
      <c r="N2700" s="12">
        <v>1570.6043649502901</v>
      </c>
      <c r="O2700" s="14">
        <f t="shared" si="171"/>
        <v>-3.8483028966847632E-2</v>
      </c>
      <c r="P2700">
        <v>3</v>
      </c>
      <c r="Q2700">
        <v>1</v>
      </c>
    </row>
    <row r="2701" spans="1:17">
      <c r="A2701" s="2" t="str">
        <f t="shared" si="168"/>
        <v>3_20202</v>
      </c>
      <c r="B2701" s="2">
        <v>3</v>
      </c>
      <c r="C2701" s="11" t="s">
        <v>19</v>
      </c>
      <c r="D2701" s="2">
        <v>2</v>
      </c>
      <c r="E2701" s="2">
        <v>2020</v>
      </c>
      <c r="F2701" s="2" t="str">
        <f t="shared" si="169"/>
        <v>2020Q2</v>
      </c>
      <c r="G2701" s="2">
        <v>1</v>
      </c>
      <c r="H2701" s="2">
        <v>0</v>
      </c>
      <c r="I2701" s="2">
        <v>0</v>
      </c>
      <c r="J2701" s="12">
        <v>1636</v>
      </c>
      <c r="K2701" s="12">
        <f>J2701*[1]OtherData!$C$3</f>
        <v>1238.4557153671462</v>
      </c>
      <c r="L2701" s="12" t="str">
        <f>VLOOKUP($C2701,[1]OtherData!$H:$I,2,0)</f>
        <v>Water</v>
      </c>
      <c r="M2701" s="15">
        <f t="shared" si="170"/>
        <v>-4.1388623296251842E-2</v>
      </c>
      <c r="N2701" s="12">
        <v>1570.9838143915854</v>
      </c>
      <c r="O2701" s="14">
        <f t="shared" si="171"/>
        <v>-3.8483027147196869E-2</v>
      </c>
      <c r="P2701">
        <v>3</v>
      </c>
      <c r="Q2701">
        <v>1</v>
      </c>
    </row>
    <row r="2702" spans="1:17">
      <c r="A2702" s="2" t="str">
        <f t="shared" si="168"/>
        <v>1_19784</v>
      </c>
      <c r="B2702" s="2">
        <v>1</v>
      </c>
      <c r="C2702" s="11" t="s">
        <v>23</v>
      </c>
      <c r="D2702" s="2">
        <v>4</v>
      </c>
      <c r="E2702" s="2">
        <v>1978</v>
      </c>
      <c r="F2702" s="2" t="str">
        <f t="shared" si="169"/>
        <v>1978Q4</v>
      </c>
      <c r="G2702" s="2">
        <v>31</v>
      </c>
      <c r="H2702" s="2">
        <v>0</v>
      </c>
      <c r="I2702" s="2">
        <v>0</v>
      </c>
      <c r="J2702" s="12">
        <v>1635</v>
      </c>
      <c r="K2702" s="12">
        <f>J2702*[1]OtherData!$C$3</f>
        <v>1237.6987130961393</v>
      </c>
      <c r="L2702" s="12" t="str">
        <f>VLOOKUP($C2702,[1]OtherData!$H:$I,2,0)</f>
        <v>Heat</v>
      </c>
      <c r="M2702" s="13">
        <f t="shared" si="170"/>
        <v>-4.1388629620713234E-2</v>
      </c>
      <c r="N2702" s="12">
        <v>3603.4847775683961</v>
      </c>
      <c r="O2702" s="14">
        <f t="shared" si="171"/>
        <v>-3.8473280283634954E-2</v>
      </c>
      <c r="P2702">
        <v>2</v>
      </c>
      <c r="Q2702">
        <v>3</v>
      </c>
    </row>
    <row r="2703" spans="1:17">
      <c r="A2703" s="2" t="str">
        <f t="shared" si="168"/>
        <v>3_20173</v>
      </c>
      <c r="B2703" s="2">
        <v>3</v>
      </c>
      <c r="C2703" s="11" t="s">
        <v>27</v>
      </c>
      <c r="D2703" s="2">
        <v>3</v>
      </c>
      <c r="E2703" s="2">
        <v>2017</v>
      </c>
      <c r="F2703" s="2" t="str">
        <f t="shared" si="169"/>
        <v>2017Q3</v>
      </c>
      <c r="G2703" s="2">
        <v>1</v>
      </c>
      <c r="H2703" s="2">
        <v>0</v>
      </c>
      <c r="I2703" s="2">
        <v>0</v>
      </c>
      <c r="J2703" s="12">
        <v>1635</v>
      </c>
      <c r="K2703" s="12">
        <f>J2703*[1]OtherData!$C$3</f>
        <v>1237.6987130961393</v>
      </c>
      <c r="L2703" s="12" t="str">
        <f>VLOOKUP($C2703,[1]OtherData!$H:$I,2,0)</f>
        <v>Storm</v>
      </c>
      <c r="M2703" s="15">
        <f t="shared" si="170"/>
        <v>-4.1388629620713234E-2</v>
      </c>
      <c r="N2703" s="12">
        <v>1568.6854836247551</v>
      </c>
      <c r="O2703" s="14">
        <f t="shared" si="171"/>
        <v>-3.8483038168847933E-2</v>
      </c>
      <c r="P2703">
        <v>3</v>
      </c>
      <c r="Q2703">
        <v>1</v>
      </c>
    </row>
    <row r="2704" spans="1:17">
      <c r="A2704" s="2" t="str">
        <f t="shared" si="168"/>
        <v>3_20173</v>
      </c>
      <c r="B2704" s="2">
        <v>3</v>
      </c>
      <c r="C2704" s="11" t="s">
        <v>19</v>
      </c>
      <c r="D2704" s="2">
        <v>3</v>
      </c>
      <c r="E2704" s="2">
        <v>2017</v>
      </c>
      <c r="F2704" s="2" t="str">
        <f t="shared" si="169"/>
        <v>2017Q3</v>
      </c>
      <c r="G2704" s="2">
        <v>1</v>
      </c>
      <c r="H2704" s="2">
        <v>0</v>
      </c>
      <c r="I2704" s="2">
        <v>0</v>
      </c>
      <c r="J2704" s="12">
        <v>1633</v>
      </c>
      <c r="K2704" s="12">
        <f>J2704*[1]OtherData!$C$3</f>
        <v>1236.1847085541258</v>
      </c>
      <c r="L2704" s="12" t="str">
        <f>VLOOKUP($C2704,[1]OtherData!$H:$I,2,0)</f>
        <v>Water</v>
      </c>
      <c r="M2704" s="13">
        <f t="shared" si="170"/>
        <v>-4.1388642269636004E-2</v>
      </c>
      <c r="N2704" s="12">
        <v>1566.7666022992203</v>
      </c>
      <c r="O2704" s="14">
        <f t="shared" si="171"/>
        <v>-3.8483047370848233E-2</v>
      </c>
      <c r="P2704">
        <v>3</v>
      </c>
      <c r="Q2704">
        <v>1</v>
      </c>
    </row>
    <row r="2705" spans="1:17">
      <c r="A2705" s="2" t="str">
        <f t="shared" si="168"/>
        <v>6_19754</v>
      </c>
      <c r="B2705" s="2">
        <v>6</v>
      </c>
      <c r="C2705" s="11" t="s">
        <v>26</v>
      </c>
      <c r="D2705" s="2">
        <v>4</v>
      </c>
      <c r="E2705" s="2">
        <v>1975</v>
      </c>
      <c r="F2705" s="2" t="str">
        <f t="shared" si="169"/>
        <v>1975Q4</v>
      </c>
      <c r="G2705" s="2">
        <v>1</v>
      </c>
      <c r="H2705" s="2">
        <v>0</v>
      </c>
      <c r="I2705" s="2">
        <v>0</v>
      </c>
      <c r="J2705" s="12">
        <v>1632</v>
      </c>
      <c r="K2705" s="12">
        <f>J2705*[1]OtherData!$C$3</f>
        <v>1235.4277062831188</v>
      </c>
      <c r="L2705" s="12" t="str">
        <f>VLOOKUP($C2705,[1]OtherData!$H:$I,2,0)</f>
        <v>Wind</v>
      </c>
      <c r="M2705" s="15">
        <f t="shared" si="170"/>
        <v>-4.1388648594097389E-2</v>
      </c>
      <c r="N2705" s="12">
        <v>3561.2728880132422</v>
      </c>
      <c r="O2705" s="14">
        <f t="shared" si="171"/>
        <v>-3.8473482710859166E-2</v>
      </c>
      <c r="P2705">
        <v>3</v>
      </c>
      <c r="Q2705">
        <v>1</v>
      </c>
    </row>
    <row r="2706" spans="1:17">
      <c r="A2706" s="2" t="str">
        <f t="shared" si="168"/>
        <v>1_19641</v>
      </c>
      <c r="B2706" s="2">
        <v>1</v>
      </c>
      <c r="C2706" s="11" t="s">
        <v>26</v>
      </c>
      <c r="D2706" s="2">
        <v>1</v>
      </c>
      <c r="E2706" s="2">
        <v>1964</v>
      </c>
      <c r="F2706" s="2" t="str">
        <f t="shared" si="169"/>
        <v>1964Q1</v>
      </c>
      <c r="G2706" s="2">
        <v>1</v>
      </c>
      <c r="H2706" s="2">
        <v>0</v>
      </c>
      <c r="I2706" s="2">
        <v>3</v>
      </c>
      <c r="J2706" s="12">
        <v>1627</v>
      </c>
      <c r="K2706" s="12">
        <f>J2706*[1]OtherData!$C$3</f>
        <v>1231.6426949280849</v>
      </c>
      <c r="L2706" s="12" t="str">
        <f>VLOOKUP($C2706,[1]OtherData!$H:$I,2,0)</f>
        <v>Wind</v>
      </c>
      <c r="M2706" s="13">
        <f t="shared" si="170"/>
        <v>-4.1388680216404322E-2</v>
      </c>
      <c r="N2706" s="12">
        <v>4348.4016539751874</v>
      </c>
      <c r="O2706" s="14">
        <f t="shared" si="171"/>
        <v>-3.8469708032850901E-2</v>
      </c>
      <c r="P2706">
        <v>3</v>
      </c>
      <c r="Q2706">
        <v>1</v>
      </c>
    </row>
    <row r="2707" spans="1:17">
      <c r="A2707" s="2" t="str">
        <f t="shared" si="168"/>
        <v>5_19722</v>
      </c>
      <c r="B2707" s="2">
        <v>5</v>
      </c>
      <c r="C2707" s="11" t="s">
        <v>17</v>
      </c>
      <c r="D2707" s="2">
        <v>2</v>
      </c>
      <c r="E2707" s="2">
        <v>1972</v>
      </c>
      <c r="F2707" s="2" t="str">
        <f t="shared" si="169"/>
        <v>1972Q2</v>
      </c>
      <c r="G2707" s="2">
        <v>2</v>
      </c>
      <c r="H2707" s="2">
        <v>0</v>
      </c>
      <c r="I2707" s="2">
        <v>0</v>
      </c>
      <c r="J2707" s="12">
        <v>1626</v>
      </c>
      <c r="K2707" s="12">
        <f>J2707*[1]OtherData!$C$3</f>
        <v>1230.8856926570779</v>
      </c>
      <c r="L2707" s="12" t="str">
        <f>VLOOKUP($C2707,[1]OtherData!$H:$I,2,0)</f>
        <v>Wind</v>
      </c>
      <c r="M2707" s="15">
        <f t="shared" si="170"/>
        <v>-4.1388686540865707E-2</v>
      </c>
      <c r="N2707" s="12">
        <v>3584.5332419081224</v>
      </c>
      <c r="O2707" s="14">
        <f t="shared" si="171"/>
        <v>-3.8473371165772631E-2</v>
      </c>
      <c r="P2707">
        <v>3</v>
      </c>
      <c r="Q2707">
        <v>1</v>
      </c>
    </row>
    <row r="2708" spans="1:17">
      <c r="A2708" s="2" t="str">
        <f t="shared" si="168"/>
        <v>3_20173</v>
      </c>
      <c r="B2708" s="2">
        <v>3</v>
      </c>
      <c r="C2708" s="11" t="s">
        <v>19</v>
      </c>
      <c r="D2708" s="2">
        <v>3</v>
      </c>
      <c r="E2708" s="2">
        <v>2017</v>
      </c>
      <c r="F2708" s="2" t="str">
        <f t="shared" si="169"/>
        <v>2017Q3</v>
      </c>
      <c r="G2708" s="2">
        <v>1</v>
      </c>
      <c r="H2708" s="2">
        <v>0</v>
      </c>
      <c r="I2708" s="2">
        <v>0</v>
      </c>
      <c r="J2708" s="12">
        <v>1626</v>
      </c>
      <c r="K2708" s="12">
        <f>J2708*[1]OtherData!$C$3</f>
        <v>1230.8856926570779</v>
      </c>
      <c r="L2708" s="12" t="str">
        <f>VLOOKUP($C2708,[1]OtherData!$H:$I,2,0)</f>
        <v>Water</v>
      </c>
      <c r="M2708" s="13">
        <f t="shared" si="170"/>
        <v>-4.1388686540865707E-2</v>
      </c>
      <c r="N2708" s="12">
        <v>1560.0505176598483</v>
      </c>
      <c r="O2708" s="14">
        <f t="shared" si="171"/>
        <v>-3.8483079577849279E-2</v>
      </c>
      <c r="P2708">
        <v>3</v>
      </c>
      <c r="Q2708">
        <v>1</v>
      </c>
    </row>
    <row r="2709" spans="1:17">
      <c r="A2709" s="2" t="str">
        <f t="shared" si="168"/>
        <v>1_19771</v>
      </c>
      <c r="B2709" s="2">
        <v>1</v>
      </c>
      <c r="C2709" s="11" t="s">
        <v>20</v>
      </c>
      <c r="D2709" s="2">
        <v>1</v>
      </c>
      <c r="E2709" s="2">
        <v>1977</v>
      </c>
      <c r="F2709" s="2" t="str">
        <f t="shared" si="169"/>
        <v>1977Q1</v>
      </c>
      <c r="G2709" s="2">
        <v>31</v>
      </c>
      <c r="H2709" s="2">
        <v>0</v>
      </c>
      <c r="I2709" s="2">
        <v>0</v>
      </c>
      <c r="J2709" s="12">
        <v>1623</v>
      </c>
      <c r="K2709" s="12">
        <f>J2709*[1]OtherData!$C$3</f>
        <v>1228.6146858440575</v>
      </c>
      <c r="L2709" s="12" t="str">
        <f>VLOOKUP($C2709,[1]OtherData!$H:$I,2,0)</f>
        <v>Winter</v>
      </c>
      <c r="M2709" s="15">
        <f t="shared" si="170"/>
        <v>-4.1388705514249863E-2</v>
      </c>
      <c r="N2709" s="12">
        <v>3576.7024423519415</v>
      </c>
      <c r="O2709" s="14">
        <f t="shared" si="171"/>
        <v>-3.8473408718391916E-2</v>
      </c>
      <c r="P2709">
        <v>2</v>
      </c>
      <c r="Q2709">
        <v>3</v>
      </c>
    </row>
    <row r="2710" spans="1:17">
      <c r="A2710" s="2" t="str">
        <f t="shared" si="168"/>
        <v>3_20172</v>
      </c>
      <c r="B2710" s="2">
        <v>3</v>
      </c>
      <c r="C2710" s="11" t="s">
        <v>19</v>
      </c>
      <c r="D2710" s="2">
        <v>2</v>
      </c>
      <c r="E2710" s="2">
        <v>2017</v>
      </c>
      <c r="F2710" s="2" t="str">
        <f t="shared" si="169"/>
        <v>2017Q2</v>
      </c>
      <c r="G2710" s="2">
        <v>1</v>
      </c>
      <c r="H2710" s="2">
        <v>0</v>
      </c>
      <c r="I2710" s="2">
        <v>0</v>
      </c>
      <c r="J2710" s="12">
        <v>1623</v>
      </c>
      <c r="K2710" s="12">
        <f>J2710*[1]OtherData!$C$3</f>
        <v>1228.6146858440575</v>
      </c>
      <c r="L2710" s="12" t="str">
        <f>VLOOKUP($C2710,[1]OtherData!$H:$I,2,0)</f>
        <v>Water</v>
      </c>
      <c r="M2710" s="13">
        <f t="shared" si="170"/>
        <v>-4.1388705514249863E-2</v>
      </c>
      <c r="N2710" s="12">
        <v>1557.172195671546</v>
      </c>
      <c r="O2710" s="14">
        <f t="shared" si="171"/>
        <v>-3.848309338084973E-2</v>
      </c>
      <c r="P2710">
        <v>3</v>
      </c>
      <c r="Q2710">
        <v>1</v>
      </c>
    </row>
    <row r="2711" spans="1:17">
      <c r="A2711" s="2" t="str">
        <f t="shared" si="168"/>
        <v>4_20192</v>
      </c>
      <c r="B2711" s="2">
        <v>4</v>
      </c>
      <c r="C2711" s="11" t="s">
        <v>24</v>
      </c>
      <c r="D2711" s="2">
        <v>2</v>
      </c>
      <c r="E2711" s="2">
        <v>2019</v>
      </c>
      <c r="F2711" s="2" t="str">
        <f t="shared" si="169"/>
        <v>2019Q2</v>
      </c>
      <c r="G2711" s="2">
        <v>1</v>
      </c>
      <c r="H2711" s="2">
        <v>0</v>
      </c>
      <c r="I2711" s="2">
        <v>0</v>
      </c>
      <c r="J2711" s="12">
        <v>1622</v>
      </c>
      <c r="K2711" s="12">
        <f>J2711*[1]OtherData!$C$3</f>
        <v>1227.8576835730507</v>
      </c>
      <c r="L2711" s="12" t="str">
        <f>VLOOKUP($C2711,[1]OtherData!$H:$I,2,0)</f>
        <v>Storm</v>
      </c>
      <c r="M2711" s="15">
        <f t="shared" si="170"/>
        <v>-4.1388711838711248E-2</v>
      </c>
      <c r="N2711" s="12">
        <v>1567.3418171173314</v>
      </c>
      <c r="O2711" s="14">
        <f t="shared" si="171"/>
        <v>-3.8483044612404101E-2</v>
      </c>
      <c r="P2711">
        <v>3</v>
      </c>
      <c r="Q2711">
        <v>1</v>
      </c>
    </row>
    <row r="2712" spans="1:17">
      <c r="A2712" s="2" t="str">
        <f t="shared" si="168"/>
        <v>3_19611</v>
      </c>
      <c r="B2712" s="2">
        <v>3</v>
      </c>
      <c r="C2712" s="11" t="s">
        <v>26</v>
      </c>
      <c r="D2712" s="2">
        <v>1</v>
      </c>
      <c r="E2712" s="2">
        <v>1961</v>
      </c>
      <c r="F2712" s="2" t="str">
        <f t="shared" si="169"/>
        <v>1961Q1</v>
      </c>
      <c r="G2712" s="2">
        <v>1</v>
      </c>
      <c r="H2712" s="2">
        <v>0</v>
      </c>
      <c r="I2712" s="2">
        <v>0</v>
      </c>
      <c r="J2712" s="12">
        <v>1621</v>
      </c>
      <c r="K2712" s="12">
        <f>J2712*[1]OtherData!$C$3</f>
        <v>1227.100681302044</v>
      </c>
      <c r="L2712" s="12" t="str">
        <f>VLOOKUP($C2712,[1]OtherData!$H:$I,2,0)</f>
        <v>Wind</v>
      </c>
      <c r="M2712" s="13">
        <f t="shared" si="170"/>
        <v>-4.1388718163172633E-2</v>
      </c>
      <c r="N2712" s="12">
        <v>4528.3258827223817</v>
      </c>
      <c r="O2712" s="14">
        <f t="shared" si="171"/>
        <v>-3.8468845205752236E-2</v>
      </c>
      <c r="P2712">
        <v>3</v>
      </c>
      <c r="Q2712">
        <v>1</v>
      </c>
    </row>
    <row r="2713" spans="1:17">
      <c r="A2713" s="2" t="str">
        <f t="shared" si="168"/>
        <v>5_19771</v>
      </c>
      <c r="B2713" s="2">
        <v>5</v>
      </c>
      <c r="C2713" s="11" t="s">
        <v>20</v>
      </c>
      <c r="D2713" s="2">
        <v>1</v>
      </c>
      <c r="E2713" s="2">
        <v>1977</v>
      </c>
      <c r="F2713" s="2" t="str">
        <f t="shared" si="169"/>
        <v>1977Q1</v>
      </c>
      <c r="G2713" s="2">
        <v>31</v>
      </c>
      <c r="H2713" s="2">
        <v>0</v>
      </c>
      <c r="I2713" s="2">
        <v>0</v>
      </c>
      <c r="J2713" s="12">
        <v>1621</v>
      </c>
      <c r="K2713" s="12">
        <f>J2713*[1]OtherData!$C$3</f>
        <v>1227.100681302044</v>
      </c>
      <c r="L2713" s="12" t="str">
        <f>VLOOKUP($C2713,[1]OtherData!$H:$I,2,0)</f>
        <v>Winter</v>
      </c>
      <c r="M2713" s="15">
        <f t="shared" si="170"/>
        <v>-4.1388718163172633E-2</v>
      </c>
      <c r="N2713" s="12">
        <v>3572.2949223983346</v>
      </c>
      <c r="O2713" s="14">
        <f t="shared" si="171"/>
        <v>-3.8473429854665113E-2</v>
      </c>
      <c r="P2713">
        <v>2</v>
      </c>
      <c r="Q2713">
        <v>3</v>
      </c>
    </row>
    <row r="2714" spans="1:17">
      <c r="A2714" s="2" t="str">
        <f t="shared" si="168"/>
        <v>4_20172</v>
      </c>
      <c r="B2714" s="2">
        <v>4</v>
      </c>
      <c r="C2714" s="11" t="s">
        <v>39</v>
      </c>
      <c r="D2714" s="2">
        <v>2</v>
      </c>
      <c r="E2714" s="2">
        <v>2017</v>
      </c>
      <c r="F2714" s="2" t="str">
        <f t="shared" si="169"/>
        <v>2017Q2</v>
      </c>
      <c r="G2714" s="2">
        <v>1</v>
      </c>
      <c r="H2714" s="2">
        <v>0</v>
      </c>
      <c r="I2714" s="2">
        <v>0</v>
      </c>
      <c r="J2714" s="12">
        <v>1621</v>
      </c>
      <c r="K2714" s="12">
        <f>J2714*[1]OtherData!$C$3</f>
        <v>1227.100681302044</v>
      </c>
      <c r="L2714" s="12" t="str">
        <f>VLOOKUP($C2714,[1]OtherData!$H:$I,2,0)</f>
        <v>Storm</v>
      </c>
      <c r="M2714" s="13">
        <f t="shared" si="170"/>
        <v>-4.1388718163172633E-2</v>
      </c>
      <c r="N2714" s="12">
        <v>1555.2533143460112</v>
      </c>
      <c r="O2714" s="14">
        <f t="shared" si="171"/>
        <v>-3.848310258285003E-2</v>
      </c>
      <c r="P2714">
        <v>3</v>
      </c>
      <c r="Q2714">
        <v>1</v>
      </c>
    </row>
    <row r="2715" spans="1:17">
      <c r="A2715" s="2" t="str">
        <f t="shared" si="168"/>
        <v>4_19682</v>
      </c>
      <c r="B2715" s="2">
        <v>4</v>
      </c>
      <c r="C2715" s="11" t="s">
        <v>17</v>
      </c>
      <c r="D2715" s="2">
        <v>2</v>
      </c>
      <c r="E2715" s="2">
        <v>1968</v>
      </c>
      <c r="F2715" s="2" t="str">
        <f t="shared" si="169"/>
        <v>1968Q2</v>
      </c>
      <c r="G2715" s="2">
        <v>2</v>
      </c>
      <c r="H2715" s="2">
        <v>0</v>
      </c>
      <c r="I2715" s="2">
        <v>0</v>
      </c>
      <c r="J2715" s="12">
        <v>1620</v>
      </c>
      <c r="K2715" s="12">
        <f>J2715*[1]OtherData!$C$3</f>
        <v>1226.3436790310373</v>
      </c>
      <c r="L2715" s="12" t="str">
        <f>VLOOKUP($C2715,[1]OtherData!$H:$I,2,0)</f>
        <v>Wind</v>
      </c>
      <c r="M2715" s="15">
        <f t="shared" si="170"/>
        <v>-4.1388724487634018E-2</v>
      </c>
      <c r="N2715" s="12">
        <v>3941.1392412442347</v>
      </c>
      <c r="O2715" s="14">
        <f t="shared" si="171"/>
        <v>-3.8471661060791695E-2</v>
      </c>
      <c r="P2715">
        <v>3</v>
      </c>
      <c r="Q2715">
        <v>1</v>
      </c>
    </row>
    <row r="2716" spans="1:17">
      <c r="A2716" s="2" t="str">
        <f t="shared" si="168"/>
        <v>6_19854</v>
      </c>
      <c r="B2716" s="2">
        <v>6</v>
      </c>
      <c r="C2716" s="11" t="s">
        <v>20</v>
      </c>
      <c r="D2716" s="2">
        <v>4</v>
      </c>
      <c r="E2716" s="2">
        <v>1985</v>
      </c>
      <c r="F2716" s="2" t="str">
        <f t="shared" si="169"/>
        <v>1985Q4</v>
      </c>
      <c r="G2716" s="2">
        <v>1</v>
      </c>
      <c r="H2716" s="2">
        <v>0</v>
      </c>
      <c r="I2716" s="2">
        <v>0</v>
      </c>
      <c r="J2716" s="12">
        <v>1620</v>
      </c>
      <c r="K2716" s="12">
        <f>J2716*[1]OtherData!$C$3</f>
        <v>1226.3436790310373</v>
      </c>
      <c r="L2716" s="12" t="str">
        <f>VLOOKUP($C2716,[1]OtherData!$H:$I,2,0)</f>
        <v>Winter</v>
      </c>
      <c r="M2716" s="13">
        <f t="shared" si="170"/>
        <v>-4.1388724487634018E-2</v>
      </c>
      <c r="N2716" s="12">
        <v>2618.3273619408296</v>
      </c>
      <c r="O2716" s="14">
        <f t="shared" si="171"/>
        <v>-3.8478004608538653E-2</v>
      </c>
      <c r="P2716">
        <v>3</v>
      </c>
      <c r="Q2716">
        <v>1</v>
      </c>
    </row>
    <row r="2717" spans="1:17">
      <c r="A2717" s="2" t="str">
        <f t="shared" si="168"/>
        <v>4_19771</v>
      </c>
      <c r="B2717" s="2">
        <v>4</v>
      </c>
      <c r="C2717" s="11" t="s">
        <v>20</v>
      </c>
      <c r="D2717" s="2">
        <v>1</v>
      </c>
      <c r="E2717" s="2">
        <v>1977</v>
      </c>
      <c r="F2717" s="2" t="str">
        <f t="shared" si="169"/>
        <v>1977Q1</v>
      </c>
      <c r="G2717" s="2">
        <v>31</v>
      </c>
      <c r="H2717" s="2">
        <v>0</v>
      </c>
      <c r="I2717" s="2">
        <v>0</v>
      </c>
      <c r="J2717" s="12">
        <v>1619</v>
      </c>
      <c r="K2717" s="12">
        <f>J2717*[1]OtherData!$C$3</f>
        <v>1225.5866767600303</v>
      </c>
      <c r="L2717" s="12" t="str">
        <f>VLOOKUP($C2717,[1]OtherData!$H:$I,2,0)</f>
        <v>Winter</v>
      </c>
      <c r="M2717" s="15">
        <f t="shared" si="170"/>
        <v>-4.138873081209541E-2</v>
      </c>
      <c r="N2717" s="12">
        <v>3567.8874024447277</v>
      </c>
      <c r="O2717" s="14">
        <f t="shared" si="171"/>
        <v>-3.847345099093831E-2</v>
      </c>
      <c r="P2717">
        <v>2</v>
      </c>
      <c r="Q2717">
        <v>3</v>
      </c>
    </row>
    <row r="2718" spans="1:17">
      <c r="A2718" s="2" t="str">
        <f t="shared" si="168"/>
        <v>3_20192</v>
      </c>
      <c r="B2718" s="2">
        <v>3</v>
      </c>
      <c r="C2718" s="11" t="s">
        <v>24</v>
      </c>
      <c r="D2718" s="2">
        <v>2</v>
      </c>
      <c r="E2718" s="2">
        <v>2019</v>
      </c>
      <c r="F2718" s="2" t="str">
        <f t="shared" si="169"/>
        <v>2019Q2</v>
      </c>
      <c r="G2718" s="2">
        <v>1</v>
      </c>
      <c r="H2718" s="2">
        <v>0</v>
      </c>
      <c r="I2718" s="2">
        <v>0</v>
      </c>
      <c r="J2718" s="12">
        <v>1619</v>
      </c>
      <c r="K2718" s="12">
        <f>J2718*[1]OtherData!$C$3</f>
        <v>1225.5866767600303</v>
      </c>
      <c r="L2718" s="12" t="str">
        <f>VLOOKUP($C2718,[1]OtherData!$H:$I,2,0)</f>
        <v>Storm</v>
      </c>
      <c r="M2718" s="13">
        <f t="shared" si="170"/>
        <v>-4.138873081209541E-2</v>
      </c>
      <c r="N2718" s="12">
        <v>1564.4429111670527</v>
      </c>
      <c r="O2718" s="14">
        <f t="shared" si="171"/>
        <v>-3.8483058514114994E-2</v>
      </c>
      <c r="P2718">
        <v>3</v>
      </c>
      <c r="Q2718">
        <v>1</v>
      </c>
    </row>
    <row r="2719" spans="1:17">
      <c r="A2719" s="2" t="str">
        <f t="shared" si="168"/>
        <v>5_19611</v>
      </c>
      <c r="B2719" s="2">
        <v>5</v>
      </c>
      <c r="C2719" s="11" t="s">
        <v>20</v>
      </c>
      <c r="D2719" s="2">
        <v>1</v>
      </c>
      <c r="E2719" s="2">
        <v>1961</v>
      </c>
      <c r="F2719" s="2" t="str">
        <f t="shared" si="169"/>
        <v>1961Q1</v>
      </c>
      <c r="G2719" s="2">
        <v>2</v>
      </c>
      <c r="H2719" s="2">
        <v>0</v>
      </c>
      <c r="I2719" s="2">
        <v>0</v>
      </c>
      <c r="J2719" s="12">
        <v>1614</v>
      </c>
      <c r="K2719" s="12">
        <f>J2719*[1]OtherData!$C$3</f>
        <v>1221.8016654049964</v>
      </c>
      <c r="L2719" s="12" t="str">
        <f>VLOOKUP($C2719,[1]OtherData!$H:$I,2,0)</f>
        <v>Winter</v>
      </c>
      <c r="M2719" s="15">
        <f t="shared" si="170"/>
        <v>-4.1388762434402336E-2</v>
      </c>
      <c r="N2719" s="12">
        <v>4508.7711133336979</v>
      </c>
      <c r="O2719" s="14">
        <f t="shared" si="171"/>
        <v>-3.8468938980698808E-2</v>
      </c>
      <c r="P2719">
        <v>3</v>
      </c>
      <c r="Q2719">
        <v>1</v>
      </c>
    </row>
    <row r="2720" spans="1:17">
      <c r="A2720" s="2" t="str">
        <f t="shared" si="168"/>
        <v>6_19831</v>
      </c>
      <c r="B2720" s="2">
        <v>6</v>
      </c>
      <c r="C2720" s="11" t="s">
        <v>22</v>
      </c>
      <c r="D2720" s="2">
        <v>1</v>
      </c>
      <c r="E2720" s="2">
        <v>1983</v>
      </c>
      <c r="F2720" s="2" t="str">
        <f t="shared" si="169"/>
        <v>1983Q1</v>
      </c>
      <c r="G2720" s="2">
        <v>1</v>
      </c>
      <c r="H2720" s="2">
        <v>0</v>
      </c>
      <c r="I2720" s="2">
        <v>0</v>
      </c>
      <c r="J2720" s="12">
        <v>1613</v>
      </c>
      <c r="K2720" s="12">
        <f>J2720*[1]OtherData!$C$3</f>
        <v>1221.0446631339894</v>
      </c>
      <c r="L2720" s="12" t="str">
        <f>VLOOKUP($C2720,[1]OtherData!$H:$I,2,0)</f>
        <v>Wind</v>
      </c>
      <c r="M2720" s="13">
        <f t="shared" si="170"/>
        <v>-4.1388768758863721E-2</v>
      </c>
      <c r="N2720" s="12">
        <v>2953.3631791096223</v>
      </c>
      <c r="O2720" s="14">
        <f t="shared" si="171"/>
        <v>-3.8476397943421413E-2</v>
      </c>
      <c r="P2720">
        <v>3</v>
      </c>
      <c r="Q2720">
        <v>1</v>
      </c>
    </row>
    <row r="2721" spans="1:17">
      <c r="A2721" s="2" t="str">
        <f t="shared" si="168"/>
        <v>5_19761</v>
      </c>
      <c r="B2721" s="2">
        <v>5</v>
      </c>
      <c r="C2721" s="11" t="s">
        <v>65</v>
      </c>
      <c r="D2721" s="2">
        <v>1</v>
      </c>
      <c r="E2721" s="2">
        <v>1976</v>
      </c>
      <c r="F2721" s="2" t="str">
        <f t="shared" si="169"/>
        <v>1976Q1</v>
      </c>
      <c r="G2721" s="2">
        <v>29</v>
      </c>
      <c r="H2721" s="2">
        <v>0</v>
      </c>
      <c r="I2721" s="2">
        <v>0</v>
      </c>
      <c r="J2721" s="12">
        <v>1612</v>
      </c>
      <c r="K2721" s="12">
        <f>J2721*[1]OtherData!$C$3</f>
        <v>1220.2876608629826</v>
      </c>
      <c r="L2721" s="12" t="str">
        <f>VLOOKUP($C2721,[1]OtherData!$H:$I,2,0)</f>
        <v>Heat</v>
      </c>
      <c r="M2721" s="15">
        <f t="shared" si="170"/>
        <v>-4.1388775083325106E-2</v>
      </c>
      <c r="N2721" s="12">
        <v>3559.1367587935306</v>
      </c>
      <c r="O2721" s="14">
        <f t="shared" si="171"/>
        <v>-3.8473492954672298E-2</v>
      </c>
      <c r="P2721">
        <v>2</v>
      </c>
      <c r="Q2721">
        <v>3</v>
      </c>
    </row>
    <row r="2722" spans="1:17">
      <c r="A2722" s="2" t="str">
        <f t="shared" si="168"/>
        <v>3_20202</v>
      </c>
      <c r="B2722" s="2">
        <v>3</v>
      </c>
      <c r="C2722" s="11" t="s">
        <v>19</v>
      </c>
      <c r="D2722" s="2">
        <v>2</v>
      </c>
      <c r="E2722" s="2">
        <v>2020</v>
      </c>
      <c r="F2722" s="2" t="str">
        <f t="shared" si="169"/>
        <v>2020Q2</v>
      </c>
      <c r="G2722" s="2">
        <v>1</v>
      </c>
      <c r="H2722" s="2">
        <v>0</v>
      </c>
      <c r="I2722" s="2">
        <v>0</v>
      </c>
      <c r="J2722" s="12">
        <v>1611</v>
      </c>
      <c r="K2722" s="12">
        <f>J2722*[1]OtherData!$C$3</f>
        <v>1219.5306585919759</v>
      </c>
      <c r="L2722" s="12" t="str">
        <f>VLOOKUP($C2722,[1]OtherData!$H:$I,2,0)</f>
        <v>Water</v>
      </c>
      <c r="M2722" s="13">
        <f t="shared" si="170"/>
        <v>-4.1388781407786492E-2</v>
      </c>
      <c r="N2722" s="12">
        <v>1546.9773380102959</v>
      </c>
      <c r="O2722" s="14">
        <f t="shared" si="171"/>
        <v>-3.8483142270315691E-2</v>
      </c>
      <c r="P2722">
        <v>3</v>
      </c>
      <c r="Q2722">
        <v>1</v>
      </c>
    </row>
    <row r="2723" spans="1:17">
      <c r="A2723" s="2" t="str">
        <f t="shared" si="168"/>
        <v>1_19754</v>
      </c>
      <c r="B2723" s="2">
        <v>1</v>
      </c>
      <c r="C2723" s="11" t="s">
        <v>26</v>
      </c>
      <c r="D2723" s="2">
        <v>4</v>
      </c>
      <c r="E2723" s="2">
        <v>1975</v>
      </c>
      <c r="F2723" s="2" t="str">
        <f t="shared" si="169"/>
        <v>1975Q4</v>
      </c>
      <c r="G2723" s="2">
        <v>1</v>
      </c>
      <c r="H2723" s="2">
        <v>0</v>
      </c>
      <c r="I2723" s="2">
        <v>0</v>
      </c>
      <c r="J2723" s="12">
        <v>1609</v>
      </c>
      <c r="K2723" s="12">
        <f>J2723*[1]OtherData!$C$3</f>
        <v>1218.0166540499622</v>
      </c>
      <c r="L2723" s="12" t="str">
        <f>VLOOKUP($C2723,[1]OtherData!$H:$I,2,0)</f>
        <v>Wind</v>
      </c>
      <c r="M2723" s="15">
        <f t="shared" si="170"/>
        <v>-4.1388794056709269E-2</v>
      </c>
      <c r="N2723" s="12">
        <v>3511.0833804003105</v>
      </c>
      <c r="O2723" s="14">
        <f t="shared" si="171"/>
        <v>-3.8473723394771162E-2</v>
      </c>
      <c r="P2723">
        <v>3</v>
      </c>
      <c r="Q2723">
        <v>1</v>
      </c>
    </row>
    <row r="2724" spans="1:17">
      <c r="A2724" s="2" t="str">
        <f t="shared" si="168"/>
        <v>3_20172</v>
      </c>
      <c r="B2724" s="2">
        <v>3</v>
      </c>
      <c r="C2724" s="11" t="s">
        <v>27</v>
      </c>
      <c r="D2724" s="2">
        <v>2</v>
      </c>
      <c r="E2724" s="2">
        <v>2017</v>
      </c>
      <c r="F2724" s="2" t="str">
        <f t="shared" si="169"/>
        <v>2017Q2</v>
      </c>
      <c r="G2724" s="2">
        <v>2</v>
      </c>
      <c r="H2724" s="2">
        <v>0</v>
      </c>
      <c r="I2724" s="2">
        <v>0</v>
      </c>
      <c r="J2724" s="12">
        <v>1609</v>
      </c>
      <c r="K2724" s="12">
        <f>J2724*[1]OtherData!$C$3</f>
        <v>1218.0166540499622</v>
      </c>
      <c r="L2724" s="12" t="str">
        <f>VLOOKUP($C2724,[1]OtherData!$H:$I,2,0)</f>
        <v>Storm</v>
      </c>
      <c r="M2724" s="13">
        <f t="shared" si="170"/>
        <v>-4.1388794056709269E-2</v>
      </c>
      <c r="N2724" s="12">
        <v>1543.7400263928018</v>
      </c>
      <c r="O2724" s="14">
        <f t="shared" si="171"/>
        <v>-3.848315779485182E-2</v>
      </c>
      <c r="P2724">
        <v>3</v>
      </c>
      <c r="Q2724">
        <v>1</v>
      </c>
    </row>
    <row r="2725" spans="1:17">
      <c r="A2725" s="2" t="str">
        <f t="shared" si="168"/>
        <v>3_19643</v>
      </c>
      <c r="B2725" s="2">
        <v>3</v>
      </c>
      <c r="C2725" s="11" t="s">
        <v>17</v>
      </c>
      <c r="D2725" s="2">
        <v>3</v>
      </c>
      <c r="E2725" s="2">
        <v>1964</v>
      </c>
      <c r="F2725" s="2" t="str">
        <f t="shared" si="169"/>
        <v>1964Q3</v>
      </c>
      <c r="G2725" s="2">
        <v>2</v>
      </c>
      <c r="H2725" s="2">
        <v>0</v>
      </c>
      <c r="I2725" s="2">
        <v>0</v>
      </c>
      <c r="J2725" s="12">
        <v>1608</v>
      </c>
      <c r="K2725" s="12">
        <f>J2725*[1]OtherData!$C$3</f>
        <v>1217.2596517789555</v>
      </c>
      <c r="L2725" s="12" t="str">
        <f>VLOOKUP($C2725,[1]OtherData!$H:$I,2,0)</f>
        <v>Wind</v>
      </c>
      <c r="M2725" s="15">
        <f t="shared" si="170"/>
        <v>-4.1388800381170654E-2</v>
      </c>
      <c r="N2725" s="12">
        <v>4297.621302760972</v>
      </c>
      <c r="O2725" s="14">
        <f t="shared" si="171"/>
        <v>-3.8469951550154889E-2</v>
      </c>
      <c r="P2725">
        <v>3</v>
      </c>
      <c r="Q2725">
        <v>1</v>
      </c>
    </row>
    <row r="2726" spans="1:17">
      <c r="A2726" s="2" t="str">
        <f t="shared" si="168"/>
        <v>5_19773</v>
      </c>
      <c r="B2726" s="2">
        <v>5</v>
      </c>
      <c r="C2726" s="11" t="s">
        <v>24</v>
      </c>
      <c r="D2726" s="2">
        <v>3</v>
      </c>
      <c r="E2726" s="2">
        <v>1977</v>
      </c>
      <c r="F2726" s="2" t="str">
        <f t="shared" si="169"/>
        <v>1977Q3</v>
      </c>
      <c r="G2726" s="2">
        <v>1</v>
      </c>
      <c r="H2726" s="2">
        <v>0</v>
      </c>
      <c r="I2726" s="2">
        <v>0</v>
      </c>
      <c r="J2726" s="12">
        <v>1608</v>
      </c>
      <c r="K2726" s="12">
        <f>J2726*[1]OtherData!$C$3</f>
        <v>1217.2596517789555</v>
      </c>
      <c r="L2726" s="12" t="str">
        <f>VLOOKUP($C2726,[1]OtherData!$H:$I,2,0)</f>
        <v>Storm</v>
      </c>
      <c r="M2726" s="13">
        <f t="shared" si="170"/>
        <v>-4.1388800381170654E-2</v>
      </c>
      <c r="N2726" s="12">
        <v>3543.6460426998901</v>
      </c>
      <c r="O2726" s="14">
        <f t="shared" si="171"/>
        <v>-3.8473567240440903E-2</v>
      </c>
      <c r="P2726">
        <v>3</v>
      </c>
      <c r="Q2726">
        <v>1</v>
      </c>
    </row>
    <row r="2727" spans="1:17">
      <c r="A2727" s="2" t="str">
        <f t="shared" si="168"/>
        <v>5_19852</v>
      </c>
      <c r="B2727" s="2">
        <v>5</v>
      </c>
      <c r="C2727" s="11" t="s">
        <v>18</v>
      </c>
      <c r="D2727" s="2">
        <v>2</v>
      </c>
      <c r="E2727" s="2">
        <v>1985</v>
      </c>
      <c r="F2727" s="2" t="str">
        <f t="shared" si="169"/>
        <v>1985Q2</v>
      </c>
      <c r="G2727" s="2">
        <v>30</v>
      </c>
      <c r="H2727" s="2">
        <v>0</v>
      </c>
      <c r="I2727" s="2">
        <v>0</v>
      </c>
      <c r="J2727" s="12">
        <v>1605</v>
      </c>
      <c r="K2727" s="12">
        <f>J2727*[1]OtherData!$C$3</f>
        <v>1214.988644965935</v>
      </c>
      <c r="L2727" s="12" t="str">
        <f>VLOOKUP($C2727,[1]OtherData!$H:$I,2,0)</f>
        <v>Heat</v>
      </c>
      <c r="M2727" s="15">
        <f t="shared" si="170"/>
        <v>-4.1388819354554809E-2</v>
      </c>
      <c r="N2727" s="12">
        <v>2594.0835900710072</v>
      </c>
      <c r="O2727" s="14">
        <f t="shared" si="171"/>
        <v>-3.8478120869608598E-2</v>
      </c>
      <c r="P2727">
        <v>2</v>
      </c>
      <c r="Q2727">
        <v>3</v>
      </c>
    </row>
    <row r="2728" spans="1:17">
      <c r="A2728" s="2" t="str">
        <f t="shared" si="168"/>
        <v>6_19701</v>
      </c>
      <c r="B2728" s="2">
        <v>6</v>
      </c>
      <c r="C2728" s="11" t="s">
        <v>20</v>
      </c>
      <c r="D2728" s="2">
        <v>1</v>
      </c>
      <c r="E2728" s="2">
        <v>1970</v>
      </c>
      <c r="F2728" s="2" t="str">
        <f t="shared" si="169"/>
        <v>1970Q1</v>
      </c>
      <c r="G2728" s="2">
        <v>2</v>
      </c>
      <c r="H2728" s="2">
        <v>0</v>
      </c>
      <c r="I2728" s="2">
        <v>0</v>
      </c>
      <c r="J2728" s="12">
        <v>1605</v>
      </c>
      <c r="K2728" s="12">
        <f>J2728*[1]OtherData!$C$3</f>
        <v>1214.988644965935</v>
      </c>
      <c r="L2728" s="12" t="str">
        <f>VLOOKUP($C2728,[1]OtherData!$H:$I,2,0)</f>
        <v>Winter</v>
      </c>
      <c r="M2728" s="13">
        <f t="shared" si="170"/>
        <v>-4.1388819354554809E-2</v>
      </c>
      <c r="N2728" s="12">
        <v>3657.9303046775967</v>
      </c>
      <c r="O2728" s="14">
        <f t="shared" si="171"/>
        <v>-3.8473019189970599E-2</v>
      </c>
      <c r="P2728">
        <v>3</v>
      </c>
      <c r="Q2728">
        <v>1</v>
      </c>
    </row>
    <row r="2729" spans="1:17">
      <c r="A2729" s="2" t="str">
        <f t="shared" si="168"/>
        <v>3_20173</v>
      </c>
      <c r="B2729" s="2">
        <v>3</v>
      </c>
      <c r="C2729" s="11" t="s">
        <v>19</v>
      </c>
      <c r="D2729" s="2">
        <v>3</v>
      </c>
      <c r="E2729" s="2">
        <v>2017</v>
      </c>
      <c r="F2729" s="2" t="str">
        <f t="shared" si="169"/>
        <v>2017Q3</v>
      </c>
      <c r="G2729" s="2">
        <v>1</v>
      </c>
      <c r="H2729" s="2">
        <v>0</v>
      </c>
      <c r="I2729" s="2">
        <v>0</v>
      </c>
      <c r="J2729" s="12">
        <v>1604</v>
      </c>
      <c r="K2729" s="12">
        <f>J2729*[1]OtherData!$C$3</f>
        <v>1214.231642694928</v>
      </c>
      <c r="L2729" s="12" t="str">
        <f>VLOOKUP($C2729,[1]OtherData!$H:$I,2,0)</f>
        <v>Water</v>
      </c>
      <c r="M2729" s="15">
        <f t="shared" si="170"/>
        <v>-4.1388825679016195E-2</v>
      </c>
      <c r="N2729" s="12">
        <v>1538.9428230789647</v>
      </c>
      <c r="O2729" s="14">
        <f t="shared" si="171"/>
        <v>-3.8483180799852572E-2</v>
      </c>
      <c r="P2729">
        <v>3</v>
      </c>
      <c r="Q2729">
        <v>1</v>
      </c>
    </row>
    <row r="2730" spans="1:17">
      <c r="A2730" s="2" t="str">
        <f t="shared" si="168"/>
        <v>2_19661</v>
      </c>
      <c r="B2730" s="2">
        <v>2</v>
      </c>
      <c r="C2730" s="11" t="s">
        <v>24</v>
      </c>
      <c r="D2730" s="2">
        <v>1</v>
      </c>
      <c r="E2730" s="2">
        <v>1966</v>
      </c>
      <c r="F2730" s="2" t="str">
        <f t="shared" si="169"/>
        <v>1966Q1</v>
      </c>
      <c r="G2730" s="2">
        <v>1</v>
      </c>
      <c r="H2730" s="2">
        <v>0</v>
      </c>
      <c r="I2730" s="2">
        <v>0</v>
      </c>
      <c r="J2730" s="12">
        <v>1602</v>
      </c>
      <c r="K2730" s="12">
        <f>J2730*[1]OtherData!$C$3</f>
        <v>1212.7176381529146</v>
      </c>
      <c r="L2730" s="12" t="str">
        <f>VLOOKUP($C2730,[1]OtherData!$H:$I,2,0)</f>
        <v>Storm</v>
      </c>
      <c r="M2730" s="13">
        <f t="shared" si="170"/>
        <v>-4.1388838327938972E-2</v>
      </c>
      <c r="N2730" s="12">
        <v>4101.6138021528568</v>
      </c>
      <c r="O2730" s="14">
        <f t="shared" si="171"/>
        <v>-3.8470891504624849E-2</v>
      </c>
      <c r="P2730">
        <v>3</v>
      </c>
      <c r="Q2730">
        <v>1</v>
      </c>
    </row>
    <row r="2731" spans="1:17">
      <c r="A2731" s="2" t="str">
        <f t="shared" si="168"/>
        <v>4_20172</v>
      </c>
      <c r="B2731" s="2">
        <v>4</v>
      </c>
      <c r="C2731" s="11" t="s">
        <v>19</v>
      </c>
      <c r="D2731" s="2">
        <v>2</v>
      </c>
      <c r="E2731" s="2">
        <v>2017</v>
      </c>
      <c r="F2731" s="2" t="str">
        <f t="shared" si="169"/>
        <v>2017Q2</v>
      </c>
      <c r="G2731" s="2">
        <v>1</v>
      </c>
      <c r="H2731" s="2">
        <v>0</v>
      </c>
      <c r="I2731" s="2">
        <v>0</v>
      </c>
      <c r="J2731" s="12">
        <v>1602</v>
      </c>
      <c r="K2731" s="12">
        <f>J2731*[1]OtherData!$C$3</f>
        <v>1212.7176381529146</v>
      </c>
      <c r="L2731" s="12" t="str">
        <f>VLOOKUP($C2731,[1]OtherData!$H:$I,2,0)</f>
        <v>Water</v>
      </c>
      <c r="M2731" s="15">
        <f t="shared" si="170"/>
        <v>-4.1388838327938972E-2</v>
      </c>
      <c r="N2731" s="12">
        <v>1537.0239417534299</v>
      </c>
      <c r="O2731" s="14">
        <f t="shared" si="171"/>
        <v>-3.8483190001852872E-2</v>
      </c>
      <c r="P2731">
        <v>3</v>
      </c>
      <c r="Q2731">
        <v>1</v>
      </c>
    </row>
    <row r="2732" spans="1:17">
      <c r="A2732" s="2" t="str">
        <f t="shared" si="168"/>
        <v>3_20173</v>
      </c>
      <c r="B2732" s="2">
        <v>3</v>
      </c>
      <c r="C2732" s="11" t="s">
        <v>19</v>
      </c>
      <c r="D2732" s="2">
        <v>3</v>
      </c>
      <c r="E2732" s="2">
        <v>2017</v>
      </c>
      <c r="F2732" s="2" t="str">
        <f t="shared" si="169"/>
        <v>2017Q3</v>
      </c>
      <c r="G2732" s="2">
        <v>1</v>
      </c>
      <c r="H2732" s="2">
        <v>0</v>
      </c>
      <c r="I2732" s="2">
        <v>0</v>
      </c>
      <c r="J2732" s="12">
        <v>1600</v>
      </c>
      <c r="K2732" s="12">
        <f>J2732*[1]OtherData!$C$3</f>
        <v>1211.2036336109009</v>
      </c>
      <c r="L2732" s="12" t="str">
        <f>VLOOKUP($C2732,[1]OtherData!$H:$I,2,0)</f>
        <v>Water</v>
      </c>
      <c r="M2732" s="13">
        <f t="shared" si="170"/>
        <v>-4.1388850976861742E-2</v>
      </c>
      <c r="N2732" s="12">
        <v>1535.1050604278948</v>
      </c>
      <c r="O2732" s="14">
        <f t="shared" si="171"/>
        <v>-3.8483199203853173E-2</v>
      </c>
      <c r="P2732">
        <v>3</v>
      </c>
      <c r="Q2732">
        <v>1</v>
      </c>
    </row>
    <row r="2733" spans="1:17">
      <c r="A2733" s="2" t="str">
        <f t="shared" si="168"/>
        <v>3_19771</v>
      </c>
      <c r="B2733" s="2">
        <v>3</v>
      </c>
      <c r="C2733" s="11" t="s">
        <v>20</v>
      </c>
      <c r="D2733" s="2">
        <v>1</v>
      </c>
      <c r="E2733" s="2">
        <v>1977</v>
      </c>
      <c r="F2733" s="2" t="str">
        <f t="shared" si="169"/>
        <v>1977Q1</v>
      </c>
      <c r="G2733" s="2">
        <v>31</v>
      </c>
      <c r="H2733" s="2">
        <v>0</v>
      </c>
      <c r="I2733" s="2">
        <v>0</v>
      </c>
      <c r="J2733" s="12">
        <v>1599</v>
      </c>
      <c r="K2733" s="12">
        <f>J2733*[1]OtherData!$C$3</f>
        <v>1210.4466313398941</v>
      </c>
      <c r="L2733" s="12" t="str">
        <f>VLOOKUP($C2733,[1]OtherData!$H:$I,2,0)</f>
        <v>Winter</v>
      </c>
      <c r="M2733" s="15">
        <f t="shared" si="170"/>
        <v>-4.1388857301323127E-2</v>
      </c>
      <c r="N2733" s="12">
        <v>3523.8122029086594</v>
      </c>
      <c r="O2733" s="14">
        <f t="shared" si="171"/>
        <v>-3.8473662353670293E-2</v>
      </c>
      <c r="P2733">
        <v>2</v>
      </c>
      <c r="Q2733">
        <v>3</v>
      </c>
    </row>
    <row r="2734" spans="1:17">
      <c r="A2734" s="2" t="str">
        <f t="shared" si="168"/>
        <v>4_19722</v>
      </c>
      <c r="B2734" s="2">
        <v>4</v>
      </c>
      <c r="C2734" s="11" t="s">
        <v>17</v>
      </c>
      <c r="D2734" s="2">
        <v>2</v>
      </c>
      <c r="E2734" s="2">
        <v>1972</v>
      </c>
      <c r="F2734" s="2" t="str">
        <f t="shared" si="169"/>
        <v>1972Q2</v>
      </c>
      <c r="G2734" s="2">
        <v>2</v>
      </c>
      <c r="H2734" s="2">
        <v>0</v>
      </c>
      <c r="I2734" s="2">
        <v>0</v>
      </c>
      <c r="J2734" s="12">
        <v>1598</v>
      </c>
      <c r="K2734" s="12">
        <f>J2734*[1]OtherData!$C$3</f>
        <v>1209.6896290688874</v>
      </c>
      <c r="L2734" s="12" t="str">
        <f>VLOOKUP($C2734,[1]OtherData!$H:$I,2,0)</f>
        <v>Wind</v>
      </c>
      <c r="M2734" s="13">
        <f t="shared" si="170"/>
        <v>-4.1388863625784512E-2</v>
      </c>
      <c r="N2734" s="12">
        <v>3522.8069622196676</v>
      </c>
      <c r="O2734" s="14">
        <f t="shared" si="171"/>
        <v>-3.8473667174304588E-2</v>
      </c>
      <c r="P2734">
        <v>3</v>
      </c>
      <c r="Q2734">
        <v>1</v>
      </c>
    </row>
    <row r="2735" spans="1:17">
      <c r="A2735" s="2" t="str">
        <f t="shared" si="168"/>
        <v>5_19614</v>
      </c>
      <c r="B2735" s="2">
        <v>5</v>
      </c>
      <c r="C2735" s="11" t="s">
        <v>26</v>
      </c>
      <c r="D2735" s="2">
        <v>4</v>
      </c>
      <c r="E2735" s="2">
        <v>1961</v>
      </c>
      <c r="F2735" s="2" t="str">
        <f t="shared" si="169"/>
        <v>1961Q4</v>
      </c>
      <c r="G2735" s="2">
        <v>1</v>
      </c>
      <c r="H2735" s="2">
        <v>0</v>
      </c>
      <c r="I2735" s="2">
        <v>0</v>
      </c>
      <c r="J2735" s="12">
        <v>1598</v>
      </c>
      <c r="K2735" s="12">
        <f>J2735*[1]OtherData!$C$3</f>
        <v>1209.6896290688874</v>
      </c>
      <c r="L2735" s="12" t="str">
        <f>VLOOKUP($C2735,[1]OtherData!$H:$I,2,0)</f>
        <v>Wind</v>
      </c>
      <c r="M2735" s="15">
        <f t="shared" si="170"/>
        <v>-4.1388863625784512E-2</v>
      </c>
      <c r="N2735" s="12">
        <v>4464.0744975881344</v>
      </c>
      <c r="O2735" s="14">
        <f t="shared" si="171"/>
        <v>-3.8469153323433813E-2</v>
      </c>
      <c r="P2735">
        <v>3</v>
      </c>
      <c r="Q2735">
        <v>1</v>
      </c>
    </row>
    <row r="2736" spans="1:17">
      <c r="A2736" s="2" t="str">
        <f t="shared" si="168"/>
        <v>4_19641</v>
      </c>
      <c r="B2736" s="2">
        <v>4</v>
      </c>
      <c r="C2736" s="11" t="s">
        <v>19</v>
      </c>
      <c r="D2736" s="2">
        <v>1</v>
      </c>
      <c r="E2736" s="2">
        <v>1964</v>
      </c>
      <c r="F2736" s="2" t="str">
        <f t="shared" si="169"/>
        <v>1964Q1</v>
      </c>
      <c r="G2736" s="2">
        <v>31</v>
      </c>
      <c r="H2736" s="2">
        <v>0</v>
      </c>
      <c r="I2736" s="2">
        <v>0</v>
      </c>
      <c r="J2736" s="12">
        <v>1596</v>
      </c>
      <c r="K2736" s="12">
        <f>J2736*[1]OtherData!$C$3</f>
        <v>1208.1756245268737</v>
      </c>
      <c r="L2736" s="12" t="str">
        <f>VLOOKUP($C2736,[1]OtherData!$H:$I,2,0)</f>
        <v>Water</v>
      </c>
      <c r="M2736" s="13">
        <f t="shared" si="170"/>
        <v>-4.1388876274707283E-2</v>
      </c>
      <c r="N2736" s="12">
        <v>4265.549501994099</v>
      </c>
      <c r="O2736" s="14">
        <f t="shared" si="171"/>
        <v>-3.8470105350557414E-2</v>
      </c>
      <c r="P2736">
        <v>2</v>
      </c>
      <c r="Q2736">
        <v>3</v>
      </c>
    </row>
    <row r="2737" spans="1:17">
      <c r="A2737" s="2" t="str">
        <f t="shared" si="168"/>
        <v>4_19761</v>
      </c>
      <c r="B2737" s="2">
        <v>4</v>
      </c>
      <c r="C2737" s="11" t="s">
        <v>65</v>
      </c>
      <c r="D2737" s="2">
        <v>1</v>
      </c>
      <c r="E2737" s="2">
        <v>1976</v>
      </c>
      <c r="F2737" s="2" t="str">
        <f t="shared" si="169"/>
        <v>1976Q1</v>
      </c>
      <c r="G2737" s="2">
        <v>29</v>
      </c>
      <c r="H2737" s="2">
        <v>0</v>
      </c>
      <c r="I2737" s="2">
        <v>0</v>
      </c>
      <c r="J2737" s="12">
        <v>1596</v>
      </c>
      <c r="K2737" s="12">
        <f>J2737*[1]OtherData!$C$3</f>
        <v>1208.1756245268737</v>
      </c>
      <c r="L2737" s="12" t="str">
        <f>VLOOKUP($C2737,[1]OtherData!$H:$I,2,0)</f>
        <v>Heat</v>
      </c>
      <c r="M2737" s="15">
        <f t="shared" si="170"/>
        <v>-4.1388876274707283E-2</v>
      </c>
      <c r="N2737" s="12">
        <v>3523.8103393514111</v>
      </c>
      <c r="O2737" s="14">
        <f t="shared" si="171"/>
        <v>-3.8473662362606992E-2</v>
      </c>
      <c r="P2737">
        <v>2</v>
      </c>
      <c r="Q2737">
        <v>3</v>
      </c>
    </row>
    <row r="2738" spans="1:17">
      <c r="A2738" s="2" t="str">
        <f t="shared" si="168"/>
        <v>5_19772</v>
      </c>
      <c r="B2738" s="2">
        <v>5</v>
      </c>
      <c r="C2738" s="11" t="s">
        <v>59</v>
      </c>
      <c r="D2738" s="2">
        <v>2</v>
      </c>
      <c r="E2738" s="2">
        <v>1977</v>
      </c>
      <c r="F2738" s="2" t="str">
        <f t="shared" si="169"/>
        <v>1977Q2</v>
      </c>
      <c r="G2738" s="2">
        <v>1</v>
      </c>
      <c r="H2738" s="2">
        <v>0</v>
      </c>
      <c r="I2738" s="2">
        <v>0</v>
      </c>
      <c r="J2738" s="12">
        <v>1596</v>
      </c>
      <c r="K2738" s="12">
        <f>J2738*[1]OtherData!$C$3</f>
        <v>1208.1756245268737</v>
      </c>
      <c r="L2738" s="12" t="str">
        <f>VLOOKUP($C2738,[1]OtherData!$H:$I,2,0)</f>
        <v>Storm</v>
      </c>
      <c r="M2738" s="13">
        <f t="shared" si="170"/>
        <v>-4.1388876274707283E-2</v>
      </c>
      <c r="N2738" s="12">
        <v>3517.2009229782493</v>
      </c>
      <c r="O2738" s="14">
        <f t="shared" si="171"/>
        <v>-3.8473694058080099E-2</v>
      </c>
      <c r="P2738">
        <v>3</v>
      </c>
      <c r="Q2738">
        <v>1</v>
      </c>
    </row>
    <row r="2739" spans="1:17">
      <c r="A2739" s="2" t="str">
        <f t="shared" si="168"/>
        <v>1_19881</v>
      </c>
      <c r="B2739" s="2">
        <v>1</v>
      </c>
      <c r="C2739" s="11" t="s">
        <v>20</v>
      </c>
      <c r="D2739" s="2">
        <v>1</v>
      </c>
      <c r="E2739" s="2">
        <v>1988</v>
      </c>
      <c r="F2739" s="2" t="str">
        <f t="shared" si="169"/>
        <v>1988Q1</v>
      </c>
      <c r="G2739" s="2">
        <v>4</v>
      </c>
      <c r="H2739" s="2">
        <v>0</v>
      </c>
      <c r="I2739" s="2">
        <v>0</v>
      </c>
      <c r="J2739" s="12">
        <v>1596</v>
      </c>
      <c r="K2739" s="12">
        <f>J2739*[1]OtherData!$C$3</f>
        <v>1208.1756245268737</v>
      </c>
      <c r="L2739" s="12" t="str">
        <f>VLOOKUP($C2739,[1]OtherData!$H:$I,2,0)</f>
        <v>Winter</v>
      </c>
      <c r="M2739" s="15">
        <f t="shared" si="170"/>
        <v>-4.1388876274707283E-2</v>
      </c>
      <c r="N2739" s="12">
        <v>2228.0884970024954</v>
      </c>
      <c r="O2739" s="14">
        <f t="shared" si="171"/>
        <v>-3.8479876000012521E-2</v>
      </c>
      <c r="P2739">
        <v>3</v>
      </c>
      <c r="Q2739">
        <v>1</v>
      </c>
    </row>
    <row r="2740" spans="1:17">
      <c r="A2740" s="2" t="str">
        <f t="shared" si="168"/>
        <v>1_19844</v>
      </c>
      <c r="B2740" s="2">
        <v>1</v>
      </c>
      <c r="C2740" s="11" t="s">
        <v>26</v>
      </c>
      <c r="D2740" s="2">
        <v>4</v>
      </c>
      <c r="E2740" s="2">
        <v>1984</v>
      </c>
      <c r="F2740" s="2" t="str">
        <f t="shared" si="169"/>
        <v>1984Q4</v>
      </c>
      <c r="G2740" s="2">
        <v>1</v>
      </c>
      <c r="H2740" s="2">
        <v>0</v>
      </c>
      <c r="I2740" s="2">
        <v>0</v>
      </c>
      <c r="J2740" s="12">
        <v>1593</v>
      </c>
      <c r="K2740" s="12">
        <f>J2740*[1]OtherData!$C$3</f>
        <v>1205.9046177138532</v>
      </c>
      <c r="L2740" s="12" t="str">
        <f>VLOOKUP($C2740,[1]OtherData!$H:$I,2,0)</f>
        <v>Wind</v>
      </c>
      <c r="M2740" s="13">
        <f t="shared" si="170"/>
        <v>-4.1388895248091445E-2</v>
      </c>
      <c r="N2740" s="12">
        <v>2756.647965257856</v>
      </c>
      <c r="O2740" s="14">
        <f t="shared" si="171"/>
        <v>-3.847734129173204E-2</v>
      </c>
      <c r="P2740">
        <v>3</v>
      </c>
      <c r="Q2740">
        <v>1</v>
      </c>
    </row>
    <row r="2741" spans="1:17">
      <c r="A2741" s="2" t="str">
        <f t="shared" si="168"/>
        <v>3_20172</v>
      </c>
      <c r="B2741" s="2">
        <v>3</v>
      </c>
      <c r="C2741" s="11" t="s">
        <v>19</v>
      </c>
      <c r="D2741" s="2">
        <v>2</v>
      </c>
      <c r="E2741" s="2">
        <v>2017</v>
      </c>
      <c r="F2741" s="2" t="str">
        <f t="shared" si="169"/>
        <v>2017Q2</v>
      </c>
      <c r="G2741" s="2">
        <v>1</v>
      </c>
      <c r="H2741" s="2">
        <v>0</v>
      </c>
      <c r="I2741" s="2">
        <v>0</v>
      </c>
      <c r="J2741" s="12">
        <v>1592</v>
      </c>
      <c r="K2741" s="12">
        <f>J2741*[1]OtherData!$C$3</f>
        <v>1205.1476154428465</v>
      </c>
      <c r="L2741" s="12" t="str">
        <f>VLOOKUP($C2741,[1]OtherData!$H:$I,2,0)</f>
        <v>Water</v>
      </c>
      <c r="M2741" s="15">
        <f t="shared" si="170"/>
        <v>-4.138890157255283E-2</v>
      </c>
      <c r="N2741" s="12">
        <v>1527.4295351257554</v>
      </c>
      <c r="O2741" s="14">
        <f t="shared" si="171"/>
        <v>-3.8483236011854369E-2</v>
      </c>
      <c r="P2741">
        <v>3</v>
      </c>
      <c r="Q2741">
        <v>1</v>
      </c>
    </row>
    <row r="2742" spans="1:17">
      <c r="A2742" s="2" t="str">
        <f t="shared" si="168"/>
        <v>5_19784</v>
      </c>
      <c r="B2742" s="2">
        <v>5</v>
      </c>
      <c r="C2742" s="11" t="s">
        <v>23</v>
      </c>
      <c r="D2742" s="2">
        <v>4</v>
      </c>
      <c r="E2742" s="2">
        <v>1978</v>
      </c>
      <c r="F2742" s="2" t="str">
        <f t="shared" si="169"/>
        <v>1978Q4</v>
      </c>
      <c r="G2742" s="2">
        <v>31</v>
      </c>
      <c r="H2742" s="2">
        <v>0</v>
      </c>
      <c r="I2742" s="2">
        <v>0</v>
      </c>
      <c r="J2742" s="12">
        <v>1589</v>
      </c>
      <c r="K2742" s="12">
        <f>J2742*[1]OtherData!$C$3</f>
        <v>1202.876608629826</v>
      </c>
      <c r="L2742" s="12" t="str">
        <f>VLOOKUP($C2742,[1]OtherData!$H:$I,2,0)</f>
        <v>Heat</v>
      </c>
      <c r="M2742" s="13">
        <f t="shared" si="170"/>
        <v>-4.1388920545936986E-2</v>
      </c>
      <c r="N2742" s="12">
        <v>3502.1023312270222</v>
      </c>
      <c r="O2742" s="14">
        <f t="shared" si="171"/>
        <v>-3.8473766463415417E-2</v>
      </c>
      <c r="P2742">
        <v>2</v>
      </c>
      <c r="Q2742">
        <v>3</v>
      </c>
    </row>
    <row r="2743" spans="1:17">
      <c r="A2743" s="2" t="str">
        <f t="shared" si="168"/>
        <v>5_20172</v>
      </c>
      <c r="B2743" s="2">
        <v>5</v>
      </c>
      <c r="C2743" s="11" t="s">
        <v>39</v>
      </c>
      <c r="D2743" s="2">
        <v>2</v>
      </c>
      <c r="E2743" s="2">
        <v>2017</v>
      </c>
      <c r="F2743" s="2" t="str">
        <f t="shared" si="169"/>
        <v>2017Q2</v>
      </c>
      <c r="G2743" s="2">
        <v>1</v>
      </c>
      <c r="H2743" s="2">
        <v>0</v>
      </c>
      <c r="I2743" s="2">
        <v>0</v>
      </c>
      <c r="J2743" s="12">
        <v>1588</v>
      </c>
      <c r="K2743" s="12">
        <f>J2743*[1]OtherData!$C$3</f>
        <v>1202.1196063588191</v>
      </c>
      <c r="L2743" s="12" t="str">
        <f>VLOOKUP($C2743,[1]OtherData!$H:$I,2,0)</f>
        <v>Storm</v>
      </c>
      <c r="M2743" s="15">
        <f t="shared" si="170"/>
        <v>-4.1388926870398371E-2</v>
      </c>
      <c r="N2743" s="12">
        <v>1523.5917724746857</v>
      </c>
      <c r="O2743" s="14">
        <f t="shared" si="171"/>
        <v>-3.848325441585497E-2</v>
      </c>
      <c r="P2743">
        <v>3</v>
      </c>
      <c r="Q2743">
        <v>1</v>
      </c>
    </row>
    <row r="2744" spans="1:17">
      <c r="A2744" s="2" t="str">
        <f t="shared" si="168"/>
        <v>3_20173</v>
      </c>
      <c r="B2744" s="2">
        <v>3</v>
      </c>
      <c r="C2744" s="11" t="s">
        <v>19</v>
      </c>
      <c r="D2744" s="2">
        <v>3</v>
      </c>
      <c r="E2744" s="2">
        <v>2017</v>
      </c>
      <c r="F2744" s="2" t="str">
        <f t="shared" si="169"/>
        <v>2017Q3</v>
      </c>
      <c r="G2744" s="2">
        <v>1</v>
      </c>
      <c r="H2744" s="2">
        <v>0</v>
      </c>
      <c r="I2744" s="2">
        <v>0</v>
      </c>
      <c r="J2744" s="12">
        <v>1588</v>
      </c>
      <c r="K2744" s="12">
        <f>J2744*[1]OtherData!$C$3</f>
        <v>1202.1196063588191</v>
      </c>
      <c r="L2744" s="12" t="str">
        <f>VLOOKUP($C2744,[1]OtherData!$H:$I,2,0)</f>
        <v>Water</v>
      </c>
      <c r="M2744" s="13">
        <f t="shared" si="170"/>
        <v>-4.1388926870398371E-2</v>
      </c>
      <c r="N2744" s="12">
        <v>1523.5917724746857</v>
      </c>
      <c r="O2744" s="14">
        <f t="shared" si="171"/>
        <v>-3.848325441585497E-2</v>
      </c>
      <c r="P2744">
        <v>3</v>
      </c>
      <c r="Q2744">
        <v>1</v>
      </c>
    </row>
    <row r="2745" spans="1:17">
      <c r="A2745" s="2" t="str">
        <f t="shared" si="168"/>
        <v>3_20194</v>
      </c>
      <c r="B2745" s="2">
        <v>3</v>
      </c>
      <c r="C2745" s="11" t="s">
        <v>19</v>
      </c>
      <c r="D2745" s="2">
        <v>4</v>
      </c>
      <c r="E2745" s="2">
        <v>2019</v>
      </c>
      <c r="F2745" s="2" t="str">
        <f t="shared" si="169"/>
        <v>2019Q4</v>
      </c>
      <c r="G2745" s="2">
        <v>1</v>
      </c>
      <c r="H2745" s="2">
        <v>0</v>
      </c>
      <c r="I2745" s="2">
        <v>0</v>
      </c>
      <c r="J2745" s="12">
        <v>1588</v>
      </c>
      <c r="K2745" s="12">
        <f>J2745*[1]OtherData!$C$3</f>
        <v>1202.1196063588191</v>
      </c>
      <c r="L2745" s="12" t="str">
        <f>VLOOKUP($C2745,[1]OtherData!$H:$I,2,0)</f>
        <v>Water</v>
      </c>
      <c r="M2745" s="15">
        <f t="shared" si="170"/>
        <v>-4.1388926870398371E-2</v>
      </c>
      <c r="N2745" s="12">
        <v>1534.4875496808397</v>
      </c>
      <c r="O2745" s="14">
        <f t="shared" si="171"/>
        <v>-3.8483202165127538E-2</v>
      </c>
      <c r="P2745">
        <v>3</v>
      </c>
      <c r="Q2745">
        <v>1</v>
      </c>
    </row>
    <row r="2746" spans="1:17">
      <c r="A2746" s="2" t="str">
        <f t="shared" si="168"/>
        <v>3_20173</v>
      </c>
      <c r="B2746" s="2">
        <v>3</v>
      </c>
      <c r="C2746" s="11" t="s">
        <v>19</v>
      </c>
      <c r="D2746" s="2">
        <v>3</v>
      </c>
      <c r="E2746" s="2">
        <v>2017</v>
      </c>
      <c r="F2746" s="2" t="str">
        <f t="shared" si="169"/>
        <v>2017Q3</v>
      </c>
      <c r="G2746" s="2">
        <v>1</v>
      </c>
      <c r="H2746" s="2">
        <v>0</v>
      </c>
      <c r="I2746" s="2">
        <v>0</v>
      </c>
      <c r="J2746" s="12">
        <v>1587</v>
      </c>
      <c r="K2746" s="12">
        <f>J2746*[1]OtherData!$C$3</f>
        <v>1201.3626040878123</v>
      </c>
      <c r="L2746" s="12" t="str">
        <f>VLOOKUP($C2746,[1]OtherData!$H:$I,2,0)</f>
        <v>Water</v>
      </c>
      <c r="M2746" s="13">
        <f t="shared" si="170"/>
        <v>-4.1388933194859756E-2</v>
      </c>
      <c r="N2746" s="12">
        <v>1522.6323318119182</v>
      </c>
      <c r="O2746" s="14">
        <f t="shared" si="171"/>
        <v>-3.848325901685512E-2</v>
      </c>
      <c r="P2746">
        <v>3</v>
      </c>
      <c r="Q2746">
        <v>1</v>
      </c>
    </row>
    <row r="2747" spans="1:17">
      <c r="A2747" s="2" t="str">
        <f t="shared" si="168"/>
        <v>3_19682</v>
      </c>
      <c r="B2747" s="2">
        <v>3</v>
      </c>
      <c r="C2747" s="11" t="s">
        <v>17</v>
      </c>
      <c r="D2747" s="2">
        <v>2</v>
      </c>
      <c r="E2747" s="2">
        <v>1968</v>
      </c>
      <c r="F2747" s="2" t="str">
        <f t="shared" si="169"/>
        <v>1968Q2</v>
      </c>
      <c r="G2747" s="2">
        <v>2</v>
      </c>
      <c r="H2747" s="2">
        <v>0</v>
      </c>
      <c r="I2747" s="2">
        <v>0</v>
      </c>
      <c r="J2747" s="12">
        <v>1580</v>
      </c>
      <c r="K2747" s="12">
        <f>J2747*[1]OtherData!$C$3</f>
        <v>1196.0635881907647</v>
      </c>
      <c r="L2747" s="12" t="str">
        <f>VLOOKUP($C2747,[1]OtherData!$H:$I,2,0)</f>
        <v>Wind</v>
      </c>
      <c r="M2747" s="15">
        <f t="shared" si="170"/>
        <v>-4.1388977466089459E-2</v>
      </c>
      <c r="N2747" s="12">
        <v>3843.8271612135131</v>
      </c>
      <c r="O2747" s="14">
        <f t="shared" si="171"/>
        <v>-3.8472127721120117E-2</v>
      </c>
      <c r="P2747">
        <v>3</v>
      </c>
      <c r="Q2747">
        <v>1</v>
      </c>
    </row>
    <row r="2748" spans="1:17">
      <c r="A2748" s="2" t="str">
        <f t="shared" si="168"/>
        <v>4_19831</v>
      </c>
      <c r="B2748" s="2">
        <v>4</v>
      </c>
      <c r="C2748" s="11" t="s">
        <v>22</v>
      </c>
      <c r="D2748" s="2">
        <v>1</v>
      </c>
      <c r="E2748" s="2">
        <v>1983</v>
      </c>
      <c r="F2748" s="2" t="str">
        <f t="shared" si="169"/>
        <v>1983Q1</v>
      </c>
      <c r="G2748" s="2">
        <v>1</v>
      </c>
      <c r="H2748" s="2">
        <v>0</v>
      </c>
      <c r="I2748" s="2">
        <v>0</v>
      </c>
      <c r="J2748" s="12">
        <v>1579</v>
      </c>
      <c r="K2748" s="12">
        <f>J2748*[1]OtherData!$C$3</f>
        <v>1195.3065859197577</v>
      </c>
      <c r="L2748" s="12" t="str">
        <f>VLOOKUP($C2748,[1]OtherData!$H:$I,2,0)</f>
        <v>Wind</v>
      </c>
      <c r="M2748" s="13">
        <f t="shared" si="170"/>
        <v>-4.1388983790550844E-2</v>
      </c>
      <c r="N2748" s="12">
        <v>2891.1100184836291</v>
      </c>
      <c r="O2748" s="14">
        <f t="shared" si="171"/>
        <v>-3.8476696478612252E-2</v>
      </c>
      <c r="P2748">
        <v>3</v>
      </c>
      <c r="Q2748">
        <v>1</v>
      </c>
    </row>
    <row r="2749" spans="1:17">
      <c r="A2749" s="2" t="str">
        <f t="shared" si="168"/>
        <v>3_20173</v>
      </c>
      <c r="B2749" s="2">
        <v>3</v>
      </c>
      <c r="C2749" s="11" t="s">
        <v>39</v>
      </c>
      <c r="D2749" s="2">
        <v>3</v>
      </c>
      <c r="E2749" s="2">
        <v>2017</v>
      </c>
      <c r="F2749" s="2" t="str">
        <f t="shared" si="169"/>
        <v>2017Q3</v>
      </c>
      <c r="G2749" s="2">
        <v>1</v>
      </c>
      <c r="H2749" s="2">
        <v>0</v>
      </c>
      <c r="I2749" s="2">
        <v>0</v>
      </c>
      <c r="J2749" s="12">
        <v>1579</v>
      </c>
      <c r="K2749" s="12">
        <f>J2749*[1]OtherData!$C$3</f>
        <v>1195.3065859197577</v>
      </c>
      <c r="L2749" s="12" t="str">
        <f>VLOOKUP($C2749,[1]OtherData!$H:$I,2,0)</f>
        <v>Storm</v>
      </c>
      <c r="M2749" s="15">
        <f t="shared" si="170"/>
        <v>-4.1388983790550844E-2</v>
      </c>
      <c r="N2749" s="12">
        <v>1514.9568065097787</v>
      </c>
      <c r="O2749" s="14">
        <f t="shared" si="171"/>
        <v>-3.8483295824856316E-2</v>
      </c>
      <c r="P2749">
        <v>3</v>
      </c>
      <c r="Q2749">
        <v>1</v>
      </c>
    </row>
    <row r="2750" spans="1:17">
      <c r="A2750" s="2" t="str">
        <f t="shared" si="168"/>
        <v>3_20184</v>
      </c>
      <c r="B2750" s="2">
        <v>3</v>
      </c>
      <c r="C2750" s="11" t="s">
        <v>19</v>
      </c>
      <c r="D2750" s="2">
        <v>4</v>
      </c>
      <c r="E2750" s="2">
        <v>2018</v>
      </c>
      <c r="F2750" s="2" t="str">
        <f t="shared" si="169"/>
        <v>2018Q4</v>
      </c>
      <c r="G2750" s="2">
        <v>2</v>
      </c>
      <c r="H2750" s="2">
        <v>0</v>
      </c>
      <c r="I2750" s="2">
        <v>0</v>
      </c>
      <c r="J2750" s="12">
        <v>1579</v>
      </c>
      <c r="K2750" s="12">
        <f>J2750*[1]OtherData!$C$3</f>
        <v>1195.3065859197577</v>
      </c>
      <c r="L2750" s="12" t="str">
        <f>VLOOKUP($C2750,[1]OtherData!$H:$I,2,0)</f>
        <v>Water</v>
      </c>
      <c r="M2750" s="13">
        <f t="shared" si="170"/>
        <v>-4.1388983790550844E-2</v>
      </c>
      <c r="N2750" s="12">
        <v>1521.831425539023</v>
      </c>
      <c r="O2750" s="14">
        <f t="shared" si="171"/>
        <v>-3.8483262857603194E-2</v>
      </c>
      <c r="P2750">
        <v>3</v>
      </c>
      <c r="Q2750">
        <v>1</v>
      </c>
    </row>
    <row r="2751" spans="1:17">
      <c r="A2751" s="2" t="str">
        <f t="shared" si="168"/>
        <v>5_20192</v>
      </c>
      <c r="B2751" s="2">
        <v>5</v>
      </c>
      <c r="C2751" s="11" t="s">
        <v>24</v>
      </c>
      <c r="D2751" s="2">
        <v>2</v>
      </c>
      <c r="E2751" s="2">
        <v>2019</v>
      </c>
      <c r="F2751" s="2" t="str">
        <f t="shared" si="169"/>
        <v>2019Q2</v>
      </c>
      <c r="G2751" s="2">
        <v>1</v>
      </c>
      <c r="H2751" s="2">
        <v>0</v>
      </c>
      <c r="I2751" s="2">
        <v>0</v>
      </c>
      <c r="J2751" s="12">
        <v>1578</v>
      </c>
      <c r="K2751" s="12">
        <f>J2751*[1]OtherData!$C$3</f>
        <v>1194.549583648751</v>
      </c>
      <c r="L2751" s="12" t="str">
        <f>VLOOKUP($C2751,[1]OtherData!$H:$I,2,0)</f>
        <v>Storm</v>
      </c>
      <c r="M2751" s="15">
        <f t="shared" si="170"/>
        <v>-4.1388990115012229E-2</v>
      </c>
      <c r="N2751" s="12">
        <v>1524.8245298465777</v>
      </c>
      <c r="O2751" s="14">
        <f t="shared" si="171"/>
        <v>-3.848324850416384E-2</v>
      </c>
      <c r="P2751">
        <v>3</v>
      </c>
      <c r="Q2751">
        <v>1</v>
      </c>
    </row>
    <row r="2752" spans="1:17">
      <c r="A2752" s="2" t="str">
        <f t="shared" si="168"/>
        <v>3_20182</v>
      </c>
      <c r="B2752" s="2">
        <v>3</v>
      </c>
      <c r="C2752" s="11" t="s">
        <v>24</v>
      </c>
      <c r="D2752" s="2">
        <v>2</v>
      </c>
      <c r="E2752" s="2">
        <v>2018</v>
      </c>
      <c r="F2752" s="2" t="str">
        <f t="shared" si="169"/>
        <v>2018Q2</v>
      </c>
      <c r="G2752" s="2">
        <v>1</v>
      </c>
      <c r="H2752" s="2">
        <v>0</v>
      </c>
      <c r="I2752" s="2">
        <v>0</v>
      </c>
      <c r="J2752" s="12">
        <v>1577</v>
      </c>
      <c r="K2752" s="12">
        <f>J2752*[1]OtherData!$C$3</f>
        <v>1193.7925813777442</v>
      </c>
      <c r="L2752" s="12" t="str">
        <f>VLOOKUP($C2752,[1]OtherData!$H:$I,2,0)</f>
        <v>Storm</v>
      </c>
      <c r="M2752" s="13">
        <f t="shared" si="170"/>
        <v>-4.1388996439473622E-2</v>
      </c>
      <c r="N2752" s="12">
        <v>1519.9038366529699</v>
      </c>
      <c r="O2752" s="14">
        <f t="shared" si="171"/>
        <v>-3.8483272101360627E-2</v>
      </c>
      <c r="P2752">
        <v>3</v>
      </c>
      <c r="Q2752">
        <v>1</v>
      </c>
    </row>
    <row r="2753" spans="1:17">
      <c r="A2753" s="2" t="str">
        <f t="shared" si="168"/>
        <v>5_20192</v>
      </c>
      <c r="B2753" s="2">
        <v>5</v>
      </c>
      <c r="C2753" s="11" t="s">
        <v>24</v>
      </c>
      <c r="D2753" s="2">
        <v>2</v>
      </c>
      <c r="E2753" s="2">
        <v>2019</v>
      </c>
      <c r="F2753" s="2" t="str">
        <f t="shared" si="169"/>
        <v>2019Q2</v>
      </c>
      <c r="G2753" s="2">
        <v>1</v>
      </c>
      <c r="H2753" s="2">
        <v>0</v>
      </c>
      <c r="I2753" s="2">
        <v>0</v>
      </c>
      <c r="J2753" s="12">
        <v>1576</v>
      </c>
      <c r="K2753" s="12">
        <f>J2753*[1]OtherData!$C$3</f>
        <v>1193.0355791067375</v>
      </c>
      <c r="L2753" s="12" t="str">
        <f>VLOOKUP($C2753,[1]OtherData!$H:$I,2,0)</f>
        <v>Storm</v>
      </c>
      <c r="M2753" s="15">
        <f t="shared" si="170"/>
        <v>-4.1389002763935007E-2</v>
      </c>
      <c r="N2753" s="12">
        <v>1522.8919258797252</v>
      </c>
      <c r="O2753" s="14">
        <f t="shared" si="171"/>
        <v>-3.8483257771971098E-2</v>
      </c>
      <c r="P2753">
        <v>3</v>
      </c>
      <c r="Q2753">
        <v>1</v>
      </c>
    </row>
    <row r="2754" spans="1:17">
      <c r="A2754" s="2" t="str">
        <f t="shared" ref="A2754:A2817" si="172">B2754&amp;"_"&amp;E2754&amp;D2754</f>
        <v>4_19772</v>
      </c>
      <c r="B2754" s="2">
        <v>4</v>
      </c>
      <c r="C2754" s="11" t="s">
        <v>26</v>
      </c>
      <c r="D2754" s="2">
        <v>2</v>
      </c>
      <c r="E2754" s="2">
        <v>1977</v>
      </c>
      <c r="F2754" s="2" t="str">
        <f t="shared" ref="F2754:F2817" si="173">E2754&amp;"Q"&amp;D2754</f>
        <v>1977Q2</v>
      </c>
      <c r="G2754" s="2">
        <v>1</v>
      </c>
      <c r="H2754" s="2">
        <v>0</v>
      </c>
      <c r="I2754" s="2">
        <v>0</v>
      </c>
      <c r="J2754" s="12">
        <v>1575</v>
      </c>
      <c r="K2754" s="12">
        <f>J2754*[1]OtherData!$C$3</f>
        <v>1192.2785768357305</v>
      </c>
      <c r="L2754" s="12" t="str">
        <f>VLOOKUP($C2754,[1]OtherData!$H:$I,2,0)</f>
        <v>Wind</v>
      </c>
      <c r="M2754" s="13">
        <f t="shared" ref="M2754:M2817" si="174">STANDARDIZE(J2754,AVERAGE($J$2:$J$3367),_xlfn.STDEV.S($J$2:$J$3367))</f>
        <v>-4.1389009088396392E-2</v>
      </c>
      <c r="N2754" s="12">
        <v>3470.9219634653778</v>
      </c>
      <c r="O2754" s="14">
        <f t="shared" ref="O2754:O2817" si="175">STANDARDIZE(N2754,AVERAGE($N$2:$N$3367),_xlfn.STDEV.S($N$2:$N$3367))</f>
        <v>-3.8473915988948684E-2</v>
      </c>
      <c r="P2754">
        <v>3</v>
      </c>
      <c r="Q2754">
        <v>1</v>
      </c>
    </row>
    <row r="2755" spans="1:17">
      <c r="A2755" s="2" t="str">
        <f t="shared" si="172"/>
        <v>5_19831</v>
      </c>
      <c r="B2755" s="2">
        <v>5</v>
      </c>
      <c r="C2755" s="11" t="s">
        <v>22</v>
      </c>
      <c r="D2755" s="2">
        <v>1</v>
      </c>
      <c r="E2755" s="2">
        <v>1983</v>
      </c>
      <c r="F2755" s="2" t="str">
        <f t="shared" si="173"/>
        <v>1983Q1</v>
      </c>
      <c r="G2755" s="2">
        <v>1</v>
      </c>
      <c r="H2755" s="2">
        <v>0</v>
      </c>
      <c r="I2755" s="2">
        <v>0</v>
      </c>
      <c r="J2755" s="12">
        <v>1575</v>
      </c>
      <c r="K2755" s="12">
        <f>J2755*[1]OtherData!$C$3</f>
        <v>1192.2785768357305</v>
      </c>
      <c r="L2755" s="12" t="str">
        <f>VLOOKUP($C2755,[1]OtherData!$H:$I,2,0)</f>
        <v>Wind</v>
      </c>
      <c r="M2755" s="15">
        <f t="shared" si="174"/>
        <v>-4.1389009088396392E-2</v>
      </c>
      <c r="N2755" s="12">
        <v>2883.786117233512</v>
      </c>
      <c r="O2755" s="14">
        <f t="shared" si="175"/>
        <v>-3.8476731600399404E-2</v>
      </c>
      <c r="P2755">
        <v>3</v>
      </c>
      <c r="Q2755">
        <v>1</v>
      </c>
    </row>
    <row r="2756" spans="1:17">
      <c r="A2756" s="2" t="str">
        <f t="shared" si="172"/>
        <v>2_19722</v>
      </c>
      <c r="B2756" s="2">
        <v>2</v>
      </c>
      <c r="C2756" s="11" t="s">
        <v>17</v>
      </c>
      <c r="D2756" s="2">
        <v>2</v>
      </c>
      <c r="E2756" s="2">
        <v>1972</v>
      </c>
      <c r="F2756" s="2" t="str">
        <f t="shared" si="173"/>
        <v>1972Q2</v>
      </c>
      <c r="G2756" s="2">
        <v>2</v>
      </c>
      <c r="H2756" s="2">
        <v>0</v>
      </c>
      <c r="I2756" s="2">
        <v>0</v>
      </c>
      <c r="J2756" s="12">
        <v>1574</v>
      </c>
      <c r="K2756" s="12">
        <f>J2756*[1]OtherData!$C$3</f>
        <v>1191.5215745647238</v>
      </c>
      <c r="L2756" s="12" t="str">
        <f>VLOOKUP($C2756,[1]OtherData!$H:$I,2,0)</f>
        <v>Wind</v>
      </c>
      <c r="M2756" s="13">
        <f t="shared" si="174"/>
        <v>-4.1389015412857777E-2</v>
      </c>
      <c r="N2756" s="12">
        <v>3469.8987224867064</v>
      </c>
      <c r="O2756" s="14">
        <f t="shared" si="175"/>
        <v>-3.8473920895903409E-2</v>
      </c>
      <c r="P2756">
        <v>3</v>
      </c>
      <c r="Q2756">
        <v>1</v>
      </c>
    </row>
    <row r="2757" spans="1:17">
      <c r="A2757" s="2" t="str">
        <f t="shared" si="172"/>
        <v>2_19653</v>
      </c>
      <c r="B2757" s="2">
        <v>2</v>
      </c>
      <c r="C2757" s="11" t="s">
        <v>25</v>
      </c>
      <c r="D2757" s="2">
        <v>3</v>
      </c>
      <c r="E2757" s="2">
        <v>1965</v>
      </c>
      <c r="F2757" s="2" t="str">
        <f t="shared" si="173"/>
        <v>1965Q3</v>
      </c>
      <c r="G2757" s="2">
        <v>1</v>
      </c>
      <c r="H2757" s="2">
        <v>0</v>
      </c>
      <c r="I2757" s="2">
        <v>0</v>
      </c>
      <c r="J2757" s="12">
        <v>1571</v>
      </c>
      <c r="K2757" s="12">
        <f>J2757*[1]OtherData!$C$3</f>
        <v>1189.2505677517033</v>
      </c>
      <c r="L2757" s="12" t="str">
        <f>VLOOKUP($C2757,[1]OtherData!$H:$I,2,0)</f>
        <v>Storm</v>
      </c>
      <c r="M2757" s="15">
        <f t="shared" si="174"/>
        <v>-4.1389034386241932E-2</v>
      </c>
      <c r="N2757" s="12">
        <v>4106.1880996929303</v>
      </c>
      <c r="O2757" s="14">
        <f t="shared" si="175"/>
        <v>-3.8470869568569308E-2</v>
      </c>
      <c r="P2757">
        <v>3</v>
      </c>
      <c r="Q2757">
        <v>1</v>
      </c>
    </row>
    <row r="2758" spans="1:17">
      <c r="A2758" s="2" t="str">
        <f t="shared" si="172"/>
        <v>2_19643</v>
      </c>
      <c r="B2758" s="2">
        <v>2</v>
      </c>
      <c r="C2758" s="11" t="s">
        <v>17</v>
      </c>
      <c r="D2758" s="2">
        <v>3</v>
      </c>
      <c r="E2758" s="2">
        <v>1964</v>
      </c>
      <c r="F2758" s="2" t="str">
        <f t="shared" si="173"/>
        <v>1964Q3</v>
      </c>
      <c r="G2758" s="2">
        <v>2</v>
      </c>
      <c r="H2758" s="2">
        <v>0</v>
      </c>
      <c r="I2758" s="2">
        <v>0</v>
      </c>
      <c r="J2758" s="12">
        <v>1571</v>
      </c>
      <c r="K2758" s="12">
        <f>J2758*[1]OtherData!$C$3</f>
        <v>1189.2505677517033</v>
      </c>
      <c r="L2758" s="12" t="str">
        <f>VLOOKUP($C2758,[1]OtherData!$H:$I,2,0)</f>
        <v>Wind</v>
      </c>
      <c r="M2758" s="13">
        <f t="shared" si="174"/>
        <v>-4.1389034386241932E-2</v>
      </c>
      <c r="N2758" s="12">
        <v>4198.7332503964471</v>
      </c>
      <c r="O2758" s="14">
        <f t="shared" si="175"/>
        <v>-3.8470425768062658E-2</v>
      </c>
      <c r="P2758">
        <v>3</v>
      </c>
      <c r="Q2758">
        <v>1</v>
      </c>
    </row>
    <row r="2759" spans="1:17">
      <c r="A2759" s="2" t="str">
        <f t="shared" si="172"/>
        <v>5_19661</v>
      </c>
      <c r="B2759" s="2">
        <v>5</v>
      </c>
      <c r="C2759" s="11" t="s">
        <v>24</v>
      </c>
      <c r="D2759" s="2">
        <v>1</v>
      </c>
      <c r="E2759" s="2">
        <v>1966</v>
      </c>
      <c r="F2759" s="2" t="str">
        <f t="shared" si="173"/>
        <v>1966Q1</v>
      </c>
      <c r="G2759" s="2">
        <v>1</v>
      </c>
      <c r="H2759" s="2">
        <v>0</v>
      </c>
      <c r="I2759" s="2">
        <v>0</v>
      </c>
      <c r="J2759" s="12">
        <v>1570</v>
      </c>
      <c r="K2759" s="12">
        <f>J2759*[1]OtherData!$C$3</f>
        <v>1188.4935654806966</v>
      </c>
      <c r="L2759" s="12" t="str">
        <f>VLOOKUP($C2759,[1]OtherData!$H:$I,2,0)</f>
        <v>Storm</v>
      </c>
      <c r="M2759" s="15">
        <f t="shared" si="174"/>
        <v>-4.1389040710703318E-2</v>
      </c>
      <c r="N2759" s="12">
        <v>4019.6839384394411</v>
      </c>
      <c r="O2759" s="14">
        <f t="shared" si="175"/>
        <v>-3.8471284399495619E-2</v>
      </c>
      <c r="P2759">
        <v>3</v>
      </c>
      <c r="Q2759">
        <v>1</v>
      </c>
    </row>
    <row r="2760" spans="1:17">
      <c r="A2760" s="2" t="str">
        <f t="shared" si="172"/>
        <v>6_19653</v>
      </c>
      <c r="B2760" s="2">
        <v>6</v>
      </c>
      <c r="C2760" s="11" t="s">
        <v>32</v>
      </c>
      <c r="D2760" s="2">
        <v>3</v>
      </c>
      <c r="E2760" s="2">
        <v>1965</v>
      </c>
      <c r="F2760" s="2" t="str">
        <f t="shared" si="173"/>
        <v>1965Q3</v>
      </c>
      <c r="G2760" s="2">
        <v>31</v>
      </c>
      <c r="H2760" s="2">
        <v>0</v>
      </c>
      <c r="I2760" s="2">
        <v>0</v>
      </c>
      <c r="J2760" s="12">
        <v>1567</v>
      </c>
      <c r="K2760" s="12">
        <f>J2760*[1]OtherData!$C$3</f>
        <v>1186.2225586676761</v>
      </c>
      <c r="L2760" s="12" t="str">
        <f>VLOOKUP($C2760,[1]OtherData!$H:$I,2,0)</f>
        <v>Storm</v>
      </c>
      <c r="M2760" s="13">
        <f t="shared" si="174"/>
        <v>-4.138905968408748E-2</v>
      </c>
      <c r="N2760" s="12">
        <v>4095.7331331755709</v>
      </c>
      <c r="O2760" s="14">
        <f t="shared" si="175"/>
        <v>-3.8470919705387956E-2</v>
      </c>
      <c r="P2760">
        <v>2</v>
      </c>
      <c r="Q2760">
        <v>3</v>
      </c>
    </row>
    <row r="2761" spans="1:17">
      <c r="A2761" s="2" t="str">
        <f t="shared" si="172"/>
        <v>1_19773</v>
      </c>
      <c r="B2761" s="2">
        <v>1</v>
      </c>
      <c r="C2761" s="11" t="s">
        <v>24</v>
      </c>
      <c r="D2761" s="2">
        <v>3</v>
      </c>
      <c r="E2761" s="2">
        <v>1977</v>
      </c>
      <c r="F2761" s="2" t="str">
        <f t="shared" si="173"/>
        <v>1977Q3</v>
      </c>
      <c r="G2761" s="2">
        <v>1</v>
      </c>
      <c r="H2761" s="2">
        <v>0</v>
      </c>
      <c r="I2761" s="2">
        <v>0</v>
      </c>
      <c r="J2761" s="12">
        <v>1562</v>
      </c>
      <c r="K2761" s="12">
        <f>J2761*[1]OtherData!$C$3</f>
        <v>1182.437547312642</v>
      </c>
      <c r="L2761" s="12" t="str">
        <f>VLOOKUP($C2761,[1]OtherData!$H:$I,2,0)</f>
        <v>Storm</v>
      </c>
      <c r="M2761" s="15">
        <f t="shared" si="174"/>
        <v>-4.1389091306394406E-2</v>
      </c>
      <c r="N2761" s="12">
        <v>3442.2730837669333</v>
      </c>
      <c r="O2761" s="14">
        <f t="shared" si="175"/>
        <v>-3.8474053374724475E-2</v>
      </c>
      <c r="P2761">
        <v>3</v>
      </c>
      <c r="Q2761">
        <v>1</v>
      </c>
    </row>
    <row r="2762" spans="1:17">
      <c r="A2762" s="2" t="str">
        <f t="shared" si="172"/>
        <v>3_20172</v>
      </c>
      <c r="B2762" s="2">
        <v>3</v>
      </c>
      <c r="C2762" s="11" t="s">
        <v>19</v>
      </c>
      <c r="D2762" s="2">
        <v>2</v>
      </c>
      <c r="E2762" s="2">
        <v>2017</v>
      </c>
      <c r="F2762" s="2" t="str">
        <f t="shared" si="173"/>
        <v>2017Q2</v>
      </c>
      <c r="G2762" s="2">
        <v>1</v>
      </c>
      <c r="H2762" s="2">
        <v>0</v>
      </c>
      <c r="I2762" s="2">
        <v>0</v>
      </c>
      <c r="J2762" s="12">
        <v>1562</v>
      </c>
      <c r="K2762" s="12">
        <f>J2762*[1]OtherData!$C$3</f>
        <v>1182.437547312642</v>
      </c>
      <c r="L2762" s="12" t="str">
        <f>VLOOKUP($C2762,[1]OtherData!$H:$I,2,0)</f>
        <v>Water</v>
      </c>
      <c r="M2762" s="13">
        <f t="shared" si="174"/>
        <v>-4.1389091306394406E-2</v>
      </c>
      <c r="N2762" s="12">
        <v>1498.6463152427325</v>
      </c>
      <c r="O2762" s="14">
        <f t="shared" si="175"/>
        <v>-3.8483374041858857E-2</v>
      </c>
      <c r="P2762">
        <v>3</v>
      </c>
      <c r="Q2762">
        <v>1</v>
      </c>
    </row>
    <row r="2763" spans="1:17">
      <c r="A2763" s="2" t="str">
        <f t="shared" si="172"/>
        <v>3_20173</v>
      </c>
      <c r="B2763" s="2">
        <v>3</v>
      </c>
      <c r="C2763" s="11" t="s">
        <v>19</v>
      </c>
      <c r="D2763" s="2">
        <v>3</v>
      </c>
      <c r="E2763" s="2">
        <v>2017</v>
      </c>
      <c r="F2763" s="2" t="str">
        <f t="shared" si="173"/>
        <v>2017Q3</v>
      </c>
      <c r="G2763" s="2">
        <v>1</v>
      </c>
      <c r="H2763" s="2">
        <v>0</v>
      </c>
      <c r="I2763" s="2">
        <v>0</v>
      </c>
      <c r="J2763" s="12">
        <v>1561</v>
      </c>
      <c r="K2763" s="12">
        <f>J2763*[1]OtherData!$C$3</f>
        <v>1181.6805450416352</v>
      </c>
      <c r="L2763" s="12" t="str">
        <f>VLOOKUP($C2763,[1]OtherData!$H:$I,2,0)</f>
        <v>Water</v>
      </c>
      <c r="M2763" s="15">
        <f t="shared" si="174"/>
        <v>-4.1389097630855791E-2</v>
      </c>
      <c r="N2763" s="12">
        <v>1497.686874579965</v>
      </c>
      <c r="O2763" s="14">
        <f t="shared" si="175"/>
        <v>-3.8483378642859008E-2</v>
      </c>
      <c r="P2763">
        <v>3</v>
      </c>
      <c r="Q2763">
        <v>1</v>
      </c>
    </row>
    <row r="2764" spans="1:17">
      <c r="A2764" s="2" t="str">
        <f t="shared" si="172"/>
        <v>5_19682</v>
      </c>
      <c r="B2764" s="2">
        <v>5</v>
      </c>
      <c r="C2764" s="11" t="s">
        <v>17</v>
      </c>
      <c r="D2764" s="2">
        <v>2</v>
      </c>
      <c r="E2764" s="2">
        <v>1968</v>
      </c>
      <c r="F2764" s="2" t="str">
        <f t="shared" si="173"/>
        <v>1968Q2</v>
      </c>
      <c r="G2764" s="2">
        <v>2</v>
      </c>
      <c r="H2764" s="2">
        <v>0</v>
      </c>
      <c r="I2764" s="2">
        <v>0</v>
      </c>
      <c r="J2764" s="12">
        <v>1559</v>
      </c>
      <c r="K2764" s="12">
        <f>J2764*[1]OtherData!$C$3</f>
        <v>1180.1665404996215</v>
      </c>
      <c r="L2764" s="12" t="str">
        <f>VLOOKUP($C2764,[1]OtherData!$H:$I,2,0)</f>
        <v>Wind</v>
      </c>
      <c r="M2764" s="13">
        <f t="shared" si="174"/>
        <v>-4.1389110279778568E-2</v>
      </c>
      <c r="N2764" s="12">
        <v>3792.738319197384</v>
      </c>
      <c r="O2764" s="14">
        <f t="shared" si="175"/>
        <v>-3.8472372717792531E-2</v>
      </c>
      <c r="P2764">
        <v>3</v>
      </c>
      <c r="Q2764">
        <v>1</v>
      </c>
    </row>
    <row r="2765" spans="1:17">
      <c r="A2765" s="2" t="str">
        <f t="shared" si="172"/>
        <v>1_19771</v>
      </c>
      <c r="B2765" s="2">
        <v>1</v>
      </c>
      <c r="C2765" s="11" t="s">
        <v>20</v>
      </c>
      <c r="D2765" s="2">
        <v>1</v>
      </c>
      <c r="E2765" s="2">
        <v>1977</v>
      </c>
      <c r="F2765" s="2" t="str">
        <f t="shared" si="173"/>
        <v>1977Q1</v>
      </c>
      <c r="G2765" s="2">
        <v>31</v>
      </c>
      <c r="H2765" s="2">
        <v>0</v>
      </c>
      <c r="I2765" s="2">
        <v>0</v>
      </c>
      <c r="J2765" s="12">
        <v>1557</v>
      </c>
      <c r="K2765" s="12">
        <f>J2765*[1]OtherData!$C$3</f>
        <v>1178.6525359576078</v>
      </c>
      <c r="L2765" s="12" t="str">
        <f>VLOOKUP($C2765,[1]OtherData!$H:$I,2,0)</f>
        <v>Winter</v>
      </c>
      <c r="M2765" s="15">
        <f t="shared" si="174"/>
        <v>-4.1389122928701338E-2</v>
      </c>
      <c r="N2765" s="12">
        <v>3431.2542838829163</v>
      </c>
      <c r="O2765" s="14">
        <f t="shared" si="175"/>
        <v>-3.8474106215407471E-2</v>
      </c>
      <c r="P2765">
        <v>2</v>
      </c>
      <c r="Q2765">
        <v>3</v>
      </c>
    </row>
    <row r="2766" spans="1:17">
      <c r="A2766" s="2" t="str">
        <f t="shared" si="172"/>
        <v>5_20183</v>
      </c>
      <c r="B2766" s="2">
        <v>5</v>
      </c>
      <c r="C2766" s="11" t="s">
        <v>19</v>
      </c>
      <c r="D2766" s="2">
        <v>3</v>
      </c>
      <c r="E2766" s="2">
        <v>2018</v>
      </c>
      <c r="F2766" s="2" t="str">
        <f t="shared" si="173"/>
        <v>2018Q3</v>
      </c>
      <c r="G2766" s="2">
        <v>1</v>
      </c>
      <c r="H2766" s="2">
        <v>0</v>
      </c>
      <c r="I2766" s="2">
        <v>0</v>
      </c>
      <c r="J2766" s="12">
        <v>1556</v>
      </c>
      <c r="K2766" s="12">
        <f>J2766*[1]OtherData!$C$3</f>
        <v>1177.8955336866011</v>
      </c>
      <c r="L2766" s="12" t="str">
        <f>VLOOKUP($C2766,[1]OtherData!$H:$I,2,0)</f>
        <v>Water</v>
      </c>
      <c r="M2766" s="13">
        <f t="shared" si="174"/>
        <v>-4.1389129253162724E-2</v>
      </c>
      <c r="N2766" s="12">
        <v>1499.664153349411</v>
      </c>
      <c r="O2766" s="14">
        <f t="shared" si="175"/>
        <v>-3.8483369160813616E-2</v>
      </c>
      <c r="P2766">
        <v>3</v>
      </c>
      <c r="Q2766">
        <v>1</v>
      </c>
    </row>
    <row r="2767" spans="1:17">
      <c r="A2767" s="2" t="str">
        <f t="shared" si="172"/>
        <v>4_19784</v>
      </c>
      <c r="B2767" s="2">
        <v>4</v>
      </c>
      <c r="C2767" s="11" t="s">
        <v>23</v>
      </c>
      <c r="D2767" s="2">
        <v>4</v>
      </c>
      <c r="E2767" s="2">
        <v>1978</v>
      </c>
      <c r="F2767" s="2" t="str">
        <f t="shared" si="173"/>
        <v>1978Q4</v>
      </c>
      <c r="G2767" s="2">
        <v>31</v>
      </c>
      <c r="H2767" s="2">
        <v>0</v>
      </c>
      <c r="I2767" s="2">
        <v>0</v>
      </c>
      <c r="J2767" s="12">
        <v>1553</v>
      </c>
      <c r="K2767" s="12">
        <f>J2767*[1]OtherData!$C$3</f>
        <v>1175.6245268735806</v>
      </c>
      <c r="L2767" s="12" t="str">
        <f>VLOOKUP($C2767,[1]OtherData!$H:$I,2,0)</f>
        <v>Heat</v>
      </c>
      <c r="M2767" s="15">
        <f t="shared" si="174"/>
        <v>-4.1389148226546879E-2</v>
      </c>
      <c r="N2767" s="12">
        <v>3422.7595471337731</v>
      </c>
      <c r="O2767" s="14">
        <f t="shared" si="175"/>
        <v>-3.847414695193925E-2</v>
      </c>
      <c r="P2767">
        <v>2</v>
      </c>
      <c r="Q2767">
        <v>3</v>
      </c>
    </row>
    <row r="2768" spans="1:17">
      <c r="A2768" s="2" t="str">
        <f t="shared" si="172"/>
        <v>3_20182</v>
      </c>
      <c r="B2768" s="2">
        <v>3</v>
      </c>
      <c r="C2768" s="11" t="s">
        <v>39</v>
      </c>
      <c r="D2768" s="2">
        <v>2</v>
      </c>
      <c r="E2768" s="2">
        <v>2018</v>
      </c>
      <c r="F2768" s="2" t="str">
        <f t="shared" si="173"/>
        <v>2018Q2</v>
      </c>
      <c r="G2768" s="2">
        <v>1</v>
      </c>
      <c r="H2768" s="2">
        <v>0</v>
      </c>
      <c r="I2768" s="2">
        <v>0</v>
      </c>
      <c r="J2768" s="12">
        <v>1553</v>
      </c>
      <c r="K2768" s="12">
        <f>J2768*[1]OtherData!$C$3</f>
        <v>1175.6245268735806</v>
      </c>
      <c r="L2768" s="12" t="str">
        <f>VLOOKUP($C2768,[1]OtherData!$H:$I,2,0)</f>
        <v>Storm</v>
      </c>
      <c r="M2768" s="13">
        <f t="shared" si="174"/>
        <v>-4.1389148226546879E-2</v>
      </c>
      <c r="N2768" s="12">
        <v>1496.7727700203311</v>
      </c>
      <c r="O2768" s="14">
        <f t="shared" si="175"/>
        <v>-3.8483383026449762E-2</v>
      </c>
      <c r="P2768">
        <v>3</v>
      </c>
      <c r="Q2768">
        <v>1</v>
      </c>
    </row>
    <row r="2769" spans="1:17">
      <c r="A2769" s="2" t="str">
        <f t="shared" si="172"/>
        <v>3_19722</v>
      </c>
      <c r="B2769" s="2">
        <v>3</v>
      </c>
      <c r="C2769" s="11" t="s">
        <v>17</v>
      </c>
      <c r="D2769" s="2">
        <v>2</v>
      </c>
      <c r="E2769" s="2">
        <v>1972</v>
      </c>
      <c r="F2769" s="2" t="str">
        <f t="shared" si="173"/>
        <v>1972Q2</v>
      </c>
      <c r="G2769" s="2">
        <v>2</v>
      </c>
      <c r="H2769" s="2">
        <v>0</v>
      </c>
      <c r="I2769" s="2">
        <v>0</v>
      </c>
      <c r="J2769" s="12">
        <v>1552</v>
      </c>
      <c r="K2769" s="12">
        <f>J2769*[1]OtherData!$C$3</f>
        <v>1174.8675246025739</v>
      </c>
      <c r="L2769" s="12" t="str">
        <f>VLOOKUP($C2769,[1]OtherData!$H:$I,2,0)</f>
        <v>Wind</v>
      </c>
      <c r="M2769" s="15">
        <f t="shared" si="174"/>
        <v>-4.1389154551008271E-2</v>
      </c>
      <c r="N2769" s="12">
        <v>3421.3995027314918</v>
      </c>
      <c r="O2769" s="14">
        <f t="shared" si="175"/>
        <v>-3.8474153474035655E-2</v>
      </c>
      <c r="P2769">
        <v>3</v>
      </c>
      <c r="Q2769">
        <v>1</v>
      </c>
    </row>
    <row r="2770" spans="1:17">
      <c r="A2770" s="2" t="str">
        <f t="shared" si="172"/>
        <v>1_19641</v>
      </c>
      <c r="B2770" s="2">
        <v>1</v>
      </c>
      <c r="C2770" s="11" t="s">
        <v>19</v>
      </c>
      <c r="D2770" s="2">
        <v>1</v>
      </c>
      <c r="E2770" s="2">
        <v>1964</v>
      </c>
      <c r="F2770" s="2" t="str">
        <f t="shared" si="173"/>
        <v>1964Q1</v>
      </c>
      <c r="G2770" s="2">
        <v>31</v>
      </c>
      <c r="H2770" s="2">
        <v>0</v>
      </c>
      <c r="I2770" s="2">
        <v>0</v>
      </c>
      <c r="J2770" s="12">
        <v>1552</v>
      </c>
      <c r="K2770" s="12">
        <f>J2770*[1]OtherData!$C$3</f>
        <v>1174.8675246025739</v>
      </c>
      <c r="L2770" s="12" t="str">
        <f>VLOOKUP($C2770,[1]OtherData!$H:$I,2,0)</f>
        <v>Water</v>
      </c>
      <c r="M2770" s="13">
        <f t="shared" si="174"/>
        <v>-4.1389154551008271E-2</v>
      </c>
      <c r="N2770" s="12">
        <v>4147.9528991822317</v>
      </c>
      <c r="O2770" s="14">
        <f t="shared" si="175"/>
        <v>-3.8470669285366653E-2</v>
      </c>
      <c r="P2770">
        <v>2</v>
      </c>
      <c r="Q2770">
        <v>3</v>
      </c>
    </row>
    <row r="2771" spans="1:17">
      <c r="A2771" s="2" t="str">
        <f t="shared" si="172"/>
        <v>6_19852</v>
      </c>
      <c r="B2771" s="2">
        <v>6</v>
      </c>
      <c r="C2771" s="11" t="s">
        <v>18</v>
      </c>
      <c r="D2771" s="2">
        <v>2</v>
      </c>
      <c r="E2771" s="2">
        <v>1985</v>
      </c>
      <c r="F2771" s="2" t="str">
        <f t="shared" si="173"/>
        <v>1985Q2</v>
      </c>
      <c r="G2771" s="2">
        <v>30</v>
      </c>
      <c r="H2771" s="2">
        <v>0</v>
      </c>
      <c r="I2771" s="2">
        <v>0</v>
      </c>
      <c r="J2771" s="12">
        <v>1549</v>
      </c>
      <c r="K2771" s="12">
        <f>J2771*[1]OtherData!$C$3</f>
        <v>1172.5965177895534</v>
      </c>
      <c r="L2771" s="12" t="str">
        <f>VLOOKUP($C2771,[1]OtherData!$H:$I,2,0)</f>
        <v>Heat</v>
      </c>
      <c r="M2771" s="15">
        <f t="shared" si="174"/>
        <v>-4.1389173524392427E-2</v>
      </c>
      <c r="N2771" s="12">
        <v>2503.5735084236699</v>
      </c>
      <c r="O2771" s="14">
        <f t="shared" si="175"/>
        <v>-3.8478554910936387E-2</v>
      </c>
      <c r="P2771">
        <v>2</v>
      </c>
      <c r="Q2771">
        <v>3</v>
      </c>
    </row>
    <row r="2772" spans="1:17">
      <c r="A2772" s="2" t="str">
        <f t="shared" si="172"/>
        <v>1_19653</v>
      </c>
      <c r="B2772" s="2">
        <v>1</v>
      </c>
      <c r="C2772" s="11" t="s">
        <v>59</v>
      </c>
      <c r="D2772" s="2">
        <v>3</v>
      </c>
      <c r="E2772" s="2">
        <v>1965</v>
      </c>
      <c r="F2772" s="2" t="str">
        <f t="shared" si="173"/>
        <v>1965Q3</v>
      </c>
      <c r="G2772" s="2">
        <v>1</v>
      </c>
      <c r="H2772" s="2">
        <v>0</v>
      </c>
      <c r="I2772" s="2">
        <v>0</v>
      </c>
      <c r="J2772" s="12">
        <v>1547</v>
      </c>
      <c r="K2772" s="12">
        <f>J2772*[1]OtherData!$C$3</f>
        <v>1171.0825132475397</v>
      </c>
      <c r="L2772" s="12" t="str">
        <f>VLOOKUP($C2772,[1]OtherData!$H:$I,2,0)</f>
        <v>Storm</v>
      </c>
      <c r="M2772" s="13">
        <f t="shared" si="174"/>
        <v>-4.1389186173315197E-2</v>
      </c>
      <c r="N2772" s="12">
        <v>4043.4583005887735</v>
      </c>
      <c r="O2772" s="14">
        <f t="shared" si="175"/>
        <v>-3.8471170389481189E-2</v>
      </c>
      <c r="P2772">
        <v>3</v>
      </c>
      <c r="Q2772">
        <v>1</v>
      </c>
    </row>
    <row r="2773" spans="1:17">
      <c r="A2773" s="2" t="str">
        <f t="shared" si="172"/>
        <v>3_20173</v>
      </c>
      <c r="B2773" s="2">
        <v>3</v>
      </c>
      <c r="C2773" s="11" t="s">
        <v>19</v>
      </c>
      <c r="D2773" s="2">
        <v>3</v>
      </c>
      <c r="E2773" s="2">
        <v>2017</v>
      </c>
      <c r="F2773" s="2" t="str">
        <f t="shared" si="173"/>
        <v>2017Q3</v>
      </c>
      <c r="G2773" s="2">
        <v>1</v>
      </c>
      <c r="H2773" s="2">
        <v>0</v>
      </c>
      <c r="I2773" s="2">
        <v>0</v>
      </c>
      <c r="J2773" s="12">
        <v>1546</v>
      </c>
      <c r="K2773" s="12">
        <f>J2773*[1]OtherData!$C$3</f>
        <v>1170.325510976533</v>
      </c>
      <c r="L2773" s="12" t="str">
        <f>VLOOKUP($C2773,[1]OtherData!$H:$I,2,0)</f>
        <v>Water</v>
      </c>
      <c r="M2773" s="15">
        <f t="shared" si="174"/>
        <v>-4.1389192497776582E-2</v>
      </c>
      <c r="N2773" s="12">
        <v>1483.2952646384535</v>
      </c>
      <c r="O2773" s="14">
        <f t="shared" si="175"/>
        <v>-3.8483447657861256E-2</v>
      </c>
      <c r="P2773">
        <v>3</v>
      </c>
      <c r="Q2773">
        <v>1</v>
      </c>
    </row>
    <row r="2774" spans="1:17">
      <c r="A2774" s="2" t="str">
        <f t="shared" si="172"/>
        <v>3_20172</v>
      </c>
      <c r="B2774" s="2">
        <v>3</v>
      </c>
      <c r="C2774" s="11" t="s">
        <v>27</v>
      </c>
      <c r="D2774" s="2">
        <v>2</v>
      </c>
      <c r="E2774" s="2">
        <v>2017</v>
      </c>
      <c r="F2774" s="2" t="str">
        <f t="shared" si="173"/>
        <v>2017Q2</v>
      </c>
      <c r="G2774" s="2">
        <v>2</v>
      </c>
      <c r="H2774" s="2">
        <v>0</v>
      </c>
      <c r="I2774" s="2">
        <v>0</v>
      </c>
      <c r="J2774" s="12">
        <v>1542</v>
      </c>
      <c r="K2774" s="12">
        <f>J2774*[1]OtherData!$C$3</f>
        <v>1167.2975018925058</v>
      </c>
      <c r="L2774" s="12" t="str">
        <f>VLOOKUP($C2774,[1]OtherData!$H:$I,2,0)</f>
        <v>Storm</v>
      </c>
      <c r="M2774" s="13">
        <f t="shared" si="174"/>
        <v>-4.138921779562213E-2</v>
      </c>
      <c r="N2774" s="12">
        <v>1479.4575019873837</v>
      </c>
      <c r="O2774" s="14">
        <f t="shared" si="175"/>
        <v>-3.848346606186185E-2</v>
      </c>
      <c r="P2774">
        <v>3</v>
      </c>
      <c r="Q2774">
        <v>1</v>
      </c>
    </row>
    <row r="2775" spans="1:17">
      <c r="A2775" s="2" t="str">
        <f t="shared" si="172"/>
        <v>5_20183</v>
      </c>
      <c r="B2775" s="2">
        <v>5</v>
      </c>
      <c r="C2775" s="11" t="s">
        <v>19</v>
      </c>
      <c r="D2775" s="2">
        <v>3</v>
      </c>
      <c r="E2775" s="2">
        <v>2018</v>
      </c>
      <c r="F2775" s="2" t="str">
        <f t="shared" si="173"/>
        <v>2018Q3</v>
      </c>
      <c r="G2775" s="2">
        <v>1</v>
      </c>
      <c r="H2775" s="2">
        <v>0</v>
      </c>
      <c r="I2775" s="2">
        <v>0</v>
      </c>
      <c r="J2775" s="12">
        <v>1542</v>
      </c>
      <c r="K2775" s="12">
        <f>J2775*[1]OtherData!$C$3</f>
        <v>1167.2975018925058</v>
      </c>
      <c r="L2775" s="12" t="str">
        <f>VLOOKUP($C2775,[1]OtherData!$H:$I,2,0)</f>
        <v>Water</v>
      </c>
      <c r="M2775" s="15">
        <f t="shared" si="174"/>
        <v>-4.138921779562213E-2</v>
      </c>
      <c r="N2775" s="12">
        <v>1486.1710311470383</v>
      </c>
      <c r="O2775" s="14">
        <f t="shared" si="175"/>
        <v>-3.8483433867115613E-2</v>
      </c>
      <c r="P2775">
        <v>3</v>
      </c>
      <c r="Q2775">
        <v>1</v>
      </c>
    </row>
    <row r="2776" spans="1:17">
      <c r="A2776" s="2" t="str">
        <f t="shared" si="172"/>
        <v>3_20172</v>
      </c>
      <c r="B2776" s="2">
        <v>3</v>
      </c>
      <c r="C2776" s="11" t="s">
        <v>19</v>
      </c>
      <c r="D2776" s="2">
        <v>2</v>
      </c>
      <c r="E2776" s="2">
        <v>2017</v>
      </c>
      <c r="F2776" s="2" t="str">
        <f t="shared" si="173"/>
        <v>2017Q2</v>
      </c>
      <c r="G2776" s="2">
        <v>1</v>
      </c>
      <c r="H2776" s="2">
        <v>0</v>
      </c>
      <c r="I2776" s="2">
        <v>0</v>
      </c>
      <c r="J2776" s="12">
        <v>1539</v>
      </c>
      <c r="K2776" s="12">
        <f>J2776*[1]OtherData!$C$3</f>
        <v>1165.0264950794854</v>
      </c>
      <c r="L2776" s="12" t="str">
        <f>VLOOKUP($C2776,[1]OtherData!$H:$I,2,0)</f>
        <v>Water</v>
      </c>
      <c r="M2776" s="13">
        <f t="shared" si="174"/>
        <v>-4.1389236769006285E-2</v>
      </c>
      <c r="N2776" s="12">
        <v>1476.5791799990814</v>
      </c>
      <c r="O2776" s="14">
        <f t="shared" si="175"/>
        <v>-3.8483479864862301E-2</v>
      </c>
      <c r="P2776">
        <v>3</v>
      </c>
      <c r="Q2776">
        <v>1</v>
      </c>
    </row>
    <row r="2777" spans="1:17">
      <c r="A2777" s="2" t="str">
        <f t="shared" si="172"/>
        <v>2_20142</v>
      </c>
      <c r="B2777" s="2">
        <v>2</v>
      </c>
      <c r="C2777" s="11" t="s">
        <v>39</v>
      </c>
      <c r="D2777" s="2">
        <v>2</v>
      </c>
      <c r="E2777" s="2">
        <v>2014</v>
      </c>
      <c r="F2777" s="2" t="str">
        <f t="shared" si="173"/>
        <v>2014Q2</v>
      </c>
      <c r="G2777" s="2">
        <v>1</v>
      </c>
      <c r="H2777" s="2">
        <v>0</v>
      </c>
      <c r="I2777" s="2">
        <v>0</v>
      </c>
      <c r="J2777" s="12">
        <v>1537</v>
      </c>
      <c r="K2777" s="12">
        <f>J2777*[1]OtherData!$C$3</f>
        <v>1163.5124905374716</v>
      </c>
      <c r="L2777" s="12" t="str">
        <f>VLOOKUP($C2777,[1]OtherData!$H:$I,2,0)</f>
        <v>Storm</v>
      </c>
      <c r="M2777" s="15">
        <f t="shared" si="174"/>
        <v>-4.1389249417929055E-2</v>
      </c>
      <c r="N2777" s="12">
        <v>1463.2919411607893</v>
      </c>
      <c r="O2777" s="14">
        <f t="shared" si="175"/>
        <v>-3.8483543583850102E-2</v>
      </c>
      <c r="P2777">
        <v>3</v>
      </c>
      <c r="Q2777">
        <v>1</v>
      </c>
    </row>
    <row r="2778" spans="1:17">
      <c r="A2778" s="2" t="str">
        <f t="shared" si="172"/>
        <v>4_20172</v>
      </c>
      <c r="B2778" s="2">
        <v>4</v>
      </c>
      <c r="C2778" s="11" t="s">
        <v>19</v>
      </c>
      <c r="D2778" s="2">
        <v>2</v>
      </c>
      <c r="E2778" s="2">
        <v>2017</v>
      </c>
      <c r="F2778" s="2" t="str">
        <f t="shared" si="173"/>
        <v>2017Q2</v>
      </c>
      <c r="G2778" s="2">
        <v>1</v>
      </c>
      <c r="H2778" s="2">
        <v>0</v>
      </c>
      <c r="I2778" s="2">
        <v>0</v>
      </c>
      <c r="J2778" s="12">
        <v>1530</v>
      </c>
      <c r="K2778" s="12">
        <f>J2778*[1]OtherData!$C$3</f>
        <v>1158.213474640424</v>
      </c>
      <c r="L2778" s="12" t="str">
        <f>VLOOKUP($C2778,[1]OtherData!$H:$I,2,0)</f>
        <v>Water</v>
      </c>
      <c r="M2778" s="13">
        <f t="shared" si="174"/>
        <v>-4.1389293689158758E-2</v>
      </c>
      <c r="N2778" s="12">
        <v>1467.9442140341746</v>
      </c>
      <c r="O2778" s="14">
        <f t="shared" si="175"/>
        <v>-3.8483521273863647E-2</v>
      </c>
      <c r="P2778">
        <v>3</v>
      </c>
      <c r="Q2778">
        <v>1</v>
      </c>
    </row>
    <row r="2779" spans="1:17">
      <c r="A2779" s="2" t="str">
        <f t="shared" si="172"/>
        <v>3_20173</v>
      </c>
      <c r="B2779" s="2">
        <v>3</v>
      </c>
      <c r="C2779" s="11" t="s">
        <v>27</v>
      </c>
      <c r="D2779" s="2">
        <v>3</v>
      </c>
      <c r="E2779" s="2">
        <v>2017</v>
      </c>
      <c r="F2779" s="2" t="str">
        <f t="shared" si="173"/>
        <v>2017Q3</v>
      </c>
      <c r="G2779" s="2">
        <v>1</v>
      </c>
      <c r="H2779" s="2">
        <v>0</v>
      </c>
      <c r="I2779" s="2">
        <v>0</v>
      </c>
      <c r="J2779" s="12">
        <v>1530</v>
      </c>
      <c r="K2779" s="12">
        <f>J2779*[1]OtherData!$C$3</f>
        <v>1158.213474640424</v>
      </c>
      <c r="L2779" s="12" t="str">
        <f>VLOOKUP($C2779,[1]OtherData!$H:$I,2,0)</f>
        <v>Storm</v>
      </c>
      <c r="M2779" s="15">
        <f t="shared" si="174"/>
        <v>-4.1389293689158758E-2</v>
      </c>
      <c r="N2779" s="12">
        <v>1467.9442140341746</v>
      </c>
      <c r="O2779" s="14">
        <f t="shared" si="175"/>
        <v>-3.8483521273863647E-2</v>
      </c>
      <c r="P2779">
        <v>3</v>
      </c>
      <c r="Q2779">
        <v>1</v>
      </c>
    </row>
    <row r="2780" spans="1:17">
      <c r="A2780" s="2" t="str">
        <f t="shared" si="172"/>
        <v>3_20172</v>
      </c>
      <c r="B2780" s="2">
        <v>3</v>
      </c>
      <c r="C2780" s="11" t="s">
        <v>19</v>
      </c>
      <c r="D2780" s="2">
        <v>2</v>
      </c>
      <c r="E2780" s="2">
        <v>2017</v>
      </c>
      <c r="F2780" s="2" t="str">
        <f t="shared" si="173"/>
        <v>2017Q2</v>
      </c>
      <c r="G2780" s="2">
        <v>1</v>
      </c>
      <c r="H2780" s="2">
        <v>0</v>
      </c>
      <c r="I2780" s="2">
        <v>0</v>
      </c>
      <c r="J2780" s="12">
        <v>1524</v>
      </c>
      <c r="K2780" s="12">
        <f>J2780*[1]OtherData!$C$3</f>
        <v>1153.6714610143831</v>
      </c>
      <c r="L2780" s="12" t="str">
        <f>VLOOKUP($C2780,[1]OtherData!$H:$I,2,0)</f>
        <v>Water</v>
      </c>
      <c r="M2780" s="13">
        <f t="shared" si="174"/>
        <v>-4.1389331635927076E-2</v>
      </c>
      <c r="N2780" s="12">
        <v>1462.1875700575699</v>
      </c>
      <c r="O2780" s="14">
        <f t="shared" si="175"/>
        <v>-3.8483548879864542E-2</v>
      </c>
      <c r="P2780">
        <v>3</v>
      </c>
      <c r="Q2780">
        <v>1</v>
      </c>
    </row>
    <row r="2781" spans="1:17">
      <c r="A2781" s="2" t="str">
        <f t="shared" si="172"/>
        <v>5_20172</v>
      </c>
      <c r="B2781" s="2">
        <v>5</v>
      </c>
      <c r="C2781" s="11" t="s">
        <v>27</v>
      </c>
      <c r="D2781" s="2">
        <v>2</v>
      </c>
      <c r="E2781" s="2">
        <v>2017</v>
      </c>
      <c r="F2781" s="2" t="str">
        <f t="shared" si="173"/>
        <v>2017Q2</v>
      </c>
      <c r="G2781" s="2">
        <v>1</v>
      </c>
      <c r="H2781" s="2">
        <v>0</v>
      </c>
      <c r="I2781" s="2">
        <v>0</v>
      </c>
      <c r="J2781" s="12">
        <v>1524</v>
      </c>
      <c r="K2781" s="12">
        <f>J2781*[1]OtherData!$C$3</f>
        <v>1153.6714610143831</v>
      </c>
      <c r="L2781" s="12" t="str">
        <f>VLOOKUP($C2781,[1]OtherData!$H:$I,2,0)</f>
        <v>Storm</v>
      </c>
      <c r="M2781" s="15">
        <f t="shared" si="174"/>
        <v>-4.1389331635927076E-2</v>
      </c>
      <c r="N2781" s="12">
        <v>1462.1875700575699</v>
      </c>
      <c r="O2781" s="14">
        <f t="shared" si="175"/>
        <v>-3.8483548879864542E-2</v>
      </c>
      <c r="P2781">
        <v>3</v>
      </c>
      <c r="Q2781">
        <v>1</v>
      </c>
    </row>
    <row r="2782" spans="1:17">
      <c r="A2782" s="2" t="str">
        <f t="shared" si="172"/>
        <v>3_20192</v>
      </c>
      <c r="B2782" s="2">
        <v>3</v>
      </c>
      <c r="C2782" s="11" t="s">
        <v>39</v>
      </c>
      <c r="D2782" s="2">
        <v>2</v>
      </c>
      <c r="E2782" s="2">
        <v>2019</v>
      </c>
      <c r="F2782" s="2" t="str">
        <f t="shared" si="173"/>
        <v>2019Q2</v>
      </c>
      <c r="G2782" s="2">
        <v>1</v>
      </c>
      <c r="H2782" s="2">
        <v>0</v>
      </c>
      <c r="I2782" s="2">
        <v>0</v>
      </c>
      <c r="J2782" s="12">
        <v>1523</v>
      </c>
      <c r="K2782" s="12">
        <f>J2782*[1]OtherData!$C$3</f>
        <v>1152.9144587433764</v>
      </c>
      <c r="L2782" s="12" t="str">
        <f>VLOOKUP($C2782,[1]OtherData!$H:$I,2,0)</f>
        <v>Storm</v>
      </c>
      <c r="M2782" s="13">
        <f t="shared" si="174"/>
        <v>-4.1389337960388461E-2</v>
      </c>
      <c r="N2782" s="12">
        <v>1471.6779207581353</v>
      </c>
      <c r="O2782" s="14">
        <f t="shared" si="175"/>
        <v>-3.8483503368863511E-2</v>
      </c>
      <c r="P2782">
        <v>3</v>
      </c>
      <c r="Q2782">
        <v>1</v>
      </c>
    </row>
    <row r="2783" spans="1:17">
      <c r="A2783" s="2" t="str">
        <f t="shared" si="172"/>
        <v>3_20192</v>
      </c>
      <c r="B2783" s="2">
        <v>3</v>
      </c>
      <c r="C2783" s="11" t="s">
        <v>24</v>
      </c>
      <c r="D2783" s="2">
        <v>2</v>
      </c>
      <c r="E2783" s="2">
        <v>2019</v>
      </c>
      <c r="F2783" s="2" t="str">
        <f t="shared" si="173"/>
        <v>2019Q2</v>
      </c>
      <c r="G2783" s="2">
        <v>1</v>
      </c>
      <c r="H2783" s="2">
        <v>0</v>
      </c>
      <c r="I2783" s="2">
        <v>0</v>
      </c>
      <c r="J2783" s="12">
        <v>1520</v>
      </c>
      <c r="K2783" s="12">
        <f>J2783*[1]OtherData!$C$3</f>
        <v>1150.6434519303559</v>
      </c>
      <c r="L2783" s="12" t="str">
        <f>VLOOKUP($C2783,[1]OtherData!$H:$I,2,0)</f>
        <v>Storm</v>
      </c>
      <c r="M2783" s="15">
        <f t="shared" si="174"/>
        <v>-4.1389356933772617E-2</v>
      </c>
      <c r="N2783" s="12">
        <v>1468.7790148078568</v>
      </c>
      <c r="O2783" s="14">
        <f t="shared" si="175"/>
        <v>-3.8483517270574405E-2</v>
      </c>
      <c r="P2783">
        <v>3</v>
      </c>
      <c r="Q2783">
        <v>1</v>
      </c>
    </row>
    <row r="2784" spans="1:17">
      <c r="A2784" s="2" t="str">
        <f t="shared" si="172"/>
        <v>3_20192</v>
      </c>
      <c r="B2784" s="2">
        <v>3</v>
      </c>
      <c r="C2784" s="11" t="s">
        <v>24</v>
      </c>
      <c r="D2784" s="2">
        <v>2</v>
      </c>
      <c r="E2784" s="2">
        <v>2019</v>
      </c>
      <c r="F2784" s="2" t="str">
        <f t="shared" si="173"/>
        <v>2019Q2</v>
      </c>
      <c r="G2784" s="2">
        <v>1</v>
      </c>
      <c r="H2784" s="2">
        <v>0</v>
      </c>
      <c r="I2784" s="2">
        <v>0</v>
      </c>
      <c r="J2784" s="12">
        <v>1518</v>
      </c>
      <c r="K2784" s="12">
        <f>J2784*[1]OtherData!$C$3</f>
        <v>1149.1294473883422</v>
      </c>
      <c r="L2784" s="12" t="str">
        <f>VLOOKUP($C2784,[1]OtherData!$H:$I,2,0)</f>
        <v>Storm</v>
      </c>
      <c r="M2784" s="13">
        <f t="shared" si="174"/>
        <v>-4.1389369582695394E-2</v>
      </c>
      <c r="N2784" s="12">
        <v>1466.8464108410044</v>
      </c>
      <c r="O2784" s="14">
        <f t="shared" si="175"/>
        <v>-3.8483526538381663E-2</v>
      </c>
      <c r="P2784">
        <v>3</v>
      </c>
      <c r="Q2784">
        <v>1</v>
      </c>
    </row>
    <row r="2785" spans="1:17">
      <c r="A2785" s="2" t="str">
        <f t="shared" si="172"/>
        <v>3_20192</v>
      </c>
      <c r="B2785" s="2">
        <v>3</v>
      </c>
      <c r="C2785" s="11" t="s">
        <v>24</v>
      </c>
      <c r="D2785" s="2">
        <v>2</v>
      </c>
      <c r="E2785" s="2">
        <v>2019</v>
      </c>
      <c r="F2785" s="2" t="str">
        <f t="shared" si="173"/>
        <v>2019Q2</v>
      </c>
      <c r="G2785" s="2">
        <v>1</v>
      </c>
      <c r="H2785" s="2">
        <v>0</v>
      </c>
      <c r="I2785" s="2">
        <v>0</v>
      </c>
      <c r="J2785" s="12">
        <v>1516</v>
      </c>
      <c r="K2785" s="12">
        <f>J2785*[1]OtherData!$C$3</f>
        <v>1147.6154428463285</v>
      </c>
      <c r="L2785" s="12" t="str">
        <f>VLOOKUP($C2785,[1]OtherData!$H:$I,2,0)</f>
        <v>Storm</v>
      </c>
      <c r="M2785" s="15">
        <f t="shared" si="174"/>
        <v>-4.1389382231618164E-2</v>
      </c>
      <c r="N2785" s="12">
        <v>1464.9138068741518</v>
      </c>
      <c r="O2785" s="14">
        <f t="shared" si="175"/>
        <v>-3.8483535806188927E-2</v>
      </c>
      <c r="P2785">
        <v>3</v>
      </c>
      <c r="Q2785">
        <v>1</v>
      </c>
    </row>
    <row r="2786" spans="1:17">
      <c r="A2786" s="2" t="str">
        <f t="shared" si="172"/>
        <v>5_20163</v>
      </c>
      <c r="B2786" s="2">
        <v>5</v>
      </c>
      <c r="C2786" s="11" t="s">
        <v>39</v>
      </c>
      <c r="D2786" s="2">
        <v>3</v>
      </c>
      <c r="E2786" s="2">
        <v>2016</v>
      </c>
      <c r="F2786" s="2" t="str">
        <f t="shared" si="173"/>
        <v>2016Q3</v>
      </c>
      <c r="G2786" s="2">
        <v>1</v>
      </c>
      <c r="H2786" s="2">
        <v>0</v>
      </c>
      <c r="I2786" s="2">
        <v>0</v>
      </c>
      <c r="J2786" s="12">
        <v>1509</v>
      </c>
      <c r="K2786" s="12">
        <f>J2786*[1]OtherData!$C$3</f>
        <v>1142.3164269492809</v>
      </c>
      <c r="L2786" s="12" t="str">
        <f>VLOOKUP($C2786,[1]OtherData!$H:$I,2,0)</f>
        <v>Storm</v>
      </c>
      <c r="M2786" s="13">
        <f t="shared" si="174"/>
        <v>-4.1389426502847868E-2</v>
      </c>
      <c r="N2786" s="12">
        <v>1446.2164941276351</v>
      </c>
      <c r="O2786" s="14">
        <f t="shared" si="175"/>
        <v>-3.8483625469199978E-2</v>
      </c>
      <c r="P2786">
        <v>3</v>
      </c>
      <c r="Q2786">
        <v>1</v>
      </c>
    </row>
    <row r="2787" spans="1:17">
      <c r="A2787" s="2" t="str">
        <f t="shared" si="172"/>
        <v>3_20172</v>
      </c>
      <c r="B2787" s="2">
        <v>3</v>
      </c>
      <c r="C2787" s="11" t="s">
        <v>19</v>
      </c>
      <c r="D2787" s="2">
        <v>2</v>
      </c>
      <c r="E2787" s="2">
        <v>2017</v>
      </c>
      <c r="F2787" s="2" t="str">
        <f t="shared" si="173"/>
        <v>2017Q2</v>
      </c>
      <c r="G2787" s="2">
        <v>1</v>
      </c>
      <c r="H2787" s="2">
        <v>0</v>
      </c>
      <c r="I2787" s="2">
        <v>0</v>
      </c>
      <c r="J2787" s="12">
        <v>1509</v>
      </c>
      <c r="K2787" s="12">
        <f>J2787*[1]OtherData!$C$3</f>
        <v>1142.3164269492809</v>
      </c>
      <c r="L2787" s="12" t="str">
        <f>VLOOKUP($C2787,[1]OtherData!$H:$I,2,0)</f>
        <v>Water</v>
      </c>
      <c r="M2787" s="15">
        <f t="shared" si="174"/>
        <v>-4.1389426502847868E-2</v>
      </c>
      <c r="N2787" s="12">
        <v>1447.7959601160585</v>
      </c>
      <c r="O2787" s="14">
        <f t="shared" si="175"/>
        <v>-3.848361789486679E-2</v>
      </c>
      <c r="P2787">
        <v>3</v>
      </c>
      <c r="Q2787">
        <v>1</v>
      </c>
    </row>
    <row r="2788" spans="1:17">
      <c r="A2788" s="2" t="str">
        <f t="shared" si="172"/>
        <v>3_20183</v>
      </c>
      <c r="B2788" s="2">
        <v>3</v>
      </c>
      <c r="C2788" s="11" t="s">
        <v>25</v>
      </c>
      <c r="D2788" s="2">
        <v>3</v>
      </c>
      <c r="E2788" s="2">
        <v>2018</v>
      </c>
      <c r="F2788" s="2" t="str">
        <f t="shared" si="173"/>
        <v>2018Q3</v>
      </c>
      <c r="G2788" s="2">
        <v>1</v>
      </c>
      <c r="H2788" s="2">
        <v>0</v>
      </c>
      <c r="I2788" s="2">
        <v>0</v>
      </c>
      <c r="J2788" s="12">
        <v>1509</v>
      </c>
      <c r="K2788" s="12">
        <f>J2788*[1]OtherData!$C$3</f>
        <v>1142.3164269492809</v>
      </c>
      <c r="L2788" s="12" t="str">
        <f>VLOOKUP($C2788,[1]OtherData!$H:$I,2,0)</f>
        <v>Storm</v>
      </c>
      <c r="M2788" s="13">
        <f t="shared" si="174"/>
        <v>-4.1389426502847868E-2</v>
      </c>
      <c r="N2788" s="12">
        <v>1454.3658145271602</v>
      </c>
      <c r="O2788" s="14">
        <f t="shared" si="175"/>
        <v>-3.8483586389113172E-2</v>
      </c>
      <c r="P2788">
        <v>3</v>
      </c>
      <c r="Q2788">
        <v>1</v>
      </c>
    </row>
    <row r="2789" spans="1:17">
      <c r="A2789" s="2" t="str">
        <f t="shared" si="172"/>
        <v>4_20172</v>
      </c>
      <c r="B2789" s="2">
        <v>4</v>
      </c>
      <c r="C2789" s="11" t="s">
        <v>39</v>
      </c>
      <c r="D2789" s="2">
        <v>2</v>
      </c>
      <c r="E2789" s="2">
        <v>2017</v>
      </c>
      <c r="F2789" s="2" t="str">
        <f t="shared" si="173"/>
        <v>2017Q2</v>
      </c>
      <c r="G2789" s="2">
        <v>1</v>
      </c>
      <c r="H2789" s="2">
        <v>0</v>
      </c>
      <c r="I2789" s="2">
        <v>0</v>
      </c>
      <c r="J2789" s="12">
        <v>1504</v>
      </c>
      <c r="K2789" s="12">
        <f>J2789*[1]OtherData!$C$3</f>
        <v>1138.5314155942469</v>
      </c>
      <c r="L2789" s="12" t="str">
        <f>VLOOKUP($C2789,[1]OtherData!$H:$I,2,0)</f>
        <v>Storm</v>
      </c>
      <c r="M2789" s="15">
        <f t="shared" si="174"/>
        <v>-4.1389458125154793E-2</v>
      </c>
      <c r="N2789" s="12">
        <v>1442.9987568022214</v>
      </c>
      <c r="O2789" s="14">
        <f t="shared" si="175"/>
        <v>-3.8483640899867534E-2</v>
      </c>
      <c r="P2789">
        <v>3</v>
      </c>
      <c r="Q2789">
        <v>1</v>
      </c>
    </row>
    <row r="2790" spans="1:17">
      <c r="A2790" s="2" t="str">
        <f t="shared" si="172"/>
        <v>3_20202</v>
      </c>
      <c r="B2790" s="2">
        <v>3</v>
      </c>
      <c r="C2790" s="11" t="s">
        <v>19</v>
      </c>
      <c r="D2790" s="2">
        <v>2</v>
      </c>
      <c r="E2790" s="2">
        <v>2020</v>
      </c>
      <c r="F2790" s="2" t="str">
        <f t="shared" si="173"/>
        <v>2020Q2</v>
      </c>
      <c r="G2790" s="2">
        <v>1</v>
      </c>
      <c r="H2790" s="2">
        <v>0</v>
      </c>
      <c r="I2790" s="2">
        <v>0</v>
      </c>
      <c r="J2790" s="12">
        <v>1503</v>
      </c>
      <c r="K2790" s="12">
        <f>J2790*[1]OtherData!$C$3</f>
        <v>1137.77441332324</v>
      </c>
      <c r="L2790" s="12" t="str">
        <f>VLOOKUP($C2790,[1]OtherData!$H:$I,2,0)</f>
        <v>Water</v>
      </c>
      <c r="M2790" s="13">
        <f t="shared" si="174"/>
        <v>-4.1389464449616178E-2</v>
      </c>
      <c r="N2790" s="12">
        <v>1443.2693600431251</v>
      </c>
      <c r="O2790" s="14">
        <f t="shared" si="175"/>
        <v>-3.8483639602189007E-2</v>
      </c>
      <c r="P2790">
        <v>3</v>
      </c>
      <c r="Q2790">
        <v>1</v>
      </c>
    </row>
    <row r="2791" spans="1:17">
      <c r="A2791" s="2" t="str">
        <f t="shared" si="172"/>
        <v>3_20172</v>
      </c>
      <c r="B2791" s="2">
        <v>3</v>
      </c>
      <c r="C2791" s="11" t="s">
        <v>19</v>
      </c>
      <c r="D2791" s="2">
        <v>2</v>
      </c>
      <c r="E2791" s="2">
        <v>2017</v>
      </c>
      <c r="F2791" s="2" t="str">
        <f t="shared" si="173"/>
        <v>2017Q2</v>
      </c>
      <c r="G2791" s="2">
        <v>1</v>
      </c>
      <c r="H2791" s="2">
        <v>0</v>
      </c>
      <c r="I2791" s="2">
        <v>0</v>
      </c>
      <c r="J2791" s="12">
        <v>1500</v>
      </c>
      <c r="K2791" s="12">
        <f>J2791*[1]OtherData!$C$3</f>
        <v>1135.5034065102195</v>
      </c>
      <c r="L2791" s="12" t="str">
        <f>VLOOKUP($C2791,[1]OtherData!$H:$I,2,0)</f>
        <v>Water</v>
      </c>
      <c r="M2791" s="15">
        <f t="shared" si="174"/>
        <v>-4.1389483423000341E-2</v>
      </c>
      <c r="N2791" s="12">
        <v>1439.1609941511515</v>
      </c>
      <c r="O2791" s="14">
        <f t="shared" si="175"/>
        <v>-3.8483659303868135E-2</v>
      </c>
      <c r="P2791">
        <v>3</v>
      </c>
      <c r="Q2791">
        <v>1</v>
      </c>
    </row>
    <row r="2792" spans="1:17">
      <c r="A2792" s="2" t="str">
        <f t="shared" si="172"/>
        <v>3_20182</v>
      </c>
      <c r="B2792" s="2">
        <v>3</v>
      </c>
      <c r="C2792" s="11" t="s">
        <v>39</v>
      </c>
      <c r="D2792" s="2">
        <v>2</v>
      </c>
      <c r="E2792" s="2">
        <v>2018</v>
      </c>
      <c r="F2792" s="2" t="str">
        <f t="shared" si="173"/>
        <v>2018Q2</v>
      </c>
      <c r="G2792" s="2">
        <v>1</v>
      </c>
      <c r="H2792" s="2">
        <v>0</v>
      </c>
      <c r="I2792" s="2">
        <v>0</v>
      </c>
      <c r="J2792" s="12">
        <v>1495</v>
      </c>
      <c r="K2792" s="12">
        <f>J2792*[1]OtherData!$C$3</f>
        <v>1131.7183951551856</v>
      </c>
      <c r="L2792" s="12" t="str">
        <f>VLOOKUP($C2792,[1]OtherData!$H:$I,2,0)</f>
        <v>Storm</v>
      </c>
      <c r="M2792" s="13">
        <f t="shared" si="174"/>
        <v>-4.1389515045307267E-2</v>
      </c>
      <c r="N2792" s="12">
        <v>1440.8726923247875</v>
      </c>
      <c r="O2792" s="14">
        <f t="shared" si="175"/>
        <v>-3.8483651095415169E-2</v>
      </c>
      <c r="P2792">
        <v>3</v>
      </c>
      <c r="Q2792">
        <v>1</v>
      </c>
    </row>
    <row r="2793" spans="1:17">
      <c r="A2793" s="2" t="str">
        <f t="shared" si="172"/>
        <v>4_20173</v>
      </c>
      <c r="B2793" s="2">
        <v>4</v>
      </c>
      <c r="C2793" s="11" t="s">
        <v>39</v>
      </c>
      <c r="D2793" s="2">
        <v>3</v>
      </c>
      <c r="E2793" s="2">
        <v>2017</v>
      </c>
      <c r="F2793" s="2" t="str">
        <f t="shared" si="173"/>
        <v>2017Q3</v>
      </c>
      <c r="G2793" s="2">
        <v>1</v>
      </c>
      <c r="H2793" s="2">
        <v>0</v>
      </c>
      <c r="I2793" s="2">
        <v>0</v>
      </c>
      <c r="J2793" s="12">
        <v>1491</v>
      </c>
      <c r="K2793" s="12">
        <f>J2793*[1]OtherData!$C$3</f>
        <v>1128.6903860711582</v>
      </c>
      <c r="L2793" s="12" t="str">
        <f>VLOOKUP($C2793,[1]OtherData!$H:$I,2,0)</f>
        <v>Storm</v>
      </c>
      <c r="M2793" s="15">
        <f t="shared" si="174"/>
        <v>-4.1389540343152814E-2</v>
      </c>
      <c r="N2793" s="12">
        <v>1430.5260281862445</v>
      </c>
      <c r="O2793" s="14">
        <f t="shared" si="175"/>
        <v>-3.8483700712869481E-2</v>
      </c>
      <c r="P2793">
        <v>3</v>
      </c>
      <c r="Q2793">
        <v>1</v>
      </c>
    </row>
    <row r="2794" spans="1:17">
      <c r="A2794" s="2" t="str">
        <f t="shared" si="172"/>
        <v>3_20183</v>
      </c>
      <c r="B2794" s="2">
        <v>3</v>
      </c>
      <c r="C2794" s="11" t="s">
        <v>39</v>
      </c>
      <c r="D2794" s="2">
        <v>3</v>
      </c>
      <c r="E2794" s="2">
        <v>2018</v>
      </c>
      <c r="F2794" s="2" t="str">
        <f t="shared" si="173"/>
        <v>2018Q3</v>
      </c>
      <c r="G2794" s="2">
        <v>1</v>
      </c>
      <c r="H2794" s="2">
        <v>0</v>
      </c>
      <c r="I2794" s="2">
        <v>0</v>
      </c>
      <c r="J2794" s="12">
        <v>1491</v>
      </c>
      <c r="K2794" s="12">
        <f>J2794*[1]OtherData!$C$3</f>
        <v>1128.6903860711582</v>
      </c>
      <c r="L2794" s="12" t="str">
        <f>VLOOKUP($C2794,[1]OtherData!$H:$I,2,0)</f>
        <v>Storm</v>
      </c>
      <c r="M2794" s="13">
        <f t="shared" si="174"/>
        <v>-4.1389540343152814E-2</v>
      </c>
      <c r="N2794" s="12">
        <v>1437.0175145526812</v>
      </c>
      <c r="O2794" s="14">
        <f t="shared" si="175"/>
        <v>-3.8483669582930029E-2</v>
      </c>
      <c r="P2794">
        <v>3</v>
      </c>
      <c r="Q2794">
        <v>1</v>
      </c>
    </row>
    <row r="2795" spans="1:17">
      <c r="A2795" s="2" t="str">
        <f t="shared" si="172"/>
        <v>4_20182</v>
      </c>
      <c r="B2795" s="2">
        <v>4</v>
      </c>
      <c r="C2795" s="11" t="s">
        <v>19</v>
      </c>
      <c r="D2795" s="2">
        <v>2</v>
      </c>
      <c r="E2795" s="2">
        <v>2018</v>
      </c>
      <c r="F2795" s="2" t="str">
        <f t="shared" si="173"/>
        <v>2018Q2</v>
      </c>
      <c r="G2795" s="2">
        <v>1</v>
      </c>
      <c r="H2795" s="2">
        <v>0</v>
      </c>
      <c r="I2795" s="2">
        <v>0</v>
      </c>
      <c r="J2795" s="12">
        <v>1490</v>
      </c>
      <c r="K2795" s="12">
        <f>J2795*[1]OtherData!$C$3</f>
        <v>1127.9333838001514</v>
      </c>
      <c r="L2795" s="12" t="str">
        <f>VLOOKUP($C2795,[1]OtherData!$H:$I,2,0)</f>
        <v>Water</v>
      </c>
      <c r="M2795" s="15">
        <f t="shared" si="174"/>
        <v>-4.1389546667614199E-2</v>
      </c>
      <c r="N2795" s="12">
        <v>1436.0537201096545</v>
      </c>
      <c r="O2795" s="14">
        <f t="shared" si="175"/>
        <v>-3.8483674204808742E-2</v>
      </c>
      <c r="P2795">
        <v>3</v>
      </c>
      <c r="Q2795">
        <v>1</v>
      </c>
    </row>
    <row r="2796" spans="1:17">
      <c r="A2796" s="2" t="str">
        <f t="shared" si="172"/>
        <v>3_20173</v>
      </c>
      <c r="B2796" s="2">
        <v>3</v>
      </c>
      <c r="C2796" s="11" t="s">
        <v>19</v>
      </c>
      <c r="D2796" s="2">
        <v>3</v>
      </c>
      <c r="E2796" s="2">
        <v>2017</v>
      </c>
      <c r="F2796" s="2" t="str">
        <f t="shared" si="173"/>
        <v>2017Q3</v>
      </c>
      <c r="G2796" s="2">
        <v>1</v>
      </c>
      <c r="H2796" s="2">
        <v>0</v>
      </c>
      <c r="I2796" s="2">
        <v>0</v>
      </c>
      <c r="J2796" s="12">
        <v>1489</v>
      </c>
      <c r="K2796" s="12">
        <f>J2796*[1]OtherData!$C$3</f>
        <v>1127.1763815291447</v>
      </c>
      <c r="L2796" s="12" t="str">
        <f>VLOOKUP($C2796,[1]OtherData!$H:$I,2,0)</f>
        <v>Water</v>
      </c>
      <c r="M2796" s="13">
        <f t="shared" si="174"/>
        <v>-4.1389552992075584E-2</v>
      </c>
      <c r="N2796" s="12">
        <v>1428.6071468607097</v>
      </c>
      <c r="O2796" s="14">
        <f t="shared" si="175"/>
        <v>-3.8483709914869782E-2</v>
      </c>
      <c r="P2796">
        <v>3</v>
      </c>
      <c r="Q2796">
        <v>1</v>
      </c>
    </row>
    <row r="2797" spans="1:17">
      <c r="A2797" s="2" t="str">
        <f t="shared" si="172"/>
        <v>3_20181</v>
      </c>
      <c r="B2797" s="2">
        <v>3</v>
      </c>
      <c r="C2797" s="11" t="s">
        <v>24</v>
      </c>
      <c r="D2797" s="2">
        <v>1</v>
      </c>
      <c r="E2797" s="2">
        <v>2018</v>
      </c>
      <c r="F2797" s="2" t="str">
        <f t="shared" si="173"/>
        <v>2018Q1</v>
      </c>
      <c r="G2797" s="2">
        <v>1</v>
      </c>
      <c r="H2797" s="2">
        <v>0</v>
      </c>
      <c r="I2797" s="2">
        <v>0</v>
      </c>
      <c r="J2797" s="12">
        <v>1489</v>
      </c>
      <c r="K2797" s="12">
        <f>J2797*[1]OtherData!$C$3</f>
        <v>1127.1763815291447</v>
      </c>
      <c r="L2797" s="12" t="str">
        <f>VLOOKUP($C2797,[1]OtherData!$H:$I,2,0)</f>
        <v>Storm</v>
      </c>
      <c r="M2797" s="15">
        <f t="shared" si="174"/>
        <v>-4.1389552992075584E-2</v>
      </c>
      <c r="N2797" s="12">
        <v>1435.089925666628</v>
      </c>
      <c r="O2797" s="14">
        <f t="shared" si="175"/>
        <v>-3.8483678826687455E-2</v>
      </c>
      <c r="P2797">
        <v>3</v>
      </c>
      <c r="Q2797">
        <v>1</v>
      </c>
    </row>
    <row r="2798" spans="1:17">
      <c r="A2798" s="2" t="str">
        <f t="shared" si="172"/>
        <v>3_20202</v>
      </c>
      <c r="B2798" s="2">
        <v>3</v>
      </c>
      <c r="C2798" s="11" t="s">
        <v>19</v>
      </c>
      <c r="D2798" s="2">
        <v>2</v>
      </c>
      <c r="E2798" s="2">
        <v>2020</v>
      </c>
      <c r="F2798" s="2" t="str">
        <f t="shared" si="173"/>
        <v>2020Q2</v>
      </c>
      <c r="G2798" s="2">
        <v>1</v>
      </c>
      <c r="H2798" s="2">
        <v>0</v>
      </c>
      <c r="I2798" s="2">
        <v>0</v>
      </c>
      <c r="J2798" s="12">
        <v>1489</v>
      </c>
      <c r="K2798" s="12">
        <f>J2798*[1]OtherData!$C$3</f>
        <v>1127.1763815291447</v>
      </c>
      <c r="L2798" s="12" t="str">
        <f>VLOOKUP($C2798,[1]OtherData!$H:$I,2,0)</f>
        <v>Water</v>
      </c>
      <c r="M2798" s="13">
        <f t="shared" si="174"/>
        <v>-4.1389552992075584E-2</v>
      </c>
      <c r="N2798" s="12">
        <v>1429.825733269603</v>
      </c>
      <c r="O2798" s="14">
        <f t="shared" si="175"/>
        <v>-3.8483704071135542E-2</v>
      </c>
      <c r="P2798">
        <v>3</v>
      </c>
      <c r="Q2798">
        <v>1</v>
      </c>
    </row>
    <row r="2799" spans="1:17">
      <c r="A2799" s="2" t="str">
        <f t="shared" si="172"/>
        <v>4_20182</v>
      </c>
      <c r="B2799" s="2">
        <v>4</v>
      </c>
      <c r="C2799" s="11" t="s">
        <v>19</v>
      </c>
      <c r="D2799" s="2">
        <v>2</v>
      </c>
      <c r="E2799" s="2">
        <v>2018</v>
      </c>
      <c r="F2799" s="2" t="str">
        <f t="shared" si="173"/>
        <v>2018Q2</v>
      </c>
      <c r="G2799" s="2">
        <v>1</v>
      </c>
      <c r="H2799" s="2">
        <v>0</v>
      </c>
      <c r="I2799" s="2">
        <v>0</v>
      </c>
      <c r="J2799" s="12">
        <v>1486</v>
      </c>
      <c r="K2799" s="12">
        <f>J2799*[1]OtherData!$C$3</f>
        <v>1124.9053747161242</v>
      </c>
      <c r="L2799" s="12" t="str">
        <f>VLOOKUP($C2799,[1]OtherData!$H:$I,2,0)</f>
        <v>Water</v>
      </c>
      <c r="M2799" s="15">
        <f t="shared" si="174"/>
        <v>-4.138957196545974E-2</v>
      </c>
      <c r="N2799" s="12">
        <v>1432.1985423375481</v>
      </c>
      <c r="O2799" s="14">
        <f t="shared" si="175"/>
        <v>-3.8483692692323594E-2</v>
      </c>
      <c r="P2799">
        <v>3</v>
      </c>
      <c r="Q2799">
        <v>1</v>
      </c>
    </row>
    <row r="2800" spans="1:17">
      <c r="A2800" s="2" t="str">
        <f t="shared" si="172"/>
        <v>3_20172</v>
      </c>
      <c r="B2800" s="2">
        <v>3</v>
      </c>
      <c r="C2800" s="11" t="s">
        <v>27</v>
      </c>
      <c r="D2800" s="2">
        <v>2</v>
      </c>
      <c r="E2800" s="2">
        <v>2017</v>
      </c>
      <c r="F2800" s="2" t="str">
        <f t="shared" si="173"/>
        <v>2017Q2</v>
      </c>
      <c r="G2800" s="2">
        <v>2</v>
      </c>
      <c r="H2800" s="2">
        <v>0</v>
      </c>
      <c r="I2800" s="2">
        <v>0</v>
      </c>
      <c r="J2800" s="12">
        <v>1480</v>
      </c>
      <c r="K2800" s="12">
        <f>J2800*[1]OtherData!$C$3</f>
        <v>1120.3633610900833</v>
      </c>
      <c r="L2800" s="12" t="str">
        <f>VLOOKUP($C2800,[1]OtherData!$H:$I,2,0)</f>
        <v>Storm</v>
      </c>
      <c r="M2800" s="13">
        <f t="shared" si="174"/>
        <v>-4.1389609912228058E-2</v>
      </c>
      <c r="N2800" s="12">
        <v>1419.9721808958029</v>
      </c>
      <c r="O2800" s="14">
        <f t="shared" si="175"/>
        <v>-3.8483751323871128E-2</v>
      </c>
      <c r="P2800">
        <v>3</v>
      </c>
      <c r="Q2800">
        <v>1</v>
      </c>
    </row>
    <row r="2801" spans="1:17">
      <c r="A2801" s="2" t="str">
        <f t="shared" si="172"/>
        <v>2_20143</v>
      </c>
      <c r="B2801" s="2">
        <v>2</v>
      </c>
      <c r="C2801" s="11" t="s">
        <v>39</v>
      </c>
      <c r="D2801" s="2">
        <v>3</v>
      </c>
      <c r="E2801" s="2">
        <v>2014</v>
      </c>
      <c r="F2801" s="2" t="str">
        <f t="shared" si="173"/>
        <v>2014Q3</v>
      </c>
      <c r="G2801" s="2">
        <v>1</v>
      </c>
      <c r="H2801" s="2">
        <v>0</v>
      </c>
      <c r="I2801" s="2">
        <v>0</v>
      </c>
      <c r="J2801" s="12">
        <v>1463</v>
      </c>
      <c r="K2801" s="12">
        <f>J2801*[1]OtherData!$C$3</f>
        <v>1107.4943224829674</v>
      </c>
      <c r="L2801" s="12" t="str">
        <f>VLOOKUP($C2801,[1]OtherData!$H:$I,2,0)</f>
        <v>Storm</v>
      </c>
      <c r="M2801" s="15">
        <f t="shared" si="174"/>
        <v>-4.1389717428071619E-2</v>
      </c>
      <c r="N2801" s="12">
        <v>1392.8406700834316</v>
      </c>
      <c r="O2801" s="14">
        <f t="shared" si="175"/>
        <v>-3.8483881433100553E-2</v>
      </c>
      <c r="P2801">
        <v>3</v>
      </c>
      <c r="Q2801">
        <v>1</v>
      </c>
    </row>
    <row r="2802" spans="1:17">
      <c r="A2802" s="2" t="str">
        <f t="shared" si="172"/>
        <v>3_20172</v>
      </c>
      <c r="B2802" s="2">
        <v>3</v>
      </c>
      <c r="C2802" s="11" t="s">
        <v>19</v>
      </c>
      <c r="D2802" s="2">
        <v>2</v>
      </c>
      <c r="E2802" s="2">
        <v>2017</v>
      </c>
      <c r="F2802" s="2" t="str">
        <f t="shared" si="173"/>
        <v>2017Q2</v>
      </c>
      <c r="G2802" s="2">
        <v>1</v>
      </c>
      <c r="H2802" s="2">
        <v>0</v>
      </c>
      <c r="I2802" s="2">
        <v>0</v>
      </c>
      <c r="J2802" s="12">
        <v>1459</v>
      </c>
      <c r="K2802" s="12">
        <f>J2802*[1]OtherData!$C$3</f>
        <v>1104.4663133989402</v>
      </c>
      <c r="L2802" s="12" t="str">
        <f>VLOOKUP($C2802,[1]OtherData!$H:$I,2,0)</f>
        <v>Water</v>
      </c>
      <c r="M2802" s="13">
        <f t="shared" si="174"/>
        <v>-4.1389742725917167E-2</v>
      </c>
      <c r="N2802" s="12">
        <v>1399.8239269776866</v>
      </c>
      <c r="O2802" s="14">
        <f t="shared" si="175"/>
        <v>-3.8483847944874271E-2</v>
      </c>
      <c r="P2802">
        <v>3</v>
      </c>
      <c r="Q2802">
        <v>1</v>
      </c>
    </row>
    <row r="2803" spans="1:17">
      <c r="A2803" s="2" t="str">
        <f t="shared" si="172"/>
        <v>3_20172</v>
      </c>
      <c r="B2803" s="2">
        <v>3</v>
      </c>
      <c r="C2803" s="11" t="s">
        <v>19</v>
      </c>
      <c r="D2803" s="2">
        <v>2</v>
      </c>
      <c r="E2803" s="2">
        <v>2017</v>
      </c>
      <c r="F2803" s="2" t="str">
        <f t="shared" si="173"/>
        <v>2017Q2</v>
      </c>
      <c r="G2803" s="2">
        <v>1</v>
      </c>
      <c r="H2803" s="2">
        <v>0</v>
      </c>
      <c r="I2803" s="2">
        <v>0</v>
      </c>
      <c r="J2803" s="12">
        <v>1455</v>
      </c>
      <c r="K2803" s="12">
        <f>J2803*[1]OtherData!$C$3</f>
        <v>1101.438304314913</v>
      </c>
      <c r="L2803" s="12" t="str">
        <f>VLOOKUP($C2803,[1]OtherData!$H:$I,2,0)</f>
        <v>Water</v>
      </c>
      <c r="M2803" s="15">
        <f t="shared" si="174"/>
        <v>-4.1389768023762707E-2</v>
      </c>
      <c r="N2803" s="12">
        <v>1395.986164326617</v>
      </c>
      <c r="O2803" s="14">
        <f t="shared" si="175"/>
        <v>-3.8483866348874872E-2</v>
      </c>
      <c r="P2803">
        <v>3</v>
      </c>
      <c r="Q2803">
        <v>1</v>
      </c>
    </row>
    <row r="2804" spans="1:17">
      <c r="A2804" s="2" t="str">
        <f t="shared" si="172"/>
        <v>4_20192</v>
      </c>
      <c r="B2804" s="2">
        <v>4</v>
      </c>
      <c r="C2804" s="11" t="s">
        <v>24</v>
      </c>
      <c r="D2804" s="2">
        <v>2</v>
      </c>
      <c r="E2804" s="2">
        <v>2019</v>
      </c>
      <c r="F2804" s="2" t="str">
        <f t="shared" si="173"/>
        <v>2019Q2</v>
      </c>
      <c r="G2804" s="2">
        <v>1</v>
      </c>
      <c r="H2804" s="2">
        <v>0</v>
      </c>
      <c r="I2804" s="2">
        <v>0</v>
      </c>
      <c r="J2804" s="12">
        <v>1451</v>
      </c>
      <c r="K2804" s="12">
        <f>J2804*[1]OtherData!$C$3</f>
        <v>1098.4102952308858</v>
      </c>
      <c r="L2804" s="12" t="str">
        <f>VLOOKUP($C2804,[1]OtherData!$H:$I,2,0)</f>
        <v>Storm</v>
      </c>
      <c r="M2804" s="13">
        <f t="shared" si="174"/>
        <v>-4.1389793321608255E-2</v>
      </c>
      <c r="N2804" s="12">
        <v>1402.1041779514474</v>
      </c>
      <c r="O2804" s="14">
        <f t="shared" si="175"/>
        <v>-3.8483837009924901E-2</v>
      </c>
      <c r="P2804">
        <v>3</v>
      </c>
      <c r="Q2804">
        <v>1</v>
      </c>
    </row>
    <row r="2805" spans="1:17">
      <c r="A2805" s="2" t="str">
        <f t="shared" si="172"/>
        <v>6_20173</v>
      </c>
      <c r="B2805" s="2">
        <v>6</v>
      </c>
      <c r="C2805" s="11" t="s">
        <v>27</v>
      </c>
      <c r="D2805" s="2">
        <v>3</v>
      </c>
      <c r="E2805" s="2">
        <v>2017</v>
      </c>
      <c r="F2805" s="2" t="str">
        <f t="shared" si="173"/>
        <v>2017Q3</v>
      </c>
      <c r="G2805" s="2">
        <v>1</v>
      </c>
      <c r="H2805" s="2">
        <v>0</v>
      </c>
      <c r="I2805" s="2">
        <v>0</v>
      </c>
      <c r="J2805" s="12">
        <v>1443</v>
      </c>
      <c r="K2805" s="12">
        <f>J2805*[1]OtherData!$C$3</f>
        <v>1092.3542770628312</v>
      </c>
      <c r="L2805" s="12" t="str">
        <f>VLOOKUP($C2805,[1]OtherData!$H:$I,2,0)</f>
        <v>Storm</v>
      </c>
      <c r="M2805" s="15">
        <f t="shared" si="174"/>
        <v>-4.1389843917299343E-2</v>
      </c>
      <c r="N2805" s="12">
        <v>1384.4728763734076</v>
      </c>
      <c r="O2805" s="14">
        <f t="shared" si="175"/>
        <v>-3.8483921560876669E-2</v>
      </c>
      <c r="P2805">
        <v>3</v>
      </c>
      <c r="Q2805">
        <v>1</v>
      </c>
    </row>
    <row r="2806" spans="1:17">
      <c r="A2806" s="2" t="str">
        <f t="shared" si="172"/>
        <v>3_20192</v>
      </c>
      <c r="B2806" s="2">
        <v>3</v>
      </c>
      <c r="C2806" s="11" t="s">
        <v>24</v>
      </c>
      <c r="D2806" s="2">
        <v>2</v>
      </c>
      <c r="E2806" s="2">
        <v>2019</v>
      </c>
      <c r="F2806" s="2" t="str">
        <f t="shared" si="173"/>
        <v>2019Q2</v>
      </c>
      <c r="G2806" s="2">
        <v>1</v>
      </c>
      <c r="H2806" s="2">
        <v>0</v>
      </c>
      <c r="I2806" s="2">
        <v>0</v>
      </c>
      <c r="J2806" s="12">
        <v>1441</v>
      </c>
      <c r="K2806" s="12">
        <f>J2806*[1]OtherData!$C$3</f>
        <v>1090.8402725208175</v>
      </c>
      <c r="L2806" s="12" t="str">
        <f>VLOOKUP($C2806,[1]OtherData!$H:$I,2,0)</f>
        <v>Storm</v>
      </c>
      <c r="M2806" s="13">
        <f t="shared" si="174"/>
        <v>-4.1389856566222114E-2</v>
      </c>
      <c r="N2806" s="12">
        <v>1392.4411581171853</v>
      </c>
      <c r="O2806" s="14">
        <f t="shared" si="175"/>
        <v>-3.8483883348961211E-2</v>
      </c>
      <c r="P2806">
        <v>3</v>
      </c>
      <c r="Q2806">
        <v>1</v>
      </c>
    </row>
    <row r="2807" spans="1:17">
      <c r="A2807" s="2" t="str">
        <f t="shared" si="172"/>
        <v>5_20192</v>
      </c>
      <c r="B2807" s="2">
        <v>5</v>
      </c>
      <c r="C2807" s="11" t="s">
        <v>24</v>
      </c>
      <c r="D2807" s="2">
        <v>2</v>
      </c>
      <c r="E2807" s="2">
        <v>2019</v>
      </c>
      <c r="F2807" s="2" t="str">
        <f t="shared" si="173"/>
        <v>2019Q2</v>
      </c>
      <c r="G2807" s="2">
        <v>1</v>
      </c>
      <c r="H2807" s="2">
        <v>0</v>
      </c>
      <c r="I2807" s="2">
        <v>0</v>
      </c>
      <c r="J2807" s="12">
        <v>1436</v>
      </c>
      <c r="K2807" s="12">
        <f>J2807*[1]OtherData!$C$3</f>
        <v>1087.0552611657836</v>
      </c>
      <c r="L2807" s="12" t="str">
        <f>VLOOKUP($C2807,[1]OtherData!$H:$I,2,0)</f>
        <v>Storm</v>
      </c>
      <c r="M2807" s="15">
        <f t="shared" si="174"/>
        <v>-4.1389888188529039E-2</v>
      </c>
      <c r="N2807" s="12">
        <v>1387.6096482000542</v>
      </c>
      <c r="O2807" s="14">
        <f t="shared" si="175"/>
        <v>-3.8483906518479362E-2</v>
      </c>
      <c r="P2807">
        <v>3</v>
      </c>
      <c r="Q2807">
        <v>1</v>
      </c>
    </row>
    <row r="2808" spans="1:17">
      <c r="A2808" s="2" t="str">
        <f t="shared" si="172"/>
        <v>3_20172</v>
      </c>
      <c r="B2808" s="2">
        <v>3</v>
      </c>
      <c r="C2808" s="11" t="s">
        <v>19</v>
      </c>
      <c r="D2808" s="2">
        <v>2</v>
      </c>
      <c r="E2808" s="2">
        <v>2017</v>
      </c>
      <c r="F2808" s="2" t="str">
        <f t="shared" si="173"/>
        <v>2017Q2</v>
      </c>
      <c r="G2808" s="2">
        <v>1</v>
      </c>
      <c r="H2808" s="2">
        <v>0</v>
      </c>
      <c r="I2808" s="2">
        <v>0</v>
      </c>
      <c r="J2808" s="12">
        <v>1434</v>
      </c>
      <c r="K2808" s="12">
        <f>J2808*[1]OtherData!$C$3</f>
        <v>1085.5412566237699</v>
      </c>
      <c r="L2808" s="12" t="str">
        <f>VLOOKUP($C2808,[1]OtherData!$H:$I,2,0)</f>
        <v>Water</v>
      </c>
      <c r="M2808" s="13">
        <f t="shared" si="174"/>
        <v>-4.1389900837451817E-2</v>
      </c>
      <c r="N2808" s="12">
        <v>1375.8379104085009</v>
      </c>
      <c r="O2808" s="14">
        <f t="shared" si="175"/>
        <v>-3.8483962969878015E-2</v>
      </c>
      <c r="P2808">
        <v>3</v>
      </c>
      <c r="Q2808">
        <v>1</v>
      </c>
    </row>
    <row r="2809" spans="1:17">
      <c r="A2809" s="2" t="str">
        <f t="shared" si="172"/>
        <v>3_20172</v>
      </c>
      <c r="B2809" s="2">
        <v>3</v>
      </c>
      <c r="C2809" s="11" t="s">
        <v>19</v>
      </c>
      <c r="D2809" s="2">
        <v>2</v>
      </c>
      <c r="E2809" s="2">
        <v>2017</v>
      </c>
      <c r="F2809" s="2" t="str">
        <f t="shared" si="173"/>
        <v>2017Q2</v>
      </c>
      <c r="G2809" s="2">
        <v>1</v>
      </c>
      <c r="H2809" s="2">
        <v>0</v>
      </c>
      <c r="I2809" s="2">
        <v>0</v>
      </c>
      <c r="J2809" s="12">
        <v>1433</v>
      </c>
      <c r="K2809" s="12">
        <f>J2809*[1]OtherData!$C$3</f>
        <v>1084.7842543527631</v>
      </c>
      <c r="L2809" s="12" t="str">
        <f>VLOOKUP($C2809,[1]OtherData!$H:$I,2,0)</f>
        <v>Water</v>
      </c>
      <c r="M2809" s="15">
        <f t="shared" si="174"/>
        <v>-4.1389907161913202E-2</v>
      </c>
      <c r="N2809" s="12">
        <v>1374.8784697457334</v>
      </c>
      <c r="O2809" s="14">
        <f t="shared" si="175"/>
        <v>-3.8483967570878165E-2</v>
      </c>
      <c r="P2809">
        <v>3</v>
      </c>
      <c r="Q2809">
        <v>1</v>
      </c>
    </row>
    <row r="2810" spans="1:17">
      <c r="A2810" s="2" t="str">
        <f t="shared" si="172"/>
        <v>3_20202</v>
      </c>
      <c r="B2810" s="2">
        <v>3</v>
      </c>
      <c r="C2810" s="11" t="s">
        <v>19</v>
      </c>
      <c r="D2810" s="2">
        <v>2</v>
      </c>
      <c r="E2810" s="2">
        <v>2020</v>
      </c>
      <c r="F2810" s="2" t="str">
        <f t="shared" si="173"/>
        <v>2020Q2</v>
      </c>
      <c r="G2810" s="2">
        <v>1</v>
      </c>
      <c r="H2810" s="2">
        <v>0</v>
      </c>
      <c r="I2810" s="2">
        <v>0</v>
      </c>
      <c r="J2810" s="12">
        <v>1429</v>
      </c>
      <c r="K2810" s="12">
        <f>J2810*[1]OtherData!$C$3</f>
        <v>1081.7562452687359</v>
      </c>
      <c r="L2810" s="12" t="str">
        <f>VLOOKUP($C2810,[1]OtherData!$H:$I,2,0)</f>
        <v>Water</v>
      </c>
      <c r="M2810" s="13">
        <f t="shared" si="174"/>
        <v>-4.1389932459758742E-2</v>
      </c>
      <c r="N2810" s="12">
        <v>1372.2101899545082</v>
      </c>
      <c r="O2810" s="14">
        <f t="shared" si="175"/>
        <v>-3.8483980366620721E-2</v>
      </c>
      <c r="P2810">
        <v>3</v>
      </c>
      <c r="Q2810">
        <v>1</v>
      </c>
    </row>
    <row r="2811" spans="1:17">
      <c r="A2811" s="2" t="str">
        <f t="shared" si="172"/>
        <v>1_19844</v>
      </c>
      <c r="B2811" s="2">
        <v>1</v>
      </c>
      <c r="C2811" s="11" t="s">
        <v>20</v>
      </c>
      <c r="D2811" s="2">
        <v>4</v>
      </c>
      <c r="E2811" s="2">
        <v>1984</v>
      </c>
      <c r="F2811" s="2" t="str">
        <f t="shared" si="173"/>
        <v>1984Q4</v>
      </c>
      <c r="G2811" s="2">
        <v>2</v>
      </c>
      <c r="H2811" s="2">
        <v>0</v>
      </c>
      <c r="I2811" s="2">
        <v>0</v>
      </c>
      <c r="J2811" s="12">
        <v>1389</v>
      </c>
      <c r="K2811" s="12">
        <f>J2811*[1]OtherData!$C$3</f>
        <v>1051.4761544284634</v>
      </c>
      <c r="L2811" s="12" t="str">
        <f>VLOOKUP($C2811,[1]OtherData!$H:$I,2,0)</f>
        <v>Winter</v>
      </c>
      <c r="M2811" s="15">
        <f t="shared" si="174"/>
        <v>-4.1390185438214183E-2</v>
      </c>
      <c r="N2811" s="12">
        <v>2403.6309000270949</v>
      </c>
      <c r="O2811" s="14">
        <f t="shared" si="175"/>
        <v>-3.8479034185970304E-2</v>
      </c>
      <c r="P2811">
        <v>3</v>
      </c>
      <c r="Q2811">
        <v>1</v>
      </c>
    </row>
    <row r="2812" spans="1:17">
      <c r="A2812" s="2" t="str">
        <f t="shared" si="172"/>
        <v>1_19734</v>
      </c>
      <c r="B2812" s="2">
        <v>1</v>
      </c>
      <c r="C2812" s="11" t="s">
        <v>19</v>
      </c>
      <c r="D2812" s="2">
        <v>4</v>
      </c>
      <c r="E2812" s="2">
        <v>1973</v>
      </c>
      <c r="F2812" s="2" t="str">
        <f t="shared" si="173"/>
        <v>1973Q4</v>
      </c>
      <c r="G2812" s="2">
        <v>1</v>
      </c>
      <c r="H2812" s="2">
        <v>0</v>
      </c>
      <c r="I2812" s="2">
        <v>0</v>
      </c>
      <c r="J2812" s="12">
        <v>1386</v>
      </c>
      <c r="K2812" s="12">
        <f>J2812*[1]OtherData!$C$3</f>
        <v>1049.2051476154429</v>
      </c>
      <c r="L2812" s="12" t="str">
        <f>VLOOKUP($C2812,[1]OtherData!$H:$I,2,0)</f>
        <v>Water</v>
      </c>
      <c r="M2812" s="13">
        <f t="shared" si="174"/>
        <v>-4.1390204411598339E-2</v>
      </c>
      <c r="N2812" s="12">
        <v>3021.3052626426934</v>
      </c>
      <c r="O2812" s="14">
        <f t="shared" si="175"/>
        <v>-3.8476072126986234E-2</v>
      </c>
      <c r="P2812">
        <v>3</v>
      </c>
      <c r="Q2812">
        <v>1</v>
      </c>
    </row>
    <row r="2813" spans="1:17">
      <c r="A2813" s="2" t="str">
        <f t="shared" si="172"/>
        <v>1_19841</v>
      </c>
      <c r="B2813" s="2">
        <v>1</v>
      </c>
      <c r="C2813" s="11" t="s">
        <v>27</v>
      </c>
      <c r="D2813" s="2">
        <v>1</v>
      </c>
      <c r="E2813" s="2">
        <v>1984</v>
      </c>
      <c r="F2813" s="2" t="str">
        <f t="shared" si="173"/>
        <v>1984Q1</v>
      </c>
      <c r="G2813" s="2">
        <v>2</v>
      </c>
      <c r="H2813" s="2">
        <v>0</v>
      </c>
      <c r="I2813" s="2">
        <v>0</v>
      </c>
      <c r="J2813" s="12">
        <v>1367</v>
      </c>
      <c r="K2813" s="12">
        <f>J2813*[1]OtherData!$C$3</f>
        <v>1034.8221044663135</v>
      </c>
      <c r="L2813" s="12" t="str">
        <f>VLOOKUP($C2813,[1]OtherData!$H:$I,2,0)</f>
        <v>Storm</v>
      </c>
      <c r="M2813" s="15">
        <f t="shared" si="174"/>
        <v>-4.1390324576364677E-2</v>
      </c>
      <c r="N2813" s="12">
        <v>2365.5604322080912</v>
      </c>
      <c r="O2813" s="14">
        <f t="shared" si="175"/>
        <v>-3.8479216752996002E-2</v>
      </c>
      <c r="P2813">
        <v>3</v>
      </c>
      <c r="Q2813">
        <v>1</v>
      </c>
    </row>
    <row r="2814" spans="1:17">
      <c r="A2814" s="2" t="str">
        <f t="shared" si="172"/>
        <v>1_19871</v>
      </c>
      <c r="B2814" s="2">
        <v>1</v>
      </c>
      <c r="C2814" s="11" t="s">
        <v>20</v>
      </c>
      <c r="D2814" s="2">
        <v>1</v>
      </c>
      <c r="E2814" s="2">
        <v>1987</v>
      </c>
      <c r="F2814" s="2" t="str">
        <f t="shared" si="173"/>
        <v>1987Q1</v>
      </c>
      <c r="G2814" s="2">
        <v>1</v>
      </c>
      <c r="H2814" s="2">
        <v>0</v>
      </c>
      <c r="I2814" s="2">
        <v>0</v>
      </c>
      <c r="J2814" s="12">
        <v>1236</v>
      </c>
      <c r="K2814" s="12">
        <f>J2814*[1]OtherData!$C$3</f>
        <v>935.65480696442091</v>
      </c>
      <c r="L2814" s="12" t="str">
        <f>VLOOKUP($C2814,[1]OtherData!$H:$I,2,0)</f>
        <v>Winter</v>
      </c>
      <c r="M2814" s="13">
        <f t="shared" si="174"/>
        <v>-4.1391153080806237E-2</v>
      </c>
      <c r="N2814" s="12">
        <v>1800.6362549117209</v>
      </c>
      <c r="O2814" s="14">
        <f t="shared" si="175"/>
        <v>-3.84819258483316E-2</v>
      </c>
      <c r="P2814">
        <v>3</v>
      </c>
      <c r="Q2814">
        <v>1</v>
      </c>
    </row>
    <row r="2815" spans="1:17">
      <c r="A2815" s="2" t="str">
        <f t="shared" si="172"/>
        <v>1_19824</v>
      </c>
      <c r="B2815" s="2">
        <v>1</v>
      </c>
      <c r="C2815" s="11" t="s">
        <v>20</v>
      </c>
      <c r="D2815" s="2">
        <v>4</v>
      </c>
      <c r="E2815" s="2">
        <v>1982</v>
      </c>
      <c r="F2815" s="2" t="str">
        <f t="shared" si="173"/>
        <v>1982Q4</v>
      </c>
      <c r="G2815" s="2">
        <v>1</v>
      </c>
      <c r="H2815" s="2">
        <v>0</v>
      </c>
      <c r="I2815" s="2">
        <v>0</v>
      </c>
      <c r="J2815" s="12">
        <v>1230</v>
      </c>
      <c r="K2815" s="12">
        <f>J2815*[1]OtherData!$C$3</f>
        <v>931.11279333838002</v>
      </c>
      <c r="L2815" s="12" t="str">
        <f>VLOOKUP($C2815,[1]OtherData!$H:$I,2,0)</f>
        <v>Winter</v>
      </c>
      <c r="M2815" s="15">
        <f t="shared" si="174"/>
        <v>-4.1391191027574555E-2</v>
      </c>
      <c r="N2815" s="12">
        <v>2397.4779436768649</v>
      </c>
      <c r="O2815" s="14">
        <f t="shared" si="175"/>
        <v>-3.8479063692488207E-2</v>
      </c>
      <c r="P2815">
        <v>3</v>
      </c>
      <c r="Q2815">
        <v>1</v>
      </c>
    </row>
    <row r="2816" spans="1:17">
      <c r="A2816" s="2" t="str">
        <f t="shared" si="172"/>
        <v>2_19851</v>
      </c>
      <c r="B2816" s="2">
        <v>2</v>
      </c>
      <c r="C2816" s="11" t="s">
        <v>38</v>
      </c>
      <c r="D2816" s="2">
        <v>1</v>
      </c>
      <c r="E2816" s="2">
        <v>1985</v>
      </c>
      <c r="F2816" s="2" t="str">
        <f t="shared" si="173"/>
        <v>1985Q1</v>
      </c>
      <c r="G2816" s="2">
        <v>31</v>
      </c>
      <c r="H2816" s="2">
        <v>0</v>
      </c>
      <c r="I2816" s="2">
        <v>0</v>
      </c>
      <c r="J2816" s="12">
        <v>1144</v>
      </c>
      <c r="K2816" s="12">
        <f>J2816*[1]OtherData!$C$3</f>
        <v>866.01059803179419</v>
      </c>
      <c r="L2816" s="12" t="str">
        <f>VLOOKUP($C2816,[1]OtherData!$H:$I,2,0)</f>
        <v>Heat</v>
      </c>
      <c r="M2816" s="13">
        <f t="shared" si="174"/>
        <v>-4.1391734931253747E-2</v>
      </c>
      <c r="N2816" s="12">
        <v>1848.9916679384623</v>
      </c>
      <c r="O2816" s="14">
        <f t="shared" si="175"/>
        <v>-3.8481693959824884E-2</v>
      </c>
      <c r="P2816">
        <v>2</v>
      </c>
      <c r="Q2816">
        <v>3</v>
      </c>
    </row>
    <row r="2817" spans="1:17">
      <c r="A2817" s="2" t="str">
        <f t="shared" si="172"/>
        <v>4_19812</v>
      </c>
      <c r="B2817" s="2">
        <v>4</v>
      </c>
      <c r="C2817" s="11" t="s">
        <v>36</v>
      </c>
      <c r="D2817" s="2">
        <v>2</v>
      </c>
      <c r="E2817" s="2">
        <v>1981</v>
      </c>
      <c r="F2817" s="2" t="str">
        <f t="shared" si="173"/>
        <v>1981Q2</v>
      </c>
      <c r="G2817" s="2">
        <v>1</v>
      </c>
      <c r="H2817" s="2">
        <v>0</v>
      </c>
      <c r="I2817" s="2">
        <v>0</v>
      </c>
      <c r="J2817" s="12">
        <v>1098</v>
      </c>
      <c r="K2817" s="12">
        <f>J2817*[1]OtherData!$C$3</f>
        <v>831.18849356548071</v>
      </c>
      <c r="L2817" s="12" t="str">
        <f>VLOOKUP($C2817,[1]OtherData!$H:$I,2,0)</f>
        <v>Storm</v>
      </c>
      <c r="M2817" s="15">
        <f t="shared" si="174"/>
        <v>-4.1392025856477506E-2</v>
      </c>
      <c r="N2817" s="12">
        <v>2269.2060308626014</v>
      </c>
      <c r="O2817" s="14">
        <f t="shared" si="175"/>
        <v>-3.8479678820773841E-2</v>
      </c>
      <c r="P2817">
        <v>3</v>
      </c>
      <c r="Q2817">
        <v>1</v>
      </c>
    </row>
    <row r="2818" spans="1:17">
      <c r="A2818" s="2" t="str">
        <f t="shared" ref="A2818:A2881" si="176">B2818&amp;"_"&amp;E2818&amp;D2818</f>
        <v>1_19904</v>
      </c>
      <c r="B2818" s="2">
        <v>1</v>
      </c>
      <c r="C2818" s="11" t="s">
        <v>20</v>
      </c>
      <c r="D2818" s="2">
        <v>4</v>
      </c>
      <c r="E2818" s="2">
        <v>1990</v>
      </c>
      <c r="F2818" s="2" t="str">
        <f t="shared" ref="F2818:F2881" si="177">E2818&amp;"Q"&amp;D2818</f>
        <v>1990Q4</v>
      </c>
      <c r="G2818" s="2">
        <v>2</v>
      </c>
      <c r="H2818" s="2">
        <v>0</v>
      </c>
      <c r="I2818" s="2">
        <v>0</v>
      </c>
      <c r="J2818" s="12">
        <v>944</v>
      </c>
      <c r="K2818" s="12">
        <f>J2818*[1]OtherData!$C$3</f>
        <v>714.61014383043153</v>
      </c>
      <c r="L2818" s="12" t="str">
        <f>VLOOKUP($C2818,[1]OtherData!$H:$I,2,0)</f>
        <v>Winter</v>
      </c>
      <c r="M2818" s="13">
        <f t="shared" ref="M2818:M2881" si="178">STANDARDIZE(J2818,AVERAGE($J$2:$J$3367),_xlfn.STDEV.S($J$2:$J$3367))</f>
        <v>-4.1392999823530945E-2</v>
      </c>
      <c r="N2818" s="12">
        <v>1203.2939974620574</v>
      </c>
      <c r="O2818" s="14">
        <f t="shared" ref="O2818:O2881" si="179">STANDARDIZE(N2818,AVERAGE($N$2:$N$3367),_xlfn.STDEV.S($N$2:$N$3367))</f>
        <v>-3.8484790404653392E-2</v>
      </c>
      <c r="P2818">
        <v>3</v>
      </c>
      <c r="Q2818">
        <v>1</v>
      </c>
    </row>
    <row r="2819" spans="1:17">
      <c r="A2819" s="2" t="str">
        <f t="shared" si="176"/>
        <v>4_19891</v>
      </c>
      <c r="B2819" s="2">
        <v>4</v>
      </c>
      <c r="C2819" s="11" t="s">
        <v>26</v>
      </c>
      <c r="D2819" s="2">
        <v>1</v>
      </c>
      <c r="E2819" s="2">
        <v>1989</v>
      </c>
      <c r="F2819" s="2" t="str">
        <f t="shared" si="177"/>
        <v>1989Q1</v>
      </c>
      <c r="G2819" s="2">
        <v>1</v>
      </c>
      <c r="H2819" s="2">
        <v>0</v>
      </c>
      <c r="I2819" s="2">
        <v>0</v>
      </c>
      <c r="J2819" s="12">
        <v>869</v>
      </c>
      <c r="K2819" s="12">
        <f>J2819*[1]OtherData!$C$3</f>
        <v>657.83497350492053</v>
      </c>
      <c r="L2819" s="12" t="str">
        <f>VLOOKUP($C2819,[1]OtherData!$H:$I,2,0)</f>
        <v>Wind</v>
      </c>
      <c r="M2819" s="15">
        <f t="shared" si="178"/>
        <v>-4.1393474158134894E-2</v>
      </c>
      <c r="N2819" s="12">
        <v>1158.0958378120692</v>
      </c>
      <c r="O2819" s="14">
        <f t="shared" si="179"/>
        <v>-3.8485007152543479E-2</v>
      </c>
      <c r="P2819">
        <v>3</v>
      </c>
      <c r="Q2819">
        <v>1</v>
      </c>
    </row>
    <row r="2820" spans="1:17">
      <c r="A2820" s="2" t="str">
        <f t="shared" si="176"/>
        <v>3_19882</v>
      </c>
      <c r="B2820" s="2">
        <v>3</v>
      </c>
      <c r="C2820" s="11" t="s">
        <v>39</v>
      </c>
      <c r="D2820" s="2">
        <v>2</v>
      </c>
      <c r="E2820" s="2">
        <v>1988</v>
      </c>
      <c r="F2820" s="2" t="str">
        <f t="shared" si="177"/>
        <v>1988Q2</v>
      </c>
      <c r="G2820" s="2">
        <v>1</v>
      </c>
      <c r="H2820" s="2">
        <v>0</v>
      </c>
      <c r="I2820" s="2">
        <v>0</v>
      </c>
      <c r="J2820" s="12">
        <v>868</v>
      </c>
      <c r="K2820" s="12">
        <f>J2820*[1]OtherData!$C$3</f>
        <v>657.07797123391379</v>
      </c>
      <c r="L2820" s="12" t="str">
        <f>VLOOKUP($C2820,[1]OtherData!$H:$I,2,0)</f>
        <v>Storm</v>
      </c>
      <c r="M2820" s="13">
        <f t="shared" si="178"/>
        <v>-4.1393480482596286E-2</v>
      </c>
      <c r="N2820" s="12">
        <v>1211.7674281943396</v>
      </c>
      <c r="O2820" s="14">
        <f t="shared" si="179"/>
        <v>-3.8484749770294667E-2</v>
      </c>
      <c r="P2820">
        <v>3</v>
      </c>
      <c r="Q2820">
        <v>1</v>
      </c>
    </row>
    <row r="2821" spans="1:17">
      <c r="A2821" s="2" t="str">
        <f t="shared" si="176"/>
        <v>1_19873</v>
      </c>
      <c r="B2821" s="2">
        <v>1</v>
      </c>
      <c r="C2821" s="11" t="s">
        <v>24</v>
      </c>
      <c r="D2821" s="2">
        <v>3</v>
      </c>
      <c r="E2821" s="2">
        <v>1987</v>
      </c>
      <c r="F2821" s="2" t="str">
        <f t="shared" si="177"/>
        <v>1987Q3</v>
      </c>
      <c r="G2821" s="2">
        <v>1</v>
      </c>
      <c r="H2821" s="2">
        <v>0</v>
      </c>
      <c r="I2821" s="2">
        <v>0</v>
      </c>
      <c r="J2821" s="12">
        <v>865</v>
      </c>
      <c r="K2821" s="12">
        <f>J2821*[1]OtherData!$C$3</f>
        <v>654.80696442089334</v>
      </c>
      <c r="L2821" s="12" t="str">
        <f>VLOOKUP($C2821,[1]OtherData!$H:$I,2,0)</f>
        <v>Storm</v>
      </c>
      <c r="M2821" s="15">
        <f t="shared" si="178"/>
        <v>-4.1393499455980441E-2</v>
      </c>
      <c r="N2821" s="12">
        <v>1260.1540133484132</v>
      </c>
      <c r="O2821" s="14">
        <f t="shared" si="179"/>
        <v>-3.8484517732301937E-2</v>
      </c>
      <c r="P2821">
        <v>3</v>
      </c>
      <c r="Q2821">
        <v>1</v>
      </c>
    </row>
    <row r="2822" spans="1:17">
      <c r="A2822" s="2" t="str">
        <f t="shared" si="176"/>
        <v>3_19882</v>
      </c>
      <c r="B2822" s="2">
        <v>3</v>
      </c>
      <c r="C2822" s="11" t="s">
        <v>24</v>
      </c>
      <c r="D2822" s="2">
        <v>2</v>
      </c>
      <c r="E2822" s="2">
        <v>1988</v>
      </c>
      <c r="F2822" s="2" t="str">
        <f t="shared" si="177"/>
        <v>1988Q2</v>
      </c>
      <c r="G2822" s="2">
        <v>1</v>
      </c>
      <c r="H2822" s="2">
        <v>0</v>
      </c>
      <c r="I2822" s="2">
        <v>0</v>
      </c>
      <c r="J2822" s="12">
        <v>864</v>
      </c>
      <c r="K2822" s="12">
        <f>J2822*[1]OtherData!$C$3</f>
        <v>654.04996214988648</v>
      </c>
      <c r="L2822" s="12" t="str">
        <f>VLOOKUP($C2822,[1]OtherData!$H:$I,2,0)</f>
        <v>Storm</v>
      </c>
      <c r="M2822" s="13">
        <f t="shared" si="178"/>
        <v>-4.1393505780441826E-2</v>
      </c>
      <c r="N2822" s="12">
        <v>1206.1832464975917</v>
      </c>
      <c r="O2822" s="14">
        <f t="shared" si="179"/>
        <v>-3.848477654925226E-2</v>
      </c>
      <c r="P2822">
        <v>3</v>
      </c>
      <c r="Q2822">
        <v>1</v>
      </c>
    </row>
    <row r="2823" spans="1:17">
      <c r="A2823" s="2" t="str">
        <f t="shared" si="176"/>
        <v>1_19883</v>
      </c>
      <c r="B2823" s="2">
        <v>1</v>
      </c>
      <c r="C2823" s="11" t="s">
        <v>24</v>
      </c>
      <c r="D2823" s="2">
        <v>3</v>
      </c>
      <c r="E2823" s="2">
        <v>1988</v>
      </c>
      <c r="F2823" s="2" t="str">
        <f t="shared" si="177"/>
        <v>1988Q3</v>
      </c>
      <c r="G2823" s="2">
        <v>1</v>
      </c>
      <c r="H2823" s="2">
        <v>0</v>
      </c>
      <c r="I2823" s="2">
        <v>0</v>
      </c>
      <c r="J2823" s="12">
        <v>862</v>
      </c>
      <c r="K2823" s="12">
        <f>J2823*[1]OtherData!$C$3</f>
        <v>652.53595760787289</v>
      </c>
      <c r="L2823" s="12" t="str">
        <f>VLOOKUP($C2823,[1]OtherData!$H:$I,2,0)</f>
        <v>Storm</v>
      </c>
      <c r="M2823" s="15">
        <f t="shared" si="178"/>
        <v>-4.1393518429364597E-2</v>
      </c>
      <c r="N2823" s="12">
        <v>1203.3911556492176</v>
      </c>
      <c r="O2823" s="14">
        <f t="shared" si="179"/>
        <v>-3.8484789938731064E-2</v>
      </c>
      <c r="P2823">
        <v>3</v>
      </c>
      <c r="Q2823">
        <v>1</v>
      </c>
    </row>
    <row r="2824" spans="1:17">
      <c r="A2824" s="2" t="str">
        <f t="shared" si="176"/>
        <v>3_19862</v>
      </c>
      <c r="B2824" s="2">
        <v>3</v>
      </c>
      <c r="C2824" s="11" t="s">
        <v>26</v>
      </c>
      <c r="D2824" s="2">
        <v>2</v>
      </c>
      <c r="E2824" s="2">
        <v>1986</v>
      </c>
      <c r="F2824" s="2" t="str">
        <f t="shared" si="177"/>
        <v>1986Q2</v>
      </c>
      <c r="G2824" s="2">
        <v>1</v>
      </c>
      <c r="H2824" s="2">
        <v>0</v>
      </c>
      <c r="I2824" s="2">
        <v>0</v>
      </c>
      <c r="J2824" s="12">
        <v>861</v>
      </c>
      <c r="K2824" s="12">
        <f>J2824*[1]OtherData!$C$3</f>
        <v>651.77895533686603</v>
      </c>
      <c r="L2824" s="12" t="str">
        <f>VLOOKUP($C2824,[1]OtherData!$H:$I,2,0)</f>
        <v>Wind</v>
      </c>
      <c r="M2824" s="13">
        <f t="shared" si="178"/>
        <v>-4.1393524753825982E-2</v>
      </c>
      <c r="N2824" s="12">
        <v>1319.1335916494661</v>
      </c>
      <c r="O2824" s="14">
        <f t="shared" si="179"/>
        <v>-3.8484234895583502E-2</v>
      </c>
      <c r="P2824">
        <v>3</v>
      </c>
      <c r="Q2824">
        <v>1</v>
      </c>
    </row>
    <row r="2825" spans="1:17">
      <c r="A2825" s="2" t="str">
        <f t="shared" si="176"/>
        <v>3_19863</v>
      </c>
      <c r="B2825" s="2">
        <v>3</v>
      </c>
      <c r="C2825" s="11" t="s">
        <v>39</v>
      </c>
      <c r="D2825" s="2">
        <v>3</v>
      </c>
      <c r="E2825" s="2">
        <v>1986</v>
      </c>
      <c r="F2825" s="2" t="str">
        <f t="shared" si="177"/>
        <v>1986Q3</v>
      </c>
      <c r="G2825" s="2">
        <v>1</v>
      </c>
      <c r="H2825" s="2">
        <v>0</v>
      </c>
      <c r="I2825" s="2">
        <v>0</v>
      </c>
      <c r="J2825" s="12">
        <v>861</v>
      </c>
      <c r="K2825" s="12">
        <f>J2825*[1]OtherData!$C$3</f>
        <v>651.77895533686603</v>
      </c>
      <c r="L2825" s="12" t="str">
        <f>VLOOKUP($C2825,[1]OtherData!$H:$I,2,0)</f>
        <v>Storm</v>
      </c>
      <c r="M2825" s="15">
        <f t="shared" si="178"/>
        <v>-4.1393524753825982E-2</v>
      </c>
      <c r="N2825" s="12">
        <v>1319.1335916494661</v>
      </c>
      <c r="O2825" s="14">
        <f t="shared" si="179"/>
        <v>-3.8484234895583502E-2</v>
      </c>
      <c r="P2825">
        <v>3</v>
      </c>
      <c r="Q2825">
        <v>1</v>
      </c>
    </row>
    <row r="2826" spans="1:17">
      <c r="A2826" s="2" t="str">
        <f t="shared" si="176"/>
        <v>3_19762</v>
      </c>
      <c r="B2826" s="2">
        <v>3</v>
      </c>
      <c r="C2826" s="11" t="s">
        <v>39</v>
      </c>
      <c r="D2826" s="2">
        <v>2</v>
      </c>
      <c r="E2826" s="2">
        <v>1976</v>
      </c>
      <c r="F2826" s="2" t="str">
        <f t="shared" si="177"/>
        <v>1976Q2</v>
      </c>
      <c r="G2826" s="2">
        <v>1</v>
      </c>
      <c r="H2826" s="2">
        <v>0</v>
      </c>
      <c r="I2826" s="2">
        <v>0</v>
      </c>
      <c r="J2826" s="12">
        <v>857</v>
      </c>
      <c r="K2826" s="12">
        <f>J2826*[1]OtherData!$C$3</f>
        <v>648.75094625283884</v>
      </c>
      <c r="L2826" s="12" t="str">
        <f>VLOOKUP($C2826,[1]OtherData!$H:$I,2,0)</f>
        <v>Storm</v>
      </c>
      <c r="M2826" s="13">
        <f t="shared" si="178"/>
        <v>-4.1393550051671529E-2</v>
      </c>
      <c r="N2826" s="12">
        <v>1892.1713413685209</v>
      </c>
      <c r="O2826" s="14">
        <f t="shared" si="179"/>
        <v>-3.8481486891590623E-2</v>
      </c>
      <c r="P2826">
        <v>3</v>
      </c>
      <c r="Q2826">
        <v>1</v>
      </c>
    </row>
    <row r="2827" spans="1:17">
      <c r="A2827" s="2" t="str">
        <f t="shared" si="176"/>
        <v>5_19863</v>
      </c>
      <c r="B2827" s="2">
        <v>5</v>
      </c>
      <c r="C2827" s="11" t="s">
        <v>26</v>
      </c>
      <c r="D2827" s="2">
        <v>3</v>
      </c>
      <c r="E2827" s="2">
        <v>1986</v>
      </c>
      <c r="F2827" s="2" t="str">
        <f t="shared" si="177"/>
        <v>1986Q3</v>
      </c>
      <c r="G2827" s="2">
        <v>1</v>
      </c>
      <c r="H2827" s="2">
        <v>0</v>
      </c>
      <c r="I2827" s="2">
        <v>0</v>
      </c>
      <c r="J2827" s="12">
        <v>857</v>
      </c>
      <c r="K2827" s="12">
        <f>J2827*[1]OtherData!$C$3</f>
        <v>648.75094625283884</v>
      </c>
      <c r="L2827" s="12" t="str">
        <f>VLOOKUP($C2827,[1]OtherData!$H:$I,2,0)</f>
        <v>Wind</v>
      </c>
      <c r="M2827" s="15">
        <f t="shared" si="178"/>
        <v>-4.1393550051671529E-2</v>
      </c>
      <c r="N2827" s="12">
        <v>1313.0052125941838</v>
      </c>
      <c r="O2827" s="14">
        <f t="shared" si="179"/>
        <v>-3.848426428424092E-2</v>
      </c>
      <c r="P2827">
        <v>3</v>
      </c>
      <c r="Q2827">
        <v>1</v>
      </c>
    </row>
    <row r="2828" spans="1:17">
      <c r="A2828" s="2" t="str">
        <f t="shared" si="176"/>
        <v>5_19882</v>
      </c>
      <c r="B2828" s="2">
        <v>5</v>
      </c>
      <c r="C2828" s="11" t="s">
        <v>24</v>
      </c>
      <c r="D2828" s="2">
        <v>2</v>
      </c>
      <c r="E2828" s="2">
        <v>1988</v>
      </c>
      <c r="F2828" s="2" t="str">
        <f t="shared" si="177"/>
        <v>1988Q2</v>
      </c>
      <c r="G2828" s="2">
        <v>1</v>
      </c>
      <c r="H2828" s="2">
        <v>0</v>
      </c>
      <c r="I2828" s="2">
        <v>0</v>
      </c>
      <c r="J2828" s="12">
        <v>857</v>
      </c>
      <c r="K2828" s="12">
        <f>J2828*[1]OtherData!$C$3</f>
        <v>648.75094625283884</v>
      </c>
      <c r="L2828" s="12" t="str">
        <f>VLOOKUP($C2828,[1]OtherData!$H:$I,2,0)</f>
        <v>Storm</v>
      </c>
      <c r="M2828" s="13">
        <f t="shared" si="178"/>
        <v>-4.1393550051671529E-2</v>
      </c>
      <c r="N2828" s="12">
        <v>1196.4109285282823</v>
      </c>
      <c r="O2828" s="14">
        <f t="shared" si="179"/>
        <v>-3.8484823412428051E-2</v>
      </c>
      <c r="P2828">
        <v>3</v>
      </c>
      <c r="Q2828">
        <v>1</v>
      </c>
    </row>
    <row r="2829" spans="1:17">
      <c r="A2829" s="2" t="str">
        <f t="shared" si="176"/>
        <v>2_19681</v>
      </c>
      <c r="B2829" s="2">
        <v>2</v>
      </c>
      <c r="C2829" s="11" t="s">
        <v>21</v>
      </c>
      <c r="D2829" s="2">
        <v>1</v>
      </c>
      <c r="E2829" s="2">
        <v>1968</v>
      </c>
      <c r="F2829" s="2" t="str">
        <f t="shared" si="177"/>
        <v>1968Q1</v>
      </c>
      <c r="G2829" s="2">
        <v>1</v>
      </c>
      <c r="H2829" s="2">
        <v>0</v>
      </c>
      <c r="I2829" s="2">
        <v>0</v>
      </c>
      <c r="J2829" s="12">
        <v>854</v>
      </c>
      <c r="K2829" s="12">
        <f>J2829*[1]OtherData!$C$3</f>
        <v>646.47993943981839</v>
      </c>
      <c r="L2829" s="12" t="str">
        <f>VLOOKUP($C2829,[1]OtherData!$H:$I,2,0)</f>
        <v>Wind</v>
      </c>
      <c r="M2829" s="15">
        <f t="shared" si="178"/>
        <v>-4.1393569025055685E-2</v>
      </c>
      <c r="N2829" s="12">
        <v>2077.6129086559113</v>
      </c>
      <c r="O2829" s="14">
        <f t="shared" si="179"/>
        <v>-3.8480597606080899E-2</v>
      </c>
      <c r="P2829">
        <v>3</v>
      </c>
      <c r="Q2829">
        <v>1</v>
      </c>
    </row>
    <row r="2830" spans="1:17">
      <c r="A2830" s="2" t="str">
        <f t="shared" si="176"/>
        <v>5_19793</v>
      </c>
      <c r="B2830" s="2">
        <v>5</v>
      </c>
      <c r="C2830" s="11" t="s">
        <v>21</v>
      </c>
      <c r="D2830" s="2">
        <v>3</v>
      </c>
      <c r="E2830" s="2">
        <v>1979</v>
      </c>
      <c r="F2830" s="2" t="str">
        <f t="shared" si="177"/>
        <v>1979Q3</v>
      </c>
      <c r="G2830" s="2">
        <v>1</v>
      </c>
      <c r="H2830" s="2">
        <v>0</v>
      </c>
      <c r="I2830" s="2">
        <v>0</v>
      </c>
      <c r="J2830" s="12">
        <v>851</v>
      </c>
      <c r="K2830" s="12">
        <f>J2830*[1]OtherData!$C$3</f>
        <v>644.20893262679795</v>
      </c>
      <c r="L2830" s="12" t="str">
        <f>VLOOKUP($C2830,[1]OtherData!$H:$I,2,0)</f>
        <v>Wind</v>
      </c>
      <c r="M2830" s="13">
        <f t="shared" si="178"/>
        <v>-4.1393587998439847E-2</v>
      </c>
      <c r="N2830" s="12">
        <v>1830.6492454835791</v>
      </c>
      <c r="O2830" s="14">
        <f t="shared" si="179"/>
        <v>-3.8481781920958628E-2</v>
      </c>
      <c r="P2830">
        <v>3</v>
      </c>
      <c r="Q2830">
        <v>1</v>
      </c>
    </row>
    <row r="2831" spans="1:17">
      <c r="A2831" s="2" t="str">
        <f t="shared" si="176"/>
        <v>5_19872</v>
      </c>
      <c r="B2831" s="2">
        <v>5</v>
      </c>
      <c r="C2831" s="11" t="s">
        <v>39</v>
      </c>
      <c r="D2831" s="2">
        <v>2</v>
      </c>
      <c r="E2831" s="2">
        <v>1987</v>
      </c>
      <c r="F2831" s="2" t="str">
        <f t="shared" si="177"/>
        <v>1987Q2</v>
      </c>
      <c r="G2831" s="2">
        <v>1</v>
      </c>
      <c r="H2831" s="2">
        <v>0</v>
      </c>
      <c r="I2831" s="2">
        <v>0</v>
      </c>
      <c r="J2831" s="12">
        <v>851</v>
      </c>
      <c r="K2831" s="12">
        <f>J2831*[1]OtherData!$C$3</f>
        <v>644.20893262679795</v>
      </c>
      <c r="L2831" s="12" t="str">
        <f>VLOOKUP($C2831,[1]OtherData!$H:$I,2,0)</f>
        <v>Storm</v>
      </c>
      <c r="M2831" s="15">
        <f t="shared" si="178"/>
        <v>-4.1393587998439847E-2</v>
      </c>
      <c r="N2831" s="12">
        <v>1239.7584570630054</v>
      </c>
      <c r="O2831" s="14">
        <f t="shared" si="179"/>
        <v>-3.8484615539244212E-2</v>
      </c>
      <c r="P2831">
        <v>3</v>
      </c>
      <c r="Q2831">
        <v>1</v>
      </c>
    </row>
    <row r="2832" spans="1:17">
      <c r="A2832" s="2" t="str">
        <f t="shared" si="176"/>
        <v>4_19873</v>
      </c>
      <c r="B2832" s="2">
        <v>4</v>
      </c>
      <c r="C2832" s="11" t="s">
        <v>39</v>
      </c>
      <c r="D2832" s="2">
        <v>3</v>
      </c>
      <c r="E2832" s="2">
        <v>1987</v>
      </c>
      <c r="F2832" s="2" t="str">
        <f t="shared" si="177"/>
        <v>1987Q3</v>
      </c>
      <c r="G2832" s="2">
        <v>1</v>
      </c>
      <c r="H2832" s="2">
        <v>0</v>
      </c>
      <c r="I2832" s="2">
        <v>0</v>
      </c>
      <c r="J2832" s="12">
        <v>850</v>
      </c>
      <c r="K2832" s="12">
        <f>J2832*[1]OtherData!$C$3</f>
        <v>643.45193035579109</v>
      </c>
      <c r="L2832" s="12" t="str">
        <f>VLOOKUP($C2832,[1]OtherData!$H:$I,2,0)</f>
        <v>Storm</v>
      </c>
      <c r="M2832" s="13">
        <f t="shared" si="178"/>
        <v>-4.1393594322901232E-2</v>
      </c>
      <c r="N2832" s="12">
        <v>1238.3016316140477</v>
      </c>
      <c r="O2832" s="14">
        <f t="shared" si="179"/>
        <v>-3.8484622525454378E-2</v>
      </c>
      <c r="P2832">
        <v>3</v>
      </c>
      <c r="Q2832">
        <v>1</v>
      </c>
    </row>
    <row r="2833" spans="1:17">
      <c r="A2833" s="2" t="str">
        <f t="shared" si="176"/>
        <v>4_19642</v>
      </c>
      <c r="B2833" s="2">
        <v>4</v>
      </c>
      <c r="C2833" s="11" t="s">
        <v>21</v>
      </c>
      <c r="D2833" s="2">
        <v>2</v>
      </c>
      <c r="E2833" s="2">
        <v>1964</v>
      </c>
      <c r="F2833" s="2" t="str">
        <f t="shared" si="177"/>
        <v>1964Q2</v>
      </c>
      <c r="G2833" s="2">
        <v>1</v>
      </c>
      <c r="H2833" s="2">
        <v>0</v>
      </c>
      <c r="I2833" s="2">
        <v>0</v>
      </c>
      <c r="J2833" s="12">
        <v>844</v>
      </c>
      <c r="K2833" s="12">
        <f>J2833*[1]OtherData!$C$3</f>
        <v>638.90991672975019</v>
      </c>
      <c r="L2833" s="12" t="str">
        <f>VLOOKUP($C2833,[1]OtherData!$H:$I,2,0)</f>
        <v>Wind</v>
      </c>
      <c r="M2833" s="15">
        <f t="shared" si="178"/>
        <v>-4.1393632269669543E-2</v>
      </c>
      <c r="N2833" s="12">
        <v>2255.716653936729</v>
      </c>
      <c r="O2833" s="14">
        <f t="shared" si="179"/>
        <v>-3.8479743509115351E-2</v>
      </c>
      <c r="P2833">
        <v>3</v>
      </c>
      <c r="Q2833">
        <v>1</v>
      </c>
    </row>
    <row r="2834" spans="1:17">
      <c r="A2834" s="2" t="str">
        <f t="shared" si="176"/>
        <v>1_19604</v>
      </c>
      <c r="B2834" s="2">
        <v>1</v>
      </c>
      <c r="C2834" s="11" t="s">
        <v>39</v>
      </c>
      <c r="D2834" s="2">
        <v>4</v>
      </c>
      <c r="E2834" s="2">
        <v>1960</v>
      </c>
      <c r="F2834" s="2" t="str">
        <f t="shared" si="177"/>
        <v>1960Q4</v>
      </c>
      <c r="G2834" s="2">
        <v>1</v>
      </c>
      <c r="H2834" s="2">
        <v>0</v>
      </c>
      <c r="I2834" s="2">
        <v>0</v>
      </c>
      <c r="J2834" s="12">
        <v>842</v>
      </c>
      <c r="K2834" s="12">
        <f>J2834*[1]OtherData!$C$3</f>
        <v>637.3959121877366</v>
      </c>
      <c r="L2834" s="12" t="str">
        <f>VLOOKUP($C2834,[1]OtherData!$H:$I,2,0)</f>
        <v>Storm</v>
      </c>
      <c r="M2834" s="13">
        <f t="shared" si="178"/>
        <v>-4.1393644918592321E-2</v>
      </c>
      <c r="N2834" s="12">
        <v>2383.9422291951314</v>
      </c>
      <c r="O2834" s="14">
        <f t="shared" si="179"/>
        <v>-3.8479128603041583E-2</v>
      </c>
      <c r="P2834">
        <v>3</v>
      </c>
      <c r="Q2834">
        <v>1</v>
      </c>
    </row>
    <row r="2835" spans="1:17">
      <c r="A2835" s="2" t="str">
        <f t="shared" si="176"/>
        <v>6_19654</v>
      </c>
      <c r="B2835" s="2">
        <v>6</v>
      </c>
      <c r="C2835" s="11" t="s">
        <v>39</v>
      </c>
      <c r="D2835" s="2">
        <v>4</v>
      </c>
      <c r="E2835" s="2">
        <v>1965</v>
      </c>
      <c r="F2835" s="2" t="str">
        <f t="shared" si="177"/>
        <v>1965Q4</v>
      </c>
      <c r="G2835" s="2">
        <v>1</v>
      </c>
      <c r="H2835" s="2">
        <v>0</v>
      </c>
      <c r="I2835" s="2">
        <v>0</v>
      </c>
      <c r="J2835" s="12">
        <v>842</v>
      </c>
      <c r="K2835" s="12">
        <f>J2835*[1]OtherData!$C$3</f>
        <v>637.3959121877366</v>
      </c>
      <c r="L2835" s="12" t="str">
        <f>VLOOKUP($C2835,[1]OtherData!$H:$I,2,0)</f>
        <v>Storm</v>
      </c>
      <c r="M2835" s="15">
        <f t="shared" si="178"/>
        <v>-4.1393644918592321E-2</v>
      </c>
      <c r="N2835" s="12">
        <v>2200.7704519041677</v>
      </c>
      <c r="O2835" s="14">
        <f t="shared" si="179"/>
        <v>-3.8480007003767587E-2</v>
      </c>
      <c r="P2835">
        <v>3</v>
      </c>
      <c r="Q2835">
        <v>1</v>
      </c>
    </row>
    <row r="2836" spans="1:17">
      <c r="A2836" s="2" t="str">
        <f t="shared" si="176"/>
        <v>1_19862</v>
      </c>
      <c r="B2836" s="2">
        <v>1</v>
      </c>
      <c r="C2836" s="11" t="s">
        <v>39</v>
      </c>
      <c r="D2836" s="2">
        <v>2</v>
      </c>
      <c r="E2836" s="2">
        <v>1986</v>
      </c>
      <c r="F2836" s="2" t="str">
        <f t="shared" si="177"/>
        <v>1986Q2</v>
      </c>
      <c r="G2836" s="2">
        <v>1</v>
      </c>
      <c r="H2836" s="2">
        <v>0</v>
      </c>
      <c r="I2836" s="2">
        <v>0</v>
      </c>
      <c r="J2836" s="12">
        <v>840</v>
      </c>
      <c r="K2836" s="12">
        <f>J2836*[1]OtherData!$C$3</f>
        <v>635.881907645723</v>
      </c>
      <c r="L2836" s="12" t="str">
        <f>VLOOKUP($C2836,[1]OtherData!$H:$I,2,0)</f>
        <v>Storm</v>
      </c>
      <c r="M2836" s="13">
        <f t="shared" si="178"/>
        <v>-4.1393657567515091E-2</v>
      </c>
      <c r="N2836" s="12">
        <v>1286.9596016092351</v>
      </c>
      <c r="O2836" s="14">
        <f t="shared" si="179"/>
        <v>-3.8484389186034945E-2</v>
      </c>
      <c r="P2836">
        <v>3</v>
      </c>
      <c r="Q2836">
        <v>1</v>
      </c>
    </row>
    <row r="2837" spans="1:17">
      <c r="A2837" s="2" t="str">
        <f t="shared" si="176"/>
        <v>3_19863</v>
      </c>
      <c r="B2837" s="2">
        <v>3</v>
      </c>
      <c r="C2837" s="11" t="s">
        <v>26</v>
      </c>
      <c r="D2837" s="2">
        <v>3</v>
      </c>
      <c r="E2837" s="2">
        <v>1986</v>
      </c>
      <c r="F2837" s="2" t="str">
        <f t="shared" si="177"/>
        <v>1986Q3</v>
      </c>
      <c r="G2837" s="2">
        <v>1</v>
      </c>
      <c r="H2837" s="2">
        <v>0</v>
      </c>
      <c r="I2837" s="2">
        <v>0</v>
      </c>
      <c r="J2837" s="12">
        <v>839</v>
      </c>
      <c r="K2837" s="12">
        <f>J2837*[1]OtherData!$C$3</f>
        <v>635.12490537471615</v>
      </c>
      <c r="L2837" s="12" t="str">
        <f>VLOOKUP($C2837,[1]OtherData!$H:$I,2,0)</f>
        <v>Wind</v>
      </c>
      <c r="M2837" s="15">
        <f t="shared" si="178"/>
        <v>-4.1393663891976476E-2</v>
      </c>
      <c r="N2837" s="12">
        <v>1285.4275068454147</v>
      </c>
      <c r="O2837" s="14">
        <f t="shared" si="179"/>
        <v>-3.8484396533199294E-2</v>
      </c>
      <c r="P2837">
        <v>3</v>
      </c>
      <c r="Q2837">
        <v>1</v>
      </c>
    </row>
    <row r="2838" spans="1:17">
      <c r="A2838" s="2" t="str">
        <f t="shared" si="176"/>
        <v>1_19653</v>
      </c>
      <c r="B2838" s="2">
        <v>1</v>
      </c>
      <c r="C2838" s="11" t="s">
        <v>25</v>
      </c>
      <c r="D2838" s="2">
        <v>3</v>
      </c>
      <c r="E2838" s="2">
        <v>1965</v>
      </c>
      <c r="F2838" s="2" t="str">
        <f t="shared" si="177"/>
        <v>1965Q3</v>
      </c>
      <c r="G2838" s="2">
        <v>1</v>
      </c>
      <c r="H2838" s="2">
        <v>0</v>
      </c>
      <c r="I2838" s="2">
        <v>12</v>
      </c>
      <c r="J2838" s="12">
        <v>838</v>
      </c>
      <c r="K2838" s="12">
        <f>J2838*[1]OtherData!$C$3</f>
        <v>634.3679031037093</v>
      </c>
      <c r="L2838" s="12" t="str">
        <f>VLOOKUP($C2838,[1]OtherData!$H:$I,2,0)</f>
        <v>Storm</v>
      </c>
      <c r="M2838" s="13">
        <f t="shared" si="178"/>
        <v>-4.1393670216437861E-2</v>
      </c>
      <c r="N2838" s="12">
        <v>2190.3154853868082</v>
      </c>
      <c r="O2838" s="14">
        <f t="shared" si="179"/>
        <v>-3.8480057140586228E-2</v>
      </c>
      <c r="P2838">
        <v>3</v>
      </c>
      <c r="Q2838">
        <v>1</v>
      </c>
    </row>
    <row r="2839" spans="1:17">
      <c r="A2839" s="2" t="str">
        <f t="shared" si="176"/>
        <v>1_19863</v>
      </c>
      <c r="B2839" s="2">
        <v>1</v>
      </c>
      <c r="C2839" s="11" t="s">
        <v>26</v>
      </c>
      <c r="D2839" s="2">
        <v>3</v>
      </c>
      <c r="E2839" s="2">
        <v>1986</v>
      </c>
      <c r="F2839" s="2" t="str">
        <f t="shared" si="177"/>
        <v>1986Q3</v>
      </c>
      <c r="G2839" s="2">
        <v>1</v>
      </c>
      <c r="H2839" s="2">
        <v>0</v>
      </c>
      <c r="I2839" s="2">
        <v>0</v>
      </c>
      <c r="J2839" s="12">
        <v>838</v>
      </c>
      <c r="K2839" s="12">
        <f>J2839*[1]OtherData!$C$3</f>
        <v>634.3679031037093</v>
      </c>
      <c r="L2839" s="12" t="str">
        <f>VLOOKUP($C2839,[1]OtherData!$H:$I,2,0)</f>
        <v>Wind</v>
      </c>
      <c r="M2839" s="15">
        <f t="shared" si="178"/>
        <v>-4.1393670216437861E-2</v>
      </c>
      <c r="N2839" s="12">
        <v>1283.895412081594</v>
      </c>
      <c r="O2839" s="14">
        <f t="shared" si="179"/>
        <v>-3.848440388036365E-2</v>
      </c>
      <c r="P2839">
        <v>3</v>
      </c>
      <c r="Q2839">
        <v>1</v>
      </c>
    </row>
    <row r="2840" spans="1:17">
      <c r="A2840" s="2" t="str">
        <f t="shared" si="176"/>
        <v>2_19742</v>
      </c>
      <c r="B2840" s="2">
        <v>2</v>
      </c>
      <c r="C2840" s="11" t="s">
        <v>36</v>
      </c>
      <c r="D2840" s="2">
        <v>2</v>
      </c>
      <c r="E2840" s="2">
        <v>1974</v>
      </c>
      <c r="F2840" s="2" t="str">
        <f t="shared" si="177"/>
        <v>1974Q2</v>
      </c>
      <c r="G2840" s="2">
        <v>1</v>
      </c>
      <c r="H2840" s="2">
        <v>0</v>
      </c>
      <c r="I2840" s="2">
        <v>0</v>
      </c>
      <c r="J2840" s="12">
        <v>831</v>
      </c>
      <c r="K2840" s="12">
        <f>J2840*[1]OtherData!$C$3</f>
        <v>629.06888720666166</v>
      </c>
      <c r="L2840" s="12" t="str">
        <f>VLOOKUP($C2840,[1]OtherData!$H:$I,2,0)</f>
        <v>Storm</v>
      </c>
      <c r="M2840" s="13">
        <f t="shared" si="178"/>
        <v>-4.1393714487667564E-2</v>
      </c>
      <c r="N2840" s="12">
        <v>1786.7063553176361</v>
      </c>
      <c r="O2840" s="14">
        <f t="shared" si="179"/>
        <v>-3.8481992649200693E-2</v>
      </c>
      <c r="P2840">
        <v>3</v>
      </c>
      <c r="Q2840">
        <v>1</v>
      </c>
    </row>
    <row r="2841" spans="1:17">
      <c r="A2841" s="2" t="str">
        <f t="shared" si="176"/>
        <v>1_19891</v>
      </c>
      <c r="B2841" s="2">
        <v>1</v>
      </c>
      <c r="C2841" s="11" t="s">
        <v>26</v>
      </c>
      <c r="D2841" s="2">
        <v>1</v>
      </c>
      <c r="E2841" s="2">
        <v>1989</v>
      </c>
      <c r="F2841" s="2" t="str">
        <f t="shared" si="177"/>
        <v>1989Q1</v>
      </c>
      <c r="G2841" s="2">
        <v>1</v>
      </c>
      <c r="H2841" s="2">
        <v>0</v>
      </c>
      <c r="I2841" s="2">
        <v>0</v>
      </c>
      <c r="J2841" s="12">
        <v>830</v>
      </c>
      <c r="K2841" s="12">
        <f>J2841*[1]OtherData!$C$3</f>
        <v>628.3118849356548</v>
      </c>
      <c r="L2841" s="12" t="str">
        <f>VLOOKUP($C2841,[1]OtherData!$H:$I,2,0)</f>
        <v>Wind</v>
      </c>
      <c r="M2841" s="15">
        <f t="shared" si="178"/>
        <v>-4.1393720812128949E-2</v>
      </c>
      <c r="N2841" s="12">
        <v>1106.1214561381098</v>
      </c>
      <c r="O2841" s="14">
        <f t="shared" si="179"/>
        <v>-3.8485256395823592E-2</v>
      </c>
      <c r="P2841">
        <v>3</v>
      </c>
      <c r="Q2841">
        <v>1</v>
      </c>
    </row>
    <row r="2842" spans="1:17">
      <c r="A2842" s="2" t="str">
        <f t="shared" si="176"/>
        <v>1_19682</v>
      </c>
      <c r="B2842" s="2">
        <v>1</v>
      </c>
      <c r="C2842" s="11" t="s">
        <v>27</v>
      </c>
      <c r="D2842" s="2">
        <v>2</v>
      </c>
      <c r="E2842" s="2">
        <v>1968</v>
      </c>
      <c r="F2842" s="2" t="str">
        <f t="shared" si="177"/>
        <v>1968Q2</v>
      </c>
      <c r="G2842" s="2">
        <v>1</v>
      </c>
      <c r="H2842" s="2">
        <v>0</v>
      </c>
      <c r="I2842" s="2">
        <v>12</v>
      </c>
      <c r="J2842" s="12">
        <v>823</v>
      </c>
      <c r="K2842" s="12">
        <f>J2842*[1]OtherData!$C$3</f>
        <v>623.01286903860716</v>
      </c>
      <c r="L2842" s="12" t="str">
        <f>VLOOKUP($C2842,[1]OtherData!$H:$I,2,0)</f>
        <v>Storm</v>
      </c>
      <c r="M2842" s="13">
        <f t="shared" si="178"/>
        <v>-4.1393765083358652E-2</v>
      </c>
      <c r="N2842" s="12">
        <v>2002.196046632102</v>
      </c>
      <c r="O2842" s="14">
        <f t="shared" si="179"/>
        <v>-3.8480959267835423E-2</v>
      </c>
      <c r="P2842">
        <v>3</v>
      </c>
      <c r="Q2842">
        <v>1</v>
      </c>
    </row>
    <row r="2843" spans="1:17">
      <c r="A2843" s="2" t="str">
        <f t="shared" si="176"/>
        <v>1_19864</v>
      </c>
      <c r="B2843" s="2">
        <v>1</v>
      </c>
      <c r="C2843" s="11" t="s">
        <v>20</v>
      </c>
      <c r="D2843" s="2">
        <v>4</v>
      </c>
      <c r="E2843" s="2">
        <v>1986</v>
      </c>
      <c r="F2843" s="2" t="str">
        <f t="shared" si="177"/>
        <v>1986Q4</v>
      </c>
      <c r="G2843" s="2">
        <v>1</v>
      </c>
      <c r="H2843" s="2">
        <v>0</v>
      </c>
      <c r="I2843" s="2">
        <v>0</v>
      </c>
      <c r="J2843" s="12">
        <v>823</v>
      </c>
      <c r="K2843" s="12">
        <f>J2843*[1]OtherData!$C$3</f>
        <v>623.01286903860716</v>
      </c>
      <c r="L2843" s="12" t="str">
        <f>VLOOKUP($C2843,[1]OtherData!$H:$I,2,0)</f>
        <v>Winter</v>
      </c>
      <c r="M2843" s="15">
        <f t="shared" si="178"/>
        <v>-4.1393765083358652E-2</v>
      </c>
      <c r="N2843" s="12">
        <v>1260.9139906242863</v>
      </c>
      <c r="O2843" s="14">
        <f t="shared" si="179"/>
        <v>-3.8484514087828971E-2</v>
      </c>
      <c r="P2843">
        <v>3</v>
      </c>
      <c r="Q2843">
        <v>1</v>
      </c>
    </row>
    <row r="2844" spans="1:17">
      <c r="A2844" s="2" t="str">
        <f t="shared" si="176"/>
        <v>2_19882</v>
      </c>
      <c r="B2844" s="2">
        <v>2</v>
      </c>
      <c r="C2844" s="11" t="s">
        <v>25</v>
      </c>
      <c r="D2844" s="2">
        <v>2</v>
      </c>
      <c r="E2844" s="2">
        <v>1988</v>
      </c>
      <c r="F2844" s="2" t="str">
        <f t="shared" si="177"/>
        <v>1988Q2</v>
      </c>
      <c r="G2844" s="2">
        <v>1</v>
      </c>
      <c r="H2844" s="2">
        <v>0</v>
      </c>
      <c r="I2844" s="2">
        <v>0</v>
      </c>
      <c r="J2844" s="12">
        <v>817</v>
      </c>
      <c r="K2844" s="12">
        <f>J2844*[1]OtherData!$C$3</f>
        <v>618.47085541256627</v>
      </c>
      <c r="L2844" s="12" t="str">
        <f>VLOOKUP($C2844,[1]OtherData!$H:$I,2,0)</f>
        <v>Storm</v>
      </c>
      <c r="M2844" s="13">
        <f t="shared" si="178"/>
        <v>-4.139380303012697E-2</v>
      </c>
      <c r="N2844" s="12">
        <v>1140.5691115608013</v>
      </c>
      <c r="O2844" s="14">
        <f t="shared" si="179"/>
        <v>-3.8485091202003996E-2</v>
      </c>
      <c r="P2844">
        <v>3</v>
      </c>
      <c r="Q2844">
        <v>1</v>
      </c>
    </row>
    <row r="2845" spans="1:17">
      <c r="A2845" s="2" t="str">
        <f t="shared" si="176"/>
        <v>2_19891</v>
      </c>
      <c r="B2845" s="2">
        <v>2</v>
      </c>
      <c r="C2845" s="11" t="s">
        <v>24</v>
      </c>
      <c r="D2845" s="2">
        <v>1</v>
      </c>
      <c r="E2845" s="2">
        <v>1989</v>
      </c>
      <c r="F2845" s="2" t="str">
        <f t="shared" si="177"/>
        <v>1989Q1</v>
      </c>
      <c r="G2845" s="2">
        <v>1</v>
      </c>
      <c r="H2845" s="2">
        <v>0</v>
      </c>
      <c r="I2845" s="2">
        <v>0</v>
      </c>
      <c r="J2845" s="12">
        <v>815</v>
      </c>
      <c r="K2845" s="12">
        <f>J2845*[1]OtherData!$C$3</f>
        <v>616.95685087055267</v>
      </c>
      <c r="L2845" s="12" t="str">
        <f>VLOOKUP($C2845,[1]OtherData!$H:$I,2,0)</f>
        <v>Storm</v>
      </c>
      <c r="M2845" s="15">
        <f t="shared" si="178"/>
        <v>-4.1393815679049741E-2</v>
      </c>
      <c r="N2845" s="12">
        <v>1086.1313093404333</v>
      </c>
      <c r="O2845" s="14">
        <f t="shared" si="179"/>
        <v>-3.848535225862363E-2</v>
      </c>
      <c r="P2845">
        <v>3</v>
      </c>
      <c r="Q2845">
        <v>1</v>
      </c>
    </row>
    <row r="2846" spans="1:17">
      <c r="A2846" s="2" t="str">
        <f t="shared" si="176"/>
        <v>5_19713</v>
      </c>
      <c r="B2846" s="2">
        <v>5</v>
      </c>
      <c r="C2846" s="11" t="s">
        <v>21</v>
      </c>
      <c r="D2846" s="2">
        <v>3</v>
      </c>
      <c r="E2846" s="2">
        <v>1971</v>
      </c>
      <c r="F2846" s="2" t="str">
        <f t="shared" si="177"/>
        <v>1971Q3</v>
      </c>
      <c r="G2846" s="2">
        <v>1</v>
      </c>
      <c r="H2846" s="2">
        <v>0</v>
      </c>
      <c r="I2846" s="2">
        <v>0</v>
      </c>
      <c r="J2846" s="12">
        <v>811</v>
      </c>
      <c r="K2846" s="12">
        <f>J2846*[1]OtherData!$C$3</f>
        <v>613.92884178652537</v>
      </c>
      <c r="L2846" s="12" t="str">
        <f>VLOOKUP($C2846,[1]OtherData!$H:$I,2,0)</f>
        <v>Wind</v>
      </c>
      <c r="M2846" s="13">
        <f t="shared" si="178"/>
        <v>-4.1393840976895281E-2</v>
      </c>
      <c r="N2846" s="12">
        <v>1801.5157950250252</v>
      </c>
      <c r="O2846" s="14">
        <f t="shared" si="179"/>
        <v>-3.8481921630494735E-2</v>
      </c>
      <c r="P2846">
        <v>3</v>
      </c>
      <c r="Q2846">
        <v>1</v>
      </c>
    </row>
    <row r="2847" spans="1:17">
      <c r="A2847" s="2" t="str">
        <f t="shared" si="176"/>
        <v>1_19862</v>
      </c>
      <c r="B2847" s="2">
        <v>1</v>
      </c>
      <c r="C2847" s="11" t="s">
        <v>26</v>
      </c>
      <c r="D2847" s="2">
        <v>2</v>
      </c>
      <c r="E2847" s="2">
        <v>1986</v>
      </c>
      <c r="F2847" s="2" t="str">
        <f t="shared" si="177"/>
        <v>1986Q2</v>
      </c>
      <c r="G2847" s="2">
        <v>1</v>
      </c>
      <c r="H2847" s="2">
        <v>0</v>
      </c>
      <c r="I2847" s="2">
        <v>0</v>
      </c>
      <c r="J2847" s="12">
        <v>811</v>
      </c>
      <c r="K2847" s="12">
        <f>J2847*[1]OtherData!$C$3</f>
        <v>613.92884178652537</v>
      </c>
      <c r="L2847" s="12" t="str">
        <f>VLOOKUP($C2847,[1]OtherData!$H:$I,2,0)</f>
        <v>Wind</v>
      </c>
      <c r="M2847" s="15">
        <f t="shared" si="178"/>
        <v>-4.1393840976895281E-2</v>
      </c>
      <c r="N2847" s="12">
        <v>1242.5288534584402</v>
      </c>
      <c r="O2847" s="14">
        <f t="shared" si="179"/>
        <v>-3.8484602253801223E-2</v>
      </c>
      <c r="P2847">
        <v>3</v>
      </c>
      <c r="Q2847">
        <v>1</v>
      </c>
    </row>
    <row r="2848" spans="1:17">
      <c r="A2848" s="2" t="str">
        <f t="shared" si="176"/>
        <v>5_19882</v>
      </c>
      <c r="B2848" s="2">
        <v>5</v>
      </c>
      <c r="C2848" s="11" t="s">
        <v>24</v>
      </c>
      <c r="D2848" s="2">
        <v>2</v>
      </c>
      <c r="E2848" s="2">
        <v>1988</v>
      </c>
      <c r="F2848" s="2" t="str">
        <f t="shared" si="177"/>
        <v>1988Q2</v>
      </c>
      <c r="G2848" s="2">
        <v>1</v>
      </c>
      <c r="H2848" s="2">
        <v>0</v>
      </c>
      <c r="I2848" s="2">
        <v>0</v>
      </c>
      <c r="J2848" s="12">
        <v>809</v>
      </c>
      <c r="K2848" s="12">
        <f>J2848*[1]OtherData!$C$3</f>
        <v>612.41483724451177</v>
      </c>
      <c r="L2848" s="12" t="str">
        <f>VLOOKUP($C2848,[1]OtherData!$H:$I,2,0)</f>
        <v>Storm</v>
      </c>
      <c r="M2848" s="13">
        <f t="shared" si="178"/>
        <v>-4.1393853625818058E-2</v>
      </c>
      <c r="N2848" s="12">
        <v>1129.400748167305</v>
      </c>
      <c r="O2848" s="14">
        <f t="shared" si="179"/>
        <v>-3.8485144759919182E-2</v>
      </c>
      <c r="P2848">
        <v>3</v>
      </c>
      <c r="Q2848">
        <v>1</v>
      </c>
    </row>
    <row r="2849" spans="1:17">
      <c r="A2849" s="2" t="str">
        <f t="shared" si="176"/>
        <v>5_19873</v>
      </c>
      <c r="B2849" s="2">
        <v>5</v>
      </c>
      <c r="C2849" s="11" t="s">
        <v>25</v>
      </c>
      <c r="D2849" s="2">
        <v>3</v>
      </c>
      <c r="E2849" s="2">
        <v>1987</v>
      </c>
      <c r="F2849" s="2" t="str">
        <f t="shared" si="177"/>
        <v>1987Q3</v>
      </c>
      <c r="G2849" s="2">
        <v>1</v>
      </c>
      <c r="H2849" s="2">
        <v>0</v>
      </c>
      <c r="I2849" s="2">
        <v>0</v>
      </c>
      <c r="J2849" s="12">
        <v>808</v>
      </c>
      <c r="K2849" s="12">
        <f>J2849*[1]OtherData!$C$3</f>
        <v>611.65783497350492</v>
      </c>
      <c r="L2849" s="12" t="str">
        <f>VLOOKUP($C2849,[1]OtherData!$H:$I,2,0)</f>
        <v>Storm</v>
      </c>
      <c r="M2849" s="15">
        <f t="shared" si="178"/>
        <v>-4.1393859950279444E-2</v>
      </c>
      <c r="N2849" s="12">
        <v>1177.1149627578241</v>
      </c>
      <c r="O2849" s="14">
        <f t="shared" si="179"/>
        <v>-3.8484915946281208E-2</v>
      </c>
      <c r="P2849">
        <v>3</v>
      </c>
      <c r="Q2849">
        <v>1</v>
      </c>
    </row>
    <row r="2850" spans="1:17">
      <c r="A2850" s="2" t="str">
        <f t="shared" si="176"/>
        <v>1_19882</v>
      </c>
      <c r="B2850" s="2">
        <v>1</v>
      </c>
      <c r="C2850" s="11" t="s">
        <v>25</v>
      </c>
      <c r="D2850" s="2">
        <v>2</v>
      </c>
      <c r="E2850" s="2">
        <v>1988</v>
      </c>
      <c r="F2850" s="2" t="str">
        <f t="shared" si="177"/>
        <v>1988Q2</v>
      </c>
      <c r="G2850" s="2">
        <v>1</v>
      </c>
      <c r="H2850" s="2">
        <v>0</v>
      </c>
      <c r="I2850" s="2">
        <v>0</v>
      </c>
      <c r="J2850" s="12">
        <v>808</v>
      </c>
      <c r="K2850" s="12">
        <f>J2850*[1]OtherData!$C$3</f>
        <v>611.65783497350492</v>
      </c>
      <c r="L2850" s="12" t="str">
        <f>VLOOKUP($C2850,[1]OtherData!$H:$I,2,0)</f>
        <v>Storm</v>
      </c>
      <c r="M2850" s="13">
        <f t="shared" si="178"/>
        <v>-4.1393859950279444E-2</v>
      </c>
      <c r="N2850" s="12">
        <v>1128.0047027431181</v>
      </c>
      <c r="O2850" s="14">
        <f t="shared" si="179"/>
        <v>-3.8485151454658584E-2</v>
      </c>
      <c r="P2850">
        <v>3</v>
      </c>
      <c r="Q2850">
        <v>1</v>
      </c>
    </row>
    <row r="2851" spans="1:17">
      <c r="A2851" s="2" t="str">
        <f t="shared" si="176"/>
        <v>4_19862</v>
      </c>
      <c r="B2851" s="2">
        <v>4</v>
      </c>
      <c r="C2851" s="11" t="s">
        <v>26</v>
      </c>
      <c r="D2851" s="2">
        <v>2</v>
      </c>
      <c r="E2851" s="2">
        <v>1986</v>
      </c>
      <c r="F2851" s="2" t="str">
        <f t="shared" si="177"/>
        <v>1986Q2</v>
      </c>
      <c r="G2851" s="2">
        <v>1</v>
      </c>
      <c r="H2851" s="2">
        <v>0</v>
      </c>
      <c r="I2851" s="2">
        <v>0</v>
      </c>
      <c r="J2851" s="12">
        <v>802</v>
      </c>
      <c r="K2851" s="12">
        <f>J2851*[1]OtherData!$C$3</f>
        <v>607.11582134746402</v>
      </c>
      <c r="L2851" s="12" t="str">
        <f>VLOOKUP($C2851,[1]OtherData!$H:$I,2,0)</f>
        <v>Wind</v>
      </c>
      <c r="M2851" s="15">
        <f t="shared" si="178"/>
        <v>-4.1393897897047761E-2</v>
      </c>
      <c r="N2851" s="12">
        <v>1228.7400005840555</v>
      </c>
      <c r="O2851" s="14">
        <f t="shared" si="179"/>
        <v>-3.8484668378280407E-2</v>
      </c>
      <c r="P2851">
        <v>3</v>
      </c>
      <c r="Q2851">
        <v>1</v>
      </c>
    </row>
    <row r="2852" spans="1:17">
      <c r="A2852" s="2" t="str">
        <f t="shared" si="176"/>
        <v>1_19933</v>
      </c>
      <c r="B2852" s="2">
        <v>1</v>
      </c>
      <c r="C2852" s="11" t="s">
        <v>32</v>
      </c>
      <c r="D2852" s="2">
        <v>3</v>
      </c>
      <c r="E2852" s="2">
        <v>1993</v>
      </c>
      <c r="F2852" s="2" t="str">
        <f t="shared" si="177"/>
        <v>1993Q3</v>
      </c>
      <c r="G2852" s="2">
        <v>1</v>
      </c>
      <c r="H2852" s="2">
        <v>0</v>
      </c>
      <c r="I2852" s="2">
        <v>0</v>
      </c>
      <c r="J2852" s="12">
        <v>802</v>
      </c>
      <c r="K2852" s="12">
        <f>J2852*[1]OtherData!$C$3</f>
        <v>607.11582134746402</v>
      </c>
      <c r="L2852" s="12" t="str">
        <f>VLOOKUP($C2852,[1]OtherData!$H:$I,2,0)</f>
        <v>Storm</v>
      </c>
      <c r="M2852" s="13">
        <f t="shared" si="178"/>
        <v>-4.1393897897047761E-2</v>
      </c>
      <c r="N2852" s="12">
        <v>966.42817992878634</v>
      </c>
      <c r="O2852" s="14">
        <f t="shared" si="179"/>
        <v>-3.8485926295286563E-2</v>
      </c>
      <c r="P2852">
        <v>3</v>
      </c>
      <c r="Q2852">
        <v>1</v>
      </c>
    </row>
    <row r="2853" spans="1:17">
      <c r="A2853" s="2" t="str">
        <f t="shared" si="176"/>
        <v>1_19663</v>
      </c>
      <c r="B2853" s="2">
        <v>1</v>
      </c>
      <c r="C2853" s="11" t="s">
        <v>60</v>
      </c>
      <c r="D2853" s="2">
        <v>3</v>
      </c>
      <c r="E2853" s="2">
        <v>1966</v>
      </c>
      <c r="F2853" s="2" t="str">
        <f t="shared" si="177"/>
        <v>1966Q3</v>
      </c>
      <c r="G2853" s="2">
        <v>1</v>
      </c>
      <c r="H2853" s="2">
        <v>0</v>
      </c>
      <c r="I2853" s="2">
        <v>0</v>
      </c>
      <c r="J2853" s="12">
        <v>801</v>
      </c>
      <c r="K2853" s="12">
        <f>J2853*[1]OtherData!$C$3</f>
        <v>606.35881907645728</v>
      </c>
      <c r="L2853" s="12" t="str">
        <f>VLOOKUP($C2853,[1]OtherData!$H:$I,2,0)</f>
        <v>Storm</v>
      </c>
      <c r="M2853" s="15">
        <f t="shared" si="178"/>
        <v>-4.1393904221509147E-2</v>
      </c>
      <c r="N2853" s="12">
        <v>2050.8069010764284</v>
      </c>
      <c r="O2853" s="14">
        <f t="shared" si="179"/>
        <v>-3.8480726154358734E-2</v>
      </c>
      <c r="P2853">
        <v>3</v>
      </c>
      <c r="Q2853">
        <v>1</v>
      </c>
    </row>
    <row r="2854" spans="1:17">
      <c r="A2854" s="2" t="str">
        <f t="shared" si="176"/>
        <v>5_19862</v>
      </c>
      <c r="B2854" s="2">
        <v>5</v>
      </c>
      <c r="C2854" s="11" t="s">
        <v>39</v>
      </c>
      <c r="D2854" s="2">
        <v>2</v>
      </c>
      <c r="E2854" s="2">
        <v>1986</v>
      </c>
      <c r="F2854" s="2" t="str">
        <f t="shared" si="177"/>
        <v>1986Q2</v>
      </c>
      <c r="G2854" s="2">
        <v>1</v>
      </c>
      <c r="H2854" s="2">
        <v>0</v>
      </c>
      <c r="I2854" s="2">
        <v>0</v>
      </c>
      <c r="J2854" s="12">
        <v>801</v>
      </c>
      <c r="K2854" s="12">
        <f>J2854*[1]OtherData!$C$3</f>
        <v>606.35881907645728</v>
      </c>
      <c r="L2854" s="12" t="str">
        <f>VLOOKUP($C2854,[1]OtherData!$H:$I,2,0)</f>
        <v>Storm</v>
      </c>
      <c r="M2854" s="13">
        <f t="shared" si="178"/>
        <v>-4.1393904221509147E-2</v>
      </c>
      <c r="N2854" s="12">
        <v>1227.2079058202348</v>
      </c>
      <c r="O2854" s="14">
        <f t="shared" si="179"/>
        <v>-3.8484675725444763E-2</v>
      </c>
      <c r="P2854">
        <v>3</v>
      </c>
      <c r="Q2854">
        <v>1</v>
      </c>
    </row>
    <row r="2855" spans="1:17">
      <c r="A2855" s="2" t="str">
        <f t="shared" si="176"/>
        <v>5_19863</v>
      </c>
      <c r="B2855" s="2">
        <v>5</v>
      </c>
      <c r="C2855" s="11" t="s">
        <v>24</v>
      </c>
      <c r="D2855" s="2">
        <v>3</v>
      </c>
      <c r="E2855" s="2">
        <v>1986</v>
      </c>
      <c r="F2855" s="2" t="str">
        <f t="shared" si="177"/>
        <v>1986Q3</v>
      </c>
      <c r="G2855" s="2">
        <v>1</v>
      </c>
      <c r="H2855" s="2">
        <v>0</v>
      </c>
      <c r="I2855" s="2">
        <v>0</v>
      </c>
      <c r="J2855" s="12">
        <v>800</v>
      </c>
      <c r="K2855" s="12">
        <f>J2855*[1]OtherData!$C$3</f>
        <v>605.60181680545043</v>
      </c>
      <c r="L2855" s="12" t="str">
        <f>VLOOKUP($C2855,[1]OtherData!$H:$I,2,0)</f>
        <v>Storm</v>
      </c>
      <c r="M2855" s="15">
        <f t="shared" si="178"/>
        <v>-4.1393910545970532E-2</v>
      </c>
      <c r="N2855" s="12">
        <v>1225.6758110564144</v>
      </c>
      <c r="O2855" s="14">
        <f t="shared" si="179"/>
        <v>-3.8484683072609119E-2</v>
      </c>
      <c r="P2855">
        <v>3</v>
      </c>
      <c r="Q2855">
        <v>1</v>
      </c>
    </row>
    <row r="2856" spans="1:17">
      <c r="A2856" s="2" t="str">
        <f t="shared" si="176"/>
        <v>4_19872</v>
      </c>
      <c r="B2856" s="2">
        <v>4</v>
      </c>
      <c r="C2856" s="11" t="s">
        <v>39</v>
      </c>
      <c r="D2856" s="2">
        <v>2</v>
      </c>
      <c r="E2856" s="2">
        <v>1987</v>
      </c>
      <c r="F2856" s="2" t="str">
        <f t="shared" si="177"/>
        <v>1987Q2</v>
      </c>
      <c r="G2856" s="2">
        <v>1</v>
      </c>
      <c r="H2856" s="2">
        <v>0</v>
      </c>
      <c r="I2856" s="2">
        <v>0</v>
      </c>
      <c r="J2856" s="12">
        <v>799</v>
      </c>
      <c r="K2856" s="12">
        <f>J2856*[1]OtherData!$C$3</f>
        <v>604.84481453444369</v>
      </c>
      <c r="L2856" s="12" t="str">
        <f>VLOOKUP($C2856,[1]OtherData!$H:$I,2,0)</f>
        <v>Storm</v>
      </c>
      <c r="M2856" s="13">
        <f t="shared" si="178"/>
        <v>-4.1393916870431917E-2</v>
      </c>
      <c r="N2856" s="12">
        <v>1164.0035337172048</v>
      </c>
      <c r="O2856" s="14">
        <f t="shared" si="179"/>
        <v>-3.8484978822172666E-2</v>
      </c>
      <c r="P2856">
        <v>3</v>
      </c>
      <c r="Q2856">
        <v>1</v>
      </c>
    </row>
    <row r="2857" spans="1:17">
      <c r="A2857" s="2" t="str">
        <f t="shared" si="176"/>
        <v>3_19882</v>
      </c>
      <c r="B2857" s="2">
        <v>3</v>
      </c>
      <c r="C2857" s="11" t="s">
        <v>39</v>
      </c>
      <c r="D2857" s="2">
        <v>2</v>
      </c>
      <c r="E2857" s="2">
        <v>1988</v>
      </c>
      <c r="F2857" s="2" t="str">
        <f t="shared" si="177"/>
        <v>1988Q2</v>
      </c>
      <c r="G2857" s="2">
        <v>1</v>
      </c>
      <c r="H2857" s="2">
        <v>0</v>
      </c>
      <c r="I2857" s="2">
        <v>0</v>
      </c>
      <c r="J2857" s="12">
        <v>795</v>
      </c>
      <c r="K2857" s="12">
        <f>J2857*[1]OtherData!$C$3</f>
        <v>601.81680545041638</v>
      </c>
      <c r="L2857" s="12" t="str">
        <f>VLOOKUP($C2857,[1]OtherData!$H:$I,2,0)</f>
        <v>Storm</v>
      </c>
      <c r="M2857" s="15">
        <f t="shared" si="178"/>
        <v>-4.1393942168277457E-2</v>
      </c>
      <c r="N2857" s="12">
        <v>1109.8561122286867</v>
      </c>
      <c r="O2857" s="14">
        <f t="shared" si="179"/>
        <v>-3.8485238486270765E-2</v>
      </c>
      <c r="P2857">
        <v>3</v>
      </c>
      <c r="Q2857">
        <v>1</v>
      </c>
    </row>
    <row r="2858" spans="1:17">
      <c r="A2858" s="2" t="str">
        <f t="shared" si="176"/>
        <v>3_19873</v>
      </c>
      <c r="B2858" s="2">
        <v>3</v>
      </c>
      <c r="C2858" s="11" t="s">
        <v>39</v>
      </c>
      <c r="D2858" s="2">
        <v>3</v>
      </c>
      <c r="E2858" s="2">
        <v>1987</v>
      </c>
      <c r="F2858" s="2" t="str">
        <f t="shared" si="177"/>
        <v>1987Q3</v>
      </c>
      <c r="G2858" s="2">
        <v>1</v>
      </c>
      <c r="H2858" s="2">
        <v>0</v>
      </c>
      <c r="I2858" s="2">
        <v>0</v>
      </c>
      <c r="J2858" s="12">
        <v>790</v>
      </c>
      <c r="K2858" s="12">
        <f>J2858*[1]OtherData!$C$3</f>
        <v>598.03179409538234</v>
      </c>
      <c r="L2858" s="12" t="str">
        <f>VLOOKUP($C2858,[1]OtherData!$H:$I,2,0)</f>
        <v>Storm</v>
      </c>
      <c r="M2858" s="13">
        <f t="shared" si="178"/>
        <v>-4.139397379058439E-2</v>
      </c>
      <c r="N2858" s="12">
        <v>1150.8921046765854</v>
      </c>
      <c r="O2858" s="14">
        <f t="shared" si="179"/>
        <v>-3.8485041698064132E-2</v>
      </c>
      <c r="P2858">
        <v>3</v>
      </c>
      <c r="Q2858">
        <v>1</v>
      </c>
    </row>
    <row r="2859" spans="1:17">
      <c r="A2859" s="2" t="str">
        <f t="shared" si="176"/>
        <v>3_19601</v>
      </c>
      <c r="B2859" s="2">
        <v>3</v>
      </c>
      <c r="C2859" s="11" t="s">
        <v>26</v>
      </c>
      <c r="D2859" s="2">
        <v>1</v>
      </c>
      <c r="E2859" s="2">
        <v>1960</v>
      </c>
      <c r="F2859" s="2" t="str">
        <f t="shared" si="177"/>
        <v>1960Q1</v>
      </c>
      <c r="G2859" s="2">
        <v>1</v>
      </c>
      <c r="H2859" s="2">
        <v>0</v>
      </c>
      <c r="I2859" s="2">
        <v>0</v>
      </c>
      <c r="J2859" s="12">
        <v>789</v>
      </c>
      <c r="K2859" s="12">
        <f>J2859*[1]OtherData!$C$3</f>
        <v>597.27479182437548</v>
      </c>
      <c r="L2859" s="12" t="str">
        <f>VLOOKUP($C2859,[1]OtherData!$H:$I,2,0)</f>
        <v>Wind</v>
      </c>
      <c r="M2859" s="15">
        <f t="shared" si="178"/>
        <v>-4.1393980115045775E-2</v>
      </c>
      <c r="N2859" s="12">
        <v>2233.8841078799983</v>
      </c>
      <c r="O2859" s="14">
        <f t="shared" si="179"/>
        <v>-3.8479848207145749E-2</v>
      </c>
      <c r="P2859">
        <v>3</v>
      </c>
      <c r="Q2859">
        <v>1</v>
      </c>
    </row>
    <row r="2860" spans="1:17">
      <c r="A2860" s="2" t="str">
        <f t="shared" si="176"/>
        <v>4_19853</v>
      </c>
      <c r="B2860" s="2">
        <v>4</v>
      </c>
      <c r="C2860" s="11" t="s">
        <v>39</v>
      </c>
      <c r="D2860" s="2">
        <v>3</v>
      </c>
      <c r="E2860" s="2">
        <v>1985</v>
      </c>
      <c r="F2860" s="2" t="str">
        <f t="shared" si="177"/>
        <v>1985Q3</v>
      </c>
      <c r="G2860" s="2">
        <v>1</v>
      </c>
      <c r="H2860" s="2">
        <v>0</v>
      </c>
      <c r="I2860" s="2">
        <v>0</v>
      </c>
      <c r="J2860" s="12">
        <v>788</v>
      </c>
      <c r="K2860" s="12">
        <f>J2860*[1]OtherData!$C$3</f>
        <v>596.51778955336874</v>
      </c>
      <c r="L2860" s="12" t="str">
        <f>VLOOKUP($C2860,[1]OtherData!$H:$I,2,0)</f>
        <v>Storm</v>
      </c>
      <c r="M2860" s="13">
        <f t="shared" si="178"/>
        <v>-4.1393986439507161E-2</v>
      </c>
      <c r="N2860" s="12">
        <v>1273.606148894675</v>
      </c>
      <c r="O2860" s="14">
        <f t="shared" si="179"/>
        <v>-3.8484453222551555E-2</v>
      </c>
      <c r="P2860">
        <v>3</v>
      </c>
      <c r="Q2860">
        <v>1</v>
      </c>
    </row>
    <row r="2861" spans="1:17">
      <c r="A2861" s="2" t="str">
        <f t="shared" si="176"/>
        <v>3_19882</v>
      </c>
      <c r="B2861" s="2">
        <v>3</v>
      </c>
      <c r="C2861" s="11" t="s">
        <v>39</v>
      </c>
      <c r="D2861" s="2">
        <v>2</v>
      </c>
      <c r="E2861" s="2">
        <v>1988</v>
      </c>
      <c r="F2861" s="2" t="str">
        <f t="shared" si="177"/>
        <v>1988Q2</v>
      </c>
      <c r="G2861" s="2">
        <v>1</v>
      </c>
      <c r="H2861" s="2">
        <v>0</v>
      </c>
      <c r="I2861" s="2">
        <v>0</v>
      </c>
      <c r="J2861" s="12">
        <v>784</v>
      </c>
      <c r="K2861" s="12">
        <f>J2861*[1]OtherData!$C$3</f>
        <v>593.48978046934144</v>
      </c>
      <c r="L2861" s="12" t="str">
        <f>VLOOKUP($C2861,[1]OtherData!$H:$I,2,0)</f>
        <v>Storm</v>
      </c>
      <c r="M2861" s="15">
        <f t="shared" si="178"/>
        <v>-4.1394011737352708E-2</v>
      </c>
      <c r="N2861" s="12">
        <v>1094.4996125626294</v>
      </c>
      <c r="O2861" s="14">
        <f t="shared" si="179"/>
        <v>-3.8485312128404149E-2</v>
      </c>
      <c r="P2861">
        <v>3</v>
      </c>
      <c r="Q2861">
        <v>1</v>
      </c>
    </row>
    <row r="2862" spans="1:17">
      <c r="A2862" s="2" t="str">
        <f t="shared" si="176"/>
        <v>2_19891</v>
      </c>
      <c r="B2862" s="2">
        <v>2</v>
      </c>
      <c r="C2862" s="11" t="s">
        <v>26</v>
      </c>
      <c r="D2862" s="2">
        <v>1</v>
      </c>
      <c r="E2862" s="2">
        <v>1989</v>
      </c>
      <c r="F2862" s="2" t="str">
        <f t="shared" si="177"/>
        <v>1989Q1</v>
      </c>
      <c r="G2862" s="2">
        <v>1</v>
      </c>
      <c r="H2862" s="2">
        <v>0</v>
      </c>
      <c r="I2862" s="2">
        <v>0</v>
      </c>
      <c r="J2862" s="12">
        <v>779</v>
      </c>
      <c r="K2862" s="12">
        <f>J2862*[1]OtherData!$C$3</f>
        <v>589.7047691143074</v>
      </c>
      <c r="L2862" s="12" t="str">
        <f>VLOOKUP($C2862,[1]OtherData!$H:$I,2,0)</f>
        <v>Wind</v>
      </c>
      <c r="M2862" s="13">
        <f t="shared" si="178"/>
        <v>-4.1394043359659634E-2</v>
      </c>
      <c r="N2862" s="12">
        <v>1038.1549570260092</v>
      </c>
      <c r="O2862" s="14">
        <f t="shared" si="179"/>
        <v>-3.848558232934373E-2</v>
      </c>
      <c r="P2862">
        <v>3</v>
      </c>
      <c r="Q2862">
        <v>1</v>
      </c>
    </row>
    <row r="2863" spans="1:17">
      <c r="A2863" s="2" t="str">
        <f t="shared" si="176"/>
        <v>1_19872</v>
      </c>
      <c r="B2863" s="2">
        <v>1</v>
      </c>
      <c r="C2863" s="11" t="s">
        <v>24</v>
      </c>
      <c r="D2863" s="2">
        <v>2</v>
      </c>
      <c r="E2863" s="2">
        <v>1987</v>
      </c>
      <c r="F2863" s="2" t="str">
        <f t="shared" si="177"/>
        <v>1987Q2</v>
      </c>
      <c r="G2863" s="2">
        <v>1</v>
      </c>
      <c r="H2863" s="2">
        <v>0</v>
      </c>
      <c r="I2863" s="2">
        <v>0</v>
      </c>
      <c r="J2863" s="12">
        <v>778</v>
      </c>
      <c r="K2863" s="12">
        <f>J2863*[1]OtherData!$C$3</f>
        <v>588.94776684330054</v>
      </c>
      <c r="L2863" s="12" t="str">
        <f>VLOOKUP($C2863,[1]OtherData!$H:$I,2,0)</f>
        <v>Storm</v>
      </c>
      <c r="M2863" s="15">
        <f t="shared" si="178"/>
        <v>-4.1394049684121019E-2</v>
      </c>
      <c r="N2863" s="12">
        <v>1133.410199289093</v>
      </c>
      <c r="O2863" s="14">
        <f t="shared" si="179"/>
        <v>-3.8485125532586081E-2</v>
      </c>
      <c r="P2863">
        <v>3</v>
      </c>
      <c r="Q2863">
        <v>1</v>
      </c>
    </row>
    <row r="2864" spans="1:17">
      <c r="A2864" s="2" t="str">
        <f t="shared" si="176"/>
        <v>1_19873</v>
      </c>
      <c r="B2864" s="2">
        <v>1</v>
      </c>
      <c r="C2864" s="11" t="s">
        <v>24</v>
      </c>
      <c r="D2864" s="2">
        <v>3</v>
      </c>
      <c r="E2864" s="2">
        <v>1987</v>
      </c>
      <c r="F2864" s="2" t="str">
        <f t="shared" si="177"/>
        <v>1987Q3</v>
      </c>
      <c r="G2864" s="2">
        <v>1</v>
      </c>
      <c r="H2864" s="2">
        <v>0</v>
      </c>
      <c r="I2864" s="2">
        <v>0</v>
      </c>
      <c r="J2864" s="12">
        <v>778</v>
      </c>
      <c r="K2864" s="12">
        <f>J2864*[1]OtherData!$C$3</f>
        <v>588.94776684330054</v>
      </c>
      <c r="L2864" s="12" t="str">
        <f>VLOOKUP($C2864,[1]OtherData!$H:$I,2,0)</f>
        <v>Storm</v>
      </c>
      <c r="M2864" s="13">
        <f t="shared" si="178"/>
        <v>-4.1394049684121019E-2</v>
      </c>
      <c r="N2864" s="12">
        <v>1133.410199289093</v>
      </c>
      <c r="O2864" s="14">
        <f t="shared" si="179"/>
        <v>-3.8485125532586081E-2</v>
      </c>
      <c r="P2864">
        <v>3</v>
      </c>
      <c r="Q2864">
        <v>1</v>
      </c>
    </row>
    <row r="2865" spans="1:17">
      <c r="A2865" s="2" t="str">
        <f t="shared" si="176"/>
        <v>2_19891</v>
      </c>
      <c r="B2865" s="2">
        <v>2</v>
      </c>
      <c r="C2865" s="11" t="s">
        <v>20</v>
      </c>
      <c r="D2865" s="2">
        <v>1</v>
      </c>
      <c r="E2865" s="2">
        <v>1989</v>
      </c>
      <c r="F2865" s="2" t="str">
        <f t="shared" si="177"/>
        <v>1989Q1</v>
      </c>
      <c r="G2865" s="2">
        <v>1</v>
      </c>
      <c r="H2865" s="2">
        <v>0</v>
      </c>
      <c r="I2865" s="2">
        <v>0</v>
      </c>
      <c r="J2865" s="12">
        <v>771</v>
      </c>
      <c r="K2865" s="12">
        <f>J2865*[1]OtherData!$C$3</f>
        <v>583.6487509462529</v>
      </c>
      <c r="L2865" s="12" t="str">
        <f>VLOOKUP($C2865,[1]OtherData!$H:$I,2,0)</f>
        <v>Winter</v>
      </c>
      <c r="M2865" s="15">
        <f t="shared" si="178"/>
        <v>-4.1394093955350722E-2</v>
      </c>
      <c r="N2865" s="12">
        <v>1027.4935454005815</v>
      </c>
      <c r="O2865" s="14">
        <f t="shared" si="179"/>
        <v>-3.8485633456170419E-2</v>
      </c>
      <c r="P2865">
        <v>3</v>
      </c>
      <c r="Q2865">
        <v>1</v>
      </c>
    </row>
    <row r="2866" spans="1:17">
      <c r="A2866" s="2" t="str">
        <f t="shared" si="176"/>
        <v>1_19822</v>
      </c>
      <c r="B2866" s="2">
        <v>1</v>
      </c>
      <c r="C2866" s="11" t="s">
        <v>39</v>
      </c>
      <c r="D2866" s="2">
        <v>2</v>
      </c>
      <c r="E2866" s="2">
        <v>1982</v>
      </c>
      <c r="F2866" s="2" t="str">
        <f t="shared" si="177"/>
        <v>1982Q2</v>
      </c>
      <c r="G2866" s="2">
        <v>1</v>
      </c>
      <c r="H2866" s="2">
        <v>0</v>
      </c>
      <c r="I2866" s="2">
        <v>0</v>
      </c>
      <c r="J2866" s="12">
        <v>769</v>
      </c>
      <c r="K2866" s="12">
        <f>J2866*[1]OtherData!$C$3</f>
        <v>582.13474640423919</v>
      </c>
      <c r="L2866" s="12" t="str">
        <f>VLOOKUP($C2866,[1]OtherData!$H:$I,2,0)</f>
        <v>Storm</v>
      </c>
      <c r="M2866" s="13">
        <f t="shared" si="178"/>
        <v>-4.1394106604273492E-2</v>
      </c>
      <c r="N2866" s="12">
        <v>1498.9110070630154</v>
      </c>
      <c r="O2866" s="14">
        <f t="shared" si="179"/>
        <v>-3.8483372772528557E-2</v>
      </c>
      <c r="P2866">
        <v>3</v>
      </c>
      <c r="Q2866">
        <v>1</v>
      </c>
    </row>
    <row r="2867" spans="1:17">
      <c r="A2867" s="2" t="str">
        <f t="shared" si="176"/>
        <v>1_19882</v>
      </c>
      <c r="B2867" s="2">
        <v>1</v>
      </c>
      <c r="C2867" s="11" t="s">
        <v>25</v>
      </c>
      <c r="D2867" s="2">
        <v>2</v>
      </c>
      <c r="E2867" s="2">
        <v>1988</v>
      </c>
      <c r="F2867" s="2" t="str">
        <f t="shared" si="177"/>
        <v>1988Q2</v>
      </c>
      <c r="G2867" s="2">
        <v>1</v>
      </c>
      <c r="H2867" s="2">
        <v>0</v>
      </c>
      <c r="I2867" s="2">
        <v>0</v>
      </c>
      <c r="J2867" s="12">
        <v>767</v>
      </c>
      <c r="K2867" s="12">
        <f>J2867*[1]OtherData!$C$3</f>
        <v>580.6207418622256</v>
      </c>
      <c r="L2867" s="12" t="str">
        <f>VLOOKUP($C2867,[1]OtherData!$H:$I,2,0)</f>
        <v>Storm</v>
      </c>
      <c r="M2867" s="15">
        <f t="shared" si="178"/>
        <v>-4.139411925319627E-2</v>
      </c>
      <c r="N2867" s="12">
        <v>1070.7668403514499</v>
      </c>
      <c r="O2867" s="14">
        <f t="shared" si="179"/>
        <v>-3.8485425938973923E-2</v>
      </c>
      <c r="P2867">
        <v>3</v>
      </c>
      <c r="Q2867">
        <v>1</v>
      </c>
    </row>
    <row r="2868" spans="1:17">
      <c r="A2868" s="2" t="str">
        <f t="shared" si="176"/>
        <v>2_19883</v>
      </c>
      <c r="B2868" s="2">
        <v>2</v>
      </c>
      <c r="C2868" s="11" t="s">
        <v>19</v>
      </c>
      <c r="D2868" s="2">
        <v>3</v>
      </c>
      <c r="E2868" s="2">
        <v>1988</v>
      </c>
      <c r="F2868" s="2" t="str">
        <f t="shared" si="177"/>
        <v>1988Q3</v>
      </c>
      <c r="G2868" s="2">
        <v>1</v>
      </c>
      <c r="H2868" s="2">
        <v>0</v>
      </c>
      <c r="I2868" s="2">
        <v>0</v>
      </c>
      <c r="J2868" s="12">
        <v>766</v>
      </c>
      <c r="K2868" s="12">
        <f>J2868*[1]OtherData!$C$3</f>
        <v>579.86373959121875</v>
      </c>
      <c r="L2868" s="12" t="str">
        <f>VLOOKUP($C2868,[1]OtherData!$H:$I,2,0)</f>
        <v>Water</v>
      </c>
      <c r="M2868" s="13">
        <f t="shared" si="178"/>
        <v>-4.1394125577657655E-2</v>
      </c>
      <c r="N2868" s="12">
        <v>1069.370794927263</v>
      </c>
      <c r="O2868" s="14">
        <f t="shared" si="179"/>
        <v>-3.8485432633713318E-2</v>
      </c>
      <c r="P2868">
        <v>3</v>
      </c>
      <c r="Q2868">
        <v>1</v>
      </c>
    </row>
    <row r="2869" spans="1:17">
      <c r="A2869" s="2" t="str">
        <f t="shared" si="176"/>
        <v>1_19923</v>
      </c>
      <c r="B2869" s="2">
        <v>1</v>
      </c>
      <c r="C2869" s="11" t="s">
        <v>27</v>
      </c>
      <c r="D2869" s="2">
        <v>3</v>
      </c>
      <c r="E2869" s="2">
        <v>1992</v>
      </c>
      <c r="F2869" s="2" t="str">
        <f t="shared" si="177"/>
        <v>1992Q3</v>
      </c>
      <c r="G2869" s="2">
        <v>1</v>
      </c>
      <c r="H2869" s="2">
        <v>0</v>
      </c>
      <c r="I2869" s="2">
        <v>0</v>
      </c>
      <c r="J2869" s="12">
        <v>766</v>
      </c>
      <c r="K2869" s="12">
        <f>J2869*[1]OtherData!$C$3</f>
        <v>579.86373959121875</v>
      </c>
      <c r="L2869" s="12" t="str">
        <f>VLOOKUP($C2869,[1]OtherData!$H:$I,2,0)</f>
        <v>Storm</v>
      </c>
      <c r="M2869" s="15">
        <f t="shared" si="178"/>
        <v>-4.1394125577657655E-2</v>
      </c>
      <c r="N2869" s="12">
        <v>924.28682896845044</v>
      </c>
      <c r="O2869" s="14">
        <f t="shared" si="179"/>
        <v>-3.8486128384242764E-2</v>
      </c>
      <c r="P2869">
        <v>3</v>
      </c>
      <c r="Q2869">
        <v>1</v>
      </c>
    </row>
    <row r="2870" spans="1:17">
      <c r="A2870" s="2" t="str">
        <f t="shared" si="176"/>
        <v>6_19692</v>
      </c>
      <c r="B2870" s="2">
        <v>6</v>
      </c>
      <c r="C2870" s="11" t="s">
        <v>26</v>
      </c>
      <c r="D2870" s="2">
        <v>2</v>
      </c>
      <c r="E2870" s="2">
        <v>1969</v>
      </c>
      <c r="F2870" s="2" t="str">
        <f t="shared" si="177"/>
        <v>1969Q2</v>
      </c>
      <c r="G2870" s="2">
        <v>1</v>
      </c>
      <c r="H2870" s="2">
        <v>0</v>
      </c>
      <c r="I2870" s="2">
        <v>0</v>
      </c>
      <c r="J2870" s="12">
        <v>763</v>
      </c>
      <c r="K2870" s="12">
        <f>J2870*[1]OtherData!$C$3</f>
        <v>577.59273277819841</v>
      </c>
      <c r="L2870" s="12" t="str">
        <f>VLOOKUP($C2870,[1]OtherData!$H:$I,2,0)</f>
        <v>Wind</v>
      </c>
      <c r="M2870" s="13">
        <f t="shared" si="178"/>
        <v>-4.139414455104181E-2</v>
      </c>
      <c r="N2870" s="12">
        <v>1805.1166792888018</v>
      </c>
      <c r="O2870" s="14">
        <f t="shared" si="179"/>
        <v>-3.848190436244505E-2</v>
      </c>
      <c r="P2870">
        <v>3</v>
      </c>
      <c r="Q2870">
        <v>1</v>
      </c>
    </row>
    <row r="2871" spans="1:17">
      <c r="A2871" s="2" t="str">
        <f t="shared" si="176"/>
        <v>1_19931</v>
      </c>
      <c r="B2871" s="2">
        <v>1</v>
      </c>
      <c r="C2871" s="11" t="s">
        <v>32</v>
      </c>
      <c r="D2871" s="2">
        <v>1</v>
      </c>
      <c r="E2871" s="2">
        <v>1993</v>
      </c>
      <c r="F2871" s="2" t="str">
        <f t="shared" si="177"/>
        <v>1993Q1</v>
      </c>
      <c r="G2871" s="2">
        <v>1</v>
      </c>
      <c r="H2871" s="2">
        <v>0</v>
      </c>
      <c r="I2871" s="2">
        <v>0</v>
      </c>
      <c r="J2871" s="12">
        <v>762</v>
      </c>
      <c r="K2871" s="12">
        <f>J2871*[1]OtherData!$C$3</f>
        <v>576.83573050719156</v>
      </c>
      <c r="L2871" s="12" t="str">
        <f>VLOOKUP($C2871,[1]OtherData!$H:$I,2,0)</f>
        <v>Storm</v>
      </c>
      <c r="M2871" s="15">
        <f t="shared" si="178"/>
        <v>-4.1394150875503195E-2</v>
      </c>
      <c r="N2871" s="12">
        <v>918.22727319917101</v>
      </c>
      <c r="O2871" s="14">
        <f t="shared" si="179"/>
        <v>-3.8486157442857938E-2</v>
      </c>
      <c r="P2871">
        <v>3</v>
      </c>
      <c r="Q2871">
        <v>1</v>
      </c>
    </row>
    <row r="2872" spans="1:17">
      <c r="A2872" s="2" t="str">
        <f t="shared" si="176"/>
        <v>3_19842</v>
      </c>
      <c r="B2872" s="2">
        <v>3</v>
      </c>
      <c r="C2872" s="11" t="s">
        <v>39</v>
      </c>
      <c r="D2872" s="2">
        <v>2</v>
      </c>
      <c r="E2872" s="2">
        <v>1984</v>
      </c>
      <c r="F2872" s="2" t="str">
        <f t="shared" si="177"/>
        <v>1984Q2</v>
      </c>
      <c r="G2872" s="2">
        <v>1</v>
      </c>
      <c r="H2872" s="2">
        <v>0</v>
      </c>
      <c r="I2872" s="2">
        <v>0</v>
      </c>
      <c r="J2872" s="12">
        <v>761</v>
      </c>
      <c r="K2872" s="12">
        <f>J2872*[1]OtherData!$C$3</f>
        <v>576.0787282361847</v>
      </c>
      <c r="L2872" s="12" t="str">
        <f>VLOOKUP($C2872,[1]OtherData!$H:$I,2,0)</f>
        <v>Storm</v>
      </c>
      <c r="M2872" s="13">
        <f t="shared" si="178"/>
        <v>-4.139415719996458E-2</v>
      </c>
      <c r="N2872" s="12">
        <v>1316.8920913755358</v>
      </c>
      <c r="O2872" s="14">
        <f t="shared" si="179"/>
        <v>-3.8484245644703791E-2</v>
      </c>
      <c r="P2872">
        <v>3</v>
      </c>
      <c r="Q2872">
        <v>1</v>
      </c>
    </row>
    <row r="2873" spans="1:17">
      <c r="A2873" s="2" t="str">
        <f t="shared" si="176"/>
        <v>4_19872</v>
      </c>
      <c r="B2873" s="2">
        <v>4</v>
      </c>
      <c r="C2873" s="11" t="s">
        <v>39</v>
      </c>
      <c r="D2873" s="2">
        <v>2</v>
      </c>
      <c r="E2873" s="2">
        <v>1987</v>
      </c>
      <c r="F2873" s="2" t="str">
        <f t="shared" si="177"/>
        <v>1987Q2</v>
      </c>
      <c r="G2873" s="2">
        <v>1</v>
      </c>
      <c r="H2873" s="2">
        <v>0</v>
      </c>
      <c r="I2873" s="2">
        <v>0</v>
      </c>
      <c r="J2873" s="12">
        <v>761</v>
      </c>
      <c r="K2873" s="12">
        <f>J2873*[1]OtherData!$C$3</f>
        <v>576.0787282361847</v>
      </c>
      <c r="L2873" s="12" t="str">
        <f>VLOOKUP($C2873,[1]OtherData!$H:$I,2,0)</f>
        <v>Storm</v>
      </c>
      <c r="M2873" s="15">
        <f t="shared" si="178"/>
        <v>-4.139415719996458E-2</v>
      </c>
      <c r="N2873" s="12">
        <v>1108.6441666568121</v>
      </c>
      <c r="O2873" s="14">
        <f t="shared" si="179"/>
        <v>-3.8485244298158847E-2</v>
      </c>
      <c r="P2873">
        <v>3</v>
      </c>
      <c r="Q2873">
        <v>1</v>
      </c>
    </row>
    <row r="2874" spans="1:17">
      <c r="A2874" s="2" t="str">
        <f t="shared" si="176"/>
        <v>1_19862</v>
      </c>
      <c r="B2874" s="2">
        <v>1</v>
      </c>
      <c r="C2874" s="11" t="s">
        <v>39</v>
      </c>
      <c r="D2874" s="2">
        <v>2</v>
      </c>
      <c r="E2874" s="2">
        <v>1986</v>
      </c>
      <c r="F2874" s="2" t="str">
        <f t="shared" si="177"/>
        <v>1986Q2</v>
      </c>
      <c r="G2874" s="2">
        <v>1</v>
      </c>
      <c r="H2874" s="2">
        <v>0</v>
      </c>
      <c r="I2874" s="2">
        <v>0</v>
      </c>
      <c r="J2874" s="12">
        <v>759</v>
      </c>
      <c r="K2874" s="12">
        <f>J2874*[1]OtherData!$C$3</f>
        <v>574.56472369417111</v>
      </c>
      <c r="L2874" s="12" t="str">
        <f>VLOOKUP($C2874,[1]OtherData!$H:$I,2,0)</f>
        <v>Storm</v>
      </c>
      <c r="M2874" s="13">
        <f t="shared" si="178"/>
        <v>-4.1394169848887358E-2</v>
      </c>
      <c r="N2874" s="12">
        <v>1162.8599257397732</v>
      </c>
      <c r="O2874" s="14">
        <f t="shared" si="179"/>
        <v>-3.8484984306347648E-2</v>
      </c>
      <c r="P2874">
        <v>3</v>
      </c>
      <c r="Q2874">
        <v>1</v>
      </c>
    </row>
    <row r="2875" spans="1:17">
      <c r="A2875" s="2" t="str">
        <f t="shared" si="176"/>
        <v>1_19882</v>
      </c>
      <c r="B2875" s="2">
        <v>1</v>
      </c>
      <c r="C2875" s="11" t="s">
        <v>39</v>
      </c>
      <c r="D2875" s="2">
        <v>2</v>
      </c>
      <c r="E2875" s="2">
        <v>1988</v>
      </c>
      <c r="F2875" s="2" t="str">
        <f t="shared" si="177"/>
        <v>1988Q2</v>
      </c>
      <c r="G2875" s="2">
        <v>1</v>
      </c>
      <c r="H2875" s="2">
        <v>0</v>
      </c>
      <c r="I2875" s="2">
        <v>0</v>
      </c>
      <c r="J2875" s="12">
        <v>751</v>
      </c>
      <c r="K2875" s="12">
        <f>J2875*[1]OtherData!$C$3</f>
        <v>568.50870552611661</v>
      </c>
      <c r="L2875" s="12" t="str">
        <f>VLOOKUP($C2875,[1]OtherData!$H:$I,2,0)</f>
        <v>Storm</v>
      </c>
      <c r="M2875" s="15">
        <f t="shared" si="178"/>
        <v>-4.1394220444578446E-2</v>
      </c>
      <c r="N2875" s="12">
        <v>1048.4301135644575</v>
      </c>
      <c r="O2875" s="14">
        <f t="shared" si="179"/>
        <v>-3.8485533054804302E-2</v>
      </c>
      <c r="P2875">
        <v>3</v>
      </c>
      <c r="Q2875">
        <v>1</v>
      </c>
    </row>
    <row r="2876" spans="1:17">
      <c r="A2876" s="2" t="str">
        <f t="shared" si="176"/>
        <v>3_19872</v>
      </c>
      <c r="B2876" s="2">
        <v>3</v>
      </c>
      <c r="C2876" s="11" t="s">
        <v>39</v>
      </c>
      <c r="D2876" s="2">
        <v>2</v>
      </c>
      <c r="E2876" s="2">
        <v>1987</v>
      </c>
      <c r="F2876" s="2" t="str">
        <f t="shared" si="177"/>
        <v>1987Q2</v>
      </c>
      <c r="G2876" s="2">
        <v>1</v>
      </c>
      <c r="H2876" s="2">
        <v>0</v>
      </c>
      <c r="I2876" s="2">
        <v>0</v>
      </c>
      <c r="J2876" s="12">
        <v>750</v>
      </c>
      <c r="K2876" s="12">
        <f>J2876*[1]OtherData!$C$3</f>
        <v>567.75170325510976</v>
      </c>
      <c r="L2876" s="12" t="str">
        <f>VLOOKUP($C2876,[1]OtherData!$H:$I,2,0)</f>
        <v>Storm</v>
      </c>
      <c r="M2876" s="13">
        <f t="shared" si="178"/>
        <v>-4.1394226769039831E-2</v>
      </c>
      <c r="N2876" s="12">
        <v>1092.6190867182772</v>
      </c>
      <c r="O2876" s="14">
        <f t="shared" si="179"/>
        <v>-3.8485321146470637E-2</v>
      </c>
      <c r="P2876">
        <v>3</v>
      </c>
      <c r="Q2876">
        <v>1</v>
      </c>
    </row>
    <row r="2877" spans="1:17">
      <c r="A2877" s="2" t="str">
        <f t="shared" si="176"/>
        <v>2_19683</v>
      </c>
      <c r="B2877" s="2">
        <v>2</v>
      </c>
      <c r="C2877" s="11" t="s">
        <v>21</v>
      </c>
      <c r="D2877" s="2">
        <v>3</v>
      </c>
      <c r="E2877" s="2">
        <v>1968</v>
      </c>
      <c r="F2877" s="2" t="str">
        <f t="shared" si="177"/>
        <v>1968Q3</v>
      </c>
      <c r="G2877" s="2">
        <v>1</v>
      </c>
      <c r="H2877" s="2">
        <v>0</v>
      </c>
      <c r="I2877" s="2">
        <v>0</v>
      </c>
      <c r="J2877" s="12">
        <v>748</v>
      </c>
      <c r="K2877" s="12">
        <f>J2877*[1]OtherData!$C$3</f>
        <v>566.23769871309617</v>
      </c>
      <c r="L2877" s="12" t="str">
        <f>VLOOKUP($C2877,[1]OtherData!$H:$I,2,0)</f>
        <v>Wind</v>
      </c>
      <c r="M2877" s="15">
        <f t="shared" si="178"/>
        <v>-4.1394239417962601E-2</v>
      </c>
      <c r="N2877" s="12">
        <v>1819.7358965744986</v>
      </c>
      <c r="O2877" s="14">
        <f t="shared" si="179"/>
        <v>-3.8481834255951204E-2</v>
      </c>
      <c r="P2877">
        <v>3</v>
      </c>
      <c r="Q2877">
        <v>1</v>
      </c>
    </row>
    <row r="2878" spans="1:17">
      <c r="A2878" s="2" t="str">
        <f t="shared" si="176"/>
        <v>2_19884</v>
      </c>
      <c r="B2878" s="2">
        <v>2</v>
      </c>
      <c r="C2878" s="11" t="s">
        <v>24</v>
      </c>
      <c r="D2878" s="2">
        <v>4</v>
      </c>
      <c r="E2878" s="2">
        <v>1988</v>
      </c>
      <c r="F2878" s="2" t="str">
        <f t="shared" si="177"/>
        <v>1988Q4</v>
      </c>
      <c r="G2878" s="2">
        <v>1</v>
      </c>
      <c r="H2878" s="2">
        <v>0</v>
      </c>
      <c r="I2878" s="2">
        <v>0</v>
      </c>
      <c r="J2878" s="12">
        <v>746</v>
      </c>
      <c r="K2878" s="12">
        <f>J2878*[1]OtherData!$C$3</f>
        <v>564.72369417108257</v>
      </c>
      <c r="L2878" s="12" t="str">
        <f>VLOOKUP($C2878,[1]OtherData!$H:$I,2,0)</f>
        <v>Storm</v>
      </c>
      <c r="M2878" s="13">
        <f t="shared" si="178"/>
        <v>-4.1394252066885372E-2</v>
      </c>
      <c r="N2878" s="12">
        <v>1041.4498864435222</v>
      </c>
      <c r="O2878" s="14">
        <f t="shared" si="179"/>
        <v>-3.8485566528501297E-2</v>
      </c>
      <c r="P2878">
        <v>3</v>
      </c>
      <c r="Q2878">
        <v>1</v>
      </c>
    </row>
    <row r="2879" spans="1:17">
      <c r="A2879" s="2" t="str">
        <f t="shared" si="176"/>
        <v>1_19933</v>
      </c>
      <c r="B2879" s="2">
        <v>1</v>
      </c>
      <c r="C2879" s="11" t="s">
        <v>45</v>
      </c>
      <c r="D2879" s="2">
        <v>3</v>
      </c>
      <c r="E2879" s="2">
        <v>1993</v>
      </c>
      <c r="F2879" s="2" t="str">
        <f t="shared" si="177"/>
        <v>1993Q3</v>
      </c>
      <c r="G2879" s="2">
        <v>1</v>
      </c>
      <c r="H2879" s="2">
        <v>0</v>
      </c>
      <c r="I2879" s="2">
        <v>0</v>
      </c>
      <c r="J2879" s="12">
        <v>742</v>
      </c>
      <c r="K2879" s="12">
        <f>J2879*[1]OtherData!$C$3</f>
        <v>561.69568508705527</v>
      </c>
      <c r="L2879" s="12" t="str">
        <f>VLOOKUP($C2879,[1]OtherData!$H:$I,2,0)</f>
        <v>Storm</v>
      </c>
      <c r="M2879" s="15">
        <f t="shared" si="178"/>
        <v>-4.1394277364730919E-2</v>
      </c>
      <c r="N2879" s="12">
        <v>894.12681983436346</v>
      </c>
      <c r="O2879" s="14">
        <f t="shared" si="179"/>
        <v>-3.8486273016643625E-2</v>
      </c>
      <c r="P2879">
        <v>3</v>
      </c>
      <c r="Q2879">
        <v>1</v>
      </c>
    </row>
    <row r="2880" spans="1:17">
      <c r="A2880" s="2" t="str">
        <f t="shared" si="176"/>
        <v>3_19863</v>
      </c>
      <c r="B2880" s="2">
        <v>3</v>
      </c>
      <c r="C2880" s="11" t="s">
        <v>19</v>
      </c>
      <c r="D2880" s="2">
        <v>3</v>
      </c>
      <c r="E2880" s="2">
        <v>1986</v>
      </c>
      <c r="F2880" s="2" t="str">
        <f t="shared" si="177"/>
        <v>1986Q3</v>
      </c>
      <c r="G2880" s="2">
        <v>1</v>
      </c>
      <c r="H2880" s="2">
        <v>0</v>
      </c>
      <c r="I2880" s="2">
        <v>0</v>
      </c>
      <c r="J2880" s="12">
        <v>741</v>
      </c>
      <c r="K2880" s="12">
        <f>J2880*[1]OtherData!$C$3</f>
        <v>560.93868281604853</v>
      </c>
      <c r="L2880" s="12" t="str">
        <f>VLOOKUP($C2880,[1]OtherData!$H:$I,2,0)</f>
        <v>Water</v>
      </c>
      <c r="M2880" s="13">
        <f t="shared" si="178"/>
        <v>-4.1394283689192304E-2</v>
      </c>
      <c r="N2880" s="12">
        <v>1135.2822199910038</v>
      </c>
      <c r="O2880" s="14">
        <f t="shared" si="179"/>
        <v>-3.8485116555306023E-2</v>
      </c>
      <c r="P2880">
        <v>3</v>
      </c>
      <c r="Q2880">
        <v>1</v>
      </c>
    </row>
    <row r="2881" spans="1:17">
      <c r="A2881" s="2" t="str">
        <f t="shared" si="176"/>
        <v>2_19772</v>
      </c>
      <c r="B2881" s="2">
        <v>2</v>
      </c>
      <c r="C2881" s="11" t="s">
        <v>36</v>
      </c>
      <c r="D2881" s="2">
        <v>2</v>
      </c>
      <c r="E2881" s="2">
        <v>1977</v>
      </c>
      <c r="F2881" s="2" t="str">
        <f t="shared" si="177"/>
        <v>1977Q2</v>
      </c>
      <c r="G2881" s="2">
        <v>1</v>
      </c>
      <c r="H2881" s="2">
        <v>0</v>
      </c>
      <c r="I2881" s="2">
        <v>0</v>
      </c>
      <c r="J2881" s="12">
        <v>739</v>
      </c>
      <c r="K2881" s="12">
        <f>J2881*[1]OtherData!$C$3</f>
        <v>559.42467827403482</v>
      </c>
      <c r="L2881" s="12" t="str">
        <f>VLOOKUP($C2881,[1]OtherData!$H:$I,2,0)</f>
        <v>Storm</v>
      </c>
      <c r="M2881" s="15">
        <f t="shared" si="178"/>
        <v>-4.1394296338115075E-2</v>
      </c>
      <c r="N2881" s="12">
        <v>1628.5786228577233</v>
      </c>
      <c r="O2881" s="14">
        <f t="shared" si="179"/>
        <v>-3.8482750951145714E-2</v>
      </c>
      <c r="P2881">
        <v>3</v>
      </c>
      <c r="Q2881">
        <v>1</v>
      </c>
    </row>
    <row r="2882" spans="1:17">
      <c r="A2882" s="2" t="str">
        <f t="shared" ref="A2882:A2945" si="180">B2882&amp;"_"&amp;E2882&amp;D2882</f>
        <v>4_19611</v>
      </c>
      <c r="B2882" s="2">
        <v>4</v>
      </c>
      <c r="C2882" s="11" t="s">
        <v>21</v>
      </c>
      <c r="D2882" s="2">
        <v>1</v>
      </c>
      <c r="E2882" s="2">
        <v>1961</v>
      </c>
      <c r="F2882" s="2" t="str">
        <f t="shared" ref="F2882:F2945" si="181">E2882&amp;"Q"&amp;D2882</f>
        <v>1961Q1</v>
      </c>
      <c r="G2882" s="2">
        <v>1</v>
      </c>
      <c r="H2882" s="2">
        <v>0</v>
      </c>
      <c r="I2882" s="2">
        <v>0</v>
      </c>
      <c r="J2882" s="12">
        <v>738</v>
      </c>
      <c r="K2882" s="12">
        <f>J2882*[1]OtherData!$C$3</f>
        <v>558.66767600302808</v>
      </c>
      <c r="L2882" s="12" t="str">
        <f>VLOOKUP($C2882,[1]OtherData!$H:$I,2,0)</f>
        <v>Wind</v>
      </c>
      <c r="M2882" s="13">
        <f t="shared" ref="M2882:M2945" si="182">STANDARDIZE(J2882,AVERAGE($J$2:$J$3367),_xlfn.STDEV.S($J$2:$J$3367))</f>
        <v>-4.139430266257646E-2</v>
      </c>
      <c r="N2882" s="12">
        <v>2061.6314012641074</v>
      </c>
      <c r="O2882" s="14">
        <f t="shared" ref="O2882:O2945" si="183">STANDARDIZE(N2882,AVERAGE($N$2:$N$3367),_xlfn.STDEV.S($N$2:$N$3367))</f>
        <v>-3.8480674245440424E-2</v>
      </c>
      <c r="P2882">
        <v>3</v>
      </c>
      <c r="Q2882">
        <v>1</v>
      </c>
    </row>
    <row r="2883" spans="1:17">
      <c r="A2883" s="2" t="str">
        <f t="shared" si="180"/>
        <v>1_19884</v>
      </c>
      <c r="B2883" s="2">
        <v>1</v>
      </c>
      <c r="C2883" s="11" t="s">
        <v>26</v>
      </c>
      <c r="D2883" s="2">
        <v>4</v>
      </c>
      <c r="E2883" s="2">
        <v>1988</v>
      </c>
      <c r="F2883" s="2" t="str">
        <f t="shared" si="181"/>
        <v>1988Q4</v>
      </c>
      <c r="G2883" s="2">
        <v>1</v>
      </c>
      <c r="H2883" s="2">
        <v>0</v>
      </c>
      <c r="I2883" s="2">
        <v>0</v>
      </c>
      <c r="J2883" s="12">
        <v>738</v>
      </c>
      <c r="K2883" s="12">
        <f>J2883*[1]OtherData!$C$3</f>
        <v>558.66767600302808</v>
      </c>
      <c r="L2883" s="12" t="str">
        <f>VLOOKUP($C2883,[1]OtherData!$H:$I,2,0)</f>
        <v>Wind</v>
      </c>
      <c r="M2883" s="15">
        <f t="shared" si="182"/>
        <v>-4.139430266257646E-2</v>
      </c>
      <c r="N2883" s="12">
        <v>1030.2815230500262</v>
      </c>
      <c r="O2883" s="14">
        <f t="shared" si="183"/>
        <v>-3.8485620086416483E-2</v>
      </c>
      <c r="P2883">
        <v>3</v>
      </c>
      <c r="Q2883">
        <v>1</v>
      </c>
    </row>
    <row r="2884" spans="1:17">
      <c r="A2884" s="2" t="str">
        <f t="shared" si="180"/>
        <v>4_19823</v>
      </c>
      <c r="B2884" s="2">
        <v>4</v>
      </c>
      <c r="C2884" s="11" t="s">
        <v>21</v>
      </c>
      <c r="D2884" s="2">
        <v>3</v>
      </c>
      <c r="E2884" s="2">
        <v>1982</v>
      </c>
      <c r="F2884" s="2" t="str">
        <f t="shared" si="181"/>
        <v>1982Q3</v>
      </c>
      <c r="G2884" s="2">
        <v>1</v>
      </c>
      <c r="H2884" s="2">
        <v>0</v>
      </c>
      <c r="I2884" s="2">
        <v>0</v>
      </c>
      <c r="J2884" s="12">
        <v>737</v>
      </c>
      <c r="K2884" s="12">
        <f>J2884*[1]OtherData!$C$3</f>
        <v>557.91067373202122</v>
      </c>
      <c r="L2884" s="12" t="str">
        <f>VLOOKUP($C2884,[1]OtherData!$H:$I,2,0)</f>
        <v>Wind</v>
      </c>
      <c r="M2884" s="13">
        <f t="shared" si="182"/>
        <v>-4.1394308987037845E-2</v>
      </c>
      <c r="N2884" s="12">
        <v>1436.537597146219</v>
      </c>
      <c r="O2884" s="14">
        <f t="shared" si="183"/>
        <v>-3.8483671884375181E-2</v>
      </c>
      <c r="P2884">
        <v>3</v>
      </c>
      <c r="Q2884">
        <v>1</v>
      </c>
    </row>
    <row r="2885" spans="1:17">
      <c r="A2885" s="2" t="str">
        <f t="shared" si="180"/>
        <v>3_19882</v>
      </c>
      <c r="B2885" s="2">
        <v>3</v>
      </c>
      <c r="C2885" s="11" t="s">
        <v>39</v>
      </c>
      <c r="D2885" s="2">
        <v>2</v>
      </c>
      <c r="E2885" s="2">
        <v>1988</v>
      </c>
      <c r="F2885" s="2" t="str">
        <f t="shared" si="181"/>
        <v>1988Q2</v>
      </c>
      <c r="G2885" s="2">
        <v>1</v>
      </c>
      <c r="H2885" s="2">
        <v>0</v>
      </c>
      <c r="I2885" s="2">
        <v>0</v>
      </c>
      <c r="J2885" s="12">
        <v>733</v>
      </c>
      <c r="K2885" s="12">
        <f>J2885*[1]OtherData!$C$3</f>
        <v>554.88266464799392</v>
      </c>
      <c r="L2885" s="12" t="str">
        <f>VLOOKUP($C2885,[1]OtherData!$H:$I,2,0)</f>
        <v>Storm</v>
      </c>
      <c r="M2885" s="15">
        <f t="shared" si="182"/>
        <v>-4.1394334284883393E-2</v>
      </c>
      <c r="N2885" s="12">
        <v>1023.301295929091</v>
      </c>
      <c r="O2885" s="14">
        <f t="shared" si="183"/>
        <v>-3.8485653560113478E-2</v>
      </c>
      <c r="P2885">
        <v>3</v>
      </c>
      <c r="Q2885">
        <v>1</v>
      </c>
    </row>
    <row r="2886" spans="1:17">
      <c r="A2886" s="2" t="str">
        <f t="shared" si="180"/>
        <v>3_19882</v>
      </c>
      <c r="B2886" s="2">
        <v>3</v>
      </c>
      <c r="C2886" s="11" t="s">
        <v>39</v>
      </c>
      <c r="D2886" s="2">
        <v>2</v>
      </c>
      <c r="E2886" s="2">
        <v>1988</v>
      </c>
      <c r="F2886" s="2" t="str">
        <f t="shared" si="181"/>
        <v>1988Q2</v>
      </c>
      <c r="G2886" s="2">
        <v>1</v>
      </c>
      <c r="H2886" s="2">
        <v>0</v>
      </c>
      <c r="I2886" s="2">
        <v>0</v>
      </c>
      <c r="J2886" s="12">
        <v>733</v>
      </c>
      <c r="K2886" s="12">
        <f>J2886*[1]OtherData!$C$3</f>
        <v>554.88266464799392</v>
      </c>
      <c r="L2886" s="12" t="str">
        <f>VLOOKUP($C2886,[1]OtherData!$H:$I,2,0)</f>
        <v>Storm</v>
      </c>
      <c r="M2886" s="13">
        <f t="shared" si="182"/>
        <v>-4.1394334284883393E-2</v>
      </c>
      <c r="N2886" s="12">
        <v>1023.301295929091</v>
      </c>
      <c r="O2886" s="14">
        <f t="shared" si="183"/>
        <v>-3.8485653560113478E-2</v>
      </c>
      <c r="P2886">
        <v>3</v>
      </c>
      <c r="Q2886">
        <v>1</v>
      </c>
    </row>
    <row r="2887" spans="1:17">
      <c r="A2887" s="2" t="str">
        <f t="shared" si="180"/>
        <v>2_19851</v>
      </c>
      <c r="B2887" s="2">
        <v>2</v>
      </c>
      <c r="C2887" s="11" t="s">
        <v>39</v>
      </c>
      <c r="D2887" s="2">
        <v>1</v>
      </c>
      <c r="E2887" s="2">
        <v>1985</v>
      </c>
      <c r="F2887" s="2" t="str">
        <f t="shared" si="181"/>
        <v>1985Q1</v>
      </c>
      <c r="G2887" s="2">
        <v>1</v>
      </c>
      <c r="H2887" s="2">
        <v>0</v>
      </c>
      <c r="I2887" s="2">
        <v>0</v>
      </c>
      <c r="J2887" s="12">
        <v>731</v>
      </c>
      <c r="K2887" s="12">
        <f>J2887*[1]OtherData!$C$3</f>
        <v>553.36866010598033</v>
      </c>
      <c r="L2887" s="12" t="str">
        <f>VLOOKUP($C2887,[1]OtherData!$H:$I,2,0)</f>
        <v>Storm</v>
      </c>
      <c r="M2887" s="15">
        <f t="shared" si="182"/>
        <v>-4.1394346933806163E-2</v>
      </c>
      <c r="N2887" s="12">
        <v>1181.4798157893497</v>
      </c>
      <c r="O2887" s="14">
        <f t="shared" si="183"/>
        <v>-3.848489501461734E-2</v>
      </c>
      <c r="P2887">
        <v>3</v>
      </c>
      <c r="Q2887">
        <v>1</v>
      </c>
    </row>
    <row r="2888" spans="1:17">
      <c r="A2888" s="2" t="str">
        <f t="shared" si="180"/>
        <v>2_19603</v>
      </c>
      <c r="B2888" s="2">
        <v>2</v>
      </c>
      <c r="C2888" s="11" t="s">
        <v>26</v>
      </c>
      <c r="D2888" s="2">
        <v>3</v>
      </c>
      <c r="E2888" s="2">
        <v>1960</v>
      </c>
      <c r="F2888" s="2" t="str">
        <f t="shared" si="181"/>
        <v>1960Q3</v>
      </c>
      <c r="G2888" s="2">
        <v>1</v>
      </c>
      <c r="H2888" s="2">
        <v>0</v>
      </c>
      <c r="I2888" s="2">
        <v>0</v>
      </c>
      <c r="J2888" s="12">
        <v>730</v>
      </c>
      <c r="K2888" s="12">
        <f>J2888*[1]OtherData!$C$3</f>
        <v>552.61165783497358</v>
      </c>
      <c r="L2888" s="12" t="str">
        <f>VLOOKUP($C2888,[1]OtherData!$H:$I,2,0)</f>
        <v>Wind</v>
      </c>
      <c r="M2888" s="13">
        <f t="shared" si="182"/>
        <v>-4.1394353258267548E-2</v>
      </c>
      <c r="N2888" s="12">
        <v>2066.8382747178689</v>
      </c>
      <c r="O2888" s="14">
        <f t="shared" si="183"/>
        <v>-3.8480649275865475E-2</v>
      </c>
      <c r="P2888">
        <v>3</v>
      </c>
      <c r="Q2888">
        <v>1</v>
      </c>
    </row>
    <row r="2889" spans="1:17">
      <c r="A2889" s="2" t="str">
        <f t="shared" si="180"/>
        <v>4_19853</v>
      </c>
      <c r="B2889" s="2">
        <v>4</v>
      </c>
      <c r="C2889" s="11" t="s">
        <v>26</v>
      </c>
      <c r="D2889" s="2">
        <v>3</v>
      </c>
      <c r="E2889" s="2">
        <v>1985</v>
      </c>
      <c r="F2889" s="2" t="str">
        <f t="shared" si="181"/>
        <v>1985Q3</v>
      </c>
      <c r="G2889" s="2">
        <v>1</v>
      </c>
      <c r="H2889" s="2">
        <v>0</v>
      </c>
      <c r="I2889" s="2">
        <v>0</v>
      </c>
      <c r="J2889" s="12">
        <v>730</v>
      </c>
      <c r="K2889" s="12">
        <f>J2889*[1]OtherData!$C$3</f>
        <v>552.61165783497358</v>
      </c>
      <c r="L2889" s="12" t="str">
        <f>VLOOKUP($C2889,[1]OtherData!$H:$I,2,0)</f>
        <v>Wind</v>
      </c>
      <c r="M2889" s="15">
        <f t="shared" si="182"/>
        <v>-4.1394353258267548E-2</v>
      </c>
      <c r="N2889" s="12">
        <v>1179.8635643313614</v>
      </c>
      <c r="O2889" s="14">
        <f t="shared" si="183"/>
        <v>-3.8484902765355336E-2</v>
      </c>
      <c r="P2889">
        <v>3</v>
      </c>
      <c r="Q2889">
        <v>1</v>
      </c>
    </row>
    <row r="2890" spans="1:17">
      <c r="A2890" s="2" t="str">
        <f t="shared" si="180"/>
        <v>3_19863</v>
      </c>
      <c r="B2890" s="2">
        <v>3</v>
      </c>
      <c r="C2890" s="11" t="s">
        <v>26</v>
      </c>
      <c r="D2890" s="2">
        <v>3</v>
      </c>
      <c r="E2890" s="2">
        <v>1986</v>
      </c>
      <c r="F2890" s="2" t="str">
        <f t="shared" si="181"/>
        <v>1986Q3</v>
      </c>
      <c r="G2890" s="2">
        <v>1</v>
      </c>
      <c r="H2890" s="2">
        <v>0</v>
      </c>
      <c r="I2890" s="2">
        <v>0</v>
      </c>
      <c r="J2890" s="12">
        <v>729</v>
      </c>
      <c r="K2890" s="12">
        <f>J2890*[1]OtherData!$C$3</f>
        <v>551.85465556396673</v>
      </c>
      <c r="L2890" s="12" t="str">
        <f>VLOOKUP($C2890,[1]OtherData!$H:$I,2,0)</f>
        <v>Wind</v>
      </c>
      <c r="M2890" s="13">
        <f t="shared" si="182"/>
        <v>-4.1394359582728933E-2</v>
      </c>
      <c r="N2890" s="12">
        <v>1116.8970828251577</v>
      </c>
      <c r="O2890" s="14">
        <f t="shared" si="183"/>
        <v>-3.8485204721278275E-2</v>
      </c>
      <c r="P2890">
        <v>3</v>
      </c>
      <c r="Q2890">
        <v>1</v>
      </c>
    </row>
    <row r="2891" spans="1:17">
      <c r="A2891" s="2" t="str">
        <f t="shared" si="180"/>
        <v>1_19654</v>
      </c>
      <c r="B2891" s="2">
        <v>1</v>
      </c>
      <c r="C2891" s="11" t="s">
        <v>39</v>
      </c>
      <c r="D2891" s="2">
        <v>4</v>
      </c>
      <c r="E2891" s="2">
        <v>1965</v>
      </c>
      <c r="F2891" s="2" t="str">
        <f t="shared" si="181"/>
        <v>1965Q4</v>
      </c>
      <c r="G2891" s="2">
        <v>1</v>
      </c>
      <c r="H2891" s="2">
        <v>0</v>
      </c>
      <c r="I2891" s="2">
        <v>0</v>
      </c>
      <c r="J2891" s="12">
        <v>725</v>
      </c>
      <c r="K2891" s="12">
        <f>J2891*[1]OtherData!$C$3</f>
        <v>548.82664647993943</v>
      </c>
      <c r="L2891" s="12" t="str">
        <f>VLOOKUP($C2891,[1]OtherData!$H:$I,2,0)</f>
        <v>Storm</v>
      </c>
      <c r="M2891" s="15">
        <f t="shared" si="182"/>
        <v>-4.1394384880574481E-2</v>
      </c>
      <c r="N2891" s="12">
        <v>1894.9626812714032</v>
      </c>
      <c r="O2891" s="14">
        <f t="shared" si="183"/>
        <v>-3.8481473505712988E-2</v>
      </c>
      <c r="P2891">
        <v>3</v>
      </c>
      <c r="Q2891">
        <v>1</v>
      </c>
    </row>
    <row r="2892" spans="1:17">
      <c r="A2892" s="2" t="str">
        <f t="shared" si="180"/>
        <v>1_19912</v>
      </c>
      <c r="B2892" s="2">
        <v>1</v>
      </c>
      <c r="C2892" s="11" t="s">
        <v>24</v>
      </c>
      <c r="D2892" s="2">
        <v>2</v>
      </c>
      <c r="E2892" s="2">
        <v>1991</v>
      </c>
      <c r="F2892" s="2" t="str">
        <f t="shared" si="181"/>
        <v>1991Q2</v>
      </c>
      <c r="G2892" s="2">
        <v>1</v>
      </c>
      <c r="H2892" s="2">
        <v>0</v>
      </c>
      <c r="I2892" s="2">
        <v>0</v>
      </c>
      <c r="J2892" s="12">
        <v>722</v>
      </c>
      <c r="K2892" s="12">
        <f>J2892*[1]OtherData!$C$3</f>
        <v>546.55563966691898</v>
      </c>
      <c r="L2892" s="12" t="str">
        <f>VLOOKUP($C2892,[1]OtherData!$H:$I,2,0)</f>
        <v>Storm</v>
      </c>
      <c r="M2892" s="13">
        <f t="shared" si="182"/>
        <v>-4.1394403853958636E-2</v>
      </c>
      <c r="N2892" s="12">
        <v>888.44683923890807</v>
      </c>
      <c r="O2892" s="14">
        <f t="shared" si="183"/>
        <v>-3.8486300255005081E-2</v>
      </c>
      <c r="P2892">
        <v>3</v>
      </c>
      <c r="Q2892">
        <v>1</v>
      </c>
    </row>
    <row r="2893" spans="1:17">
      <c r="A2893" s="2" t="str">
        <f t="shared" si="180"/>
        <v>1_19862</v>
      </c>
      <c r="B2893" s="2">
        <v>1</v>
      </c>
      <c r="C2893" s="11" t="s">
        <v>26</v>
      </c>
      <c r="D2893" s="2">
        <v>2</v>
      </c>
      <c r="E2893" s="2">
        <v>1986</v>
      </c>
      <c r="F2893" s="2" t="str">
        <f t="shared" si="181"/>
        <v>1986Q2</v>
      </c>
      <c r="G2893" s="2">
        <v>1</v>
      </c>
      <c r="H2893" s="2">
        <v>0</v>
      </c>
      <c r="I2893" s="2">
        <v>0</v>
      </c>
      <c r="J2893" s="12">
        <v>714</v>
      </c>
      <c r="K2893" s="12">
        <f>J2893*[1]OtherData!$C$3</f>
        <v>540.49962149886449</v>
      </c>
      <c r="L2893" s="12" t="str">
        <f>VLOOKUP($C2893,[1]OtherData!$H:$I,2,0)</f>
        <v>Wind</v>
      </c>
      <c r="M2893" s="15">
        <f t="shared" si="182"/>
        <v>-4.1394454449649724E-2</v>
      </c>
      <c r="N2893" s="12">
        <v>1093.9156613678499</v>
      </c>
      <c r="O2893" s="14">
        <f t="shared" si="183"/>
        <v>-3.8485314928743596E-2</v>
      </c>
      <c r="P2893">
        <v>3</v>
      </c>
      <c r="Q2893">
        <v>1</v>
      </c>
    </row>
    <row r="2894" spans="1:17">
      <c r="A2894" s="2" t="str">
        <f t="shared" si="180"/>
        <v>2_19804</v>
      </c>
      <c r="B2894" s="2">
        <v>2</v>
      </c>
      <c r="C2894" s="11" t="s">
        <v>20</v>
      </c>
      <c r="D2894" s="2">
        <v>4</v>
      </c>
      <c r="E2894" s="2">
        <v>1980</v>
      </c>
      <c r="F2894" s="2" t="str">
        <f t="shared" si="181"/>
        <v>1980Q4</v>
      </c>
      <c r="G2894" s="2">
        <v>3</v>
      </c>
      <c r="H2894" s="2">
        <v>0</v>
      </c>
      <c r="I2894" s="2">
        <v>0</v>
      </c>
      <c r="J2894" s="12">
        <v>686</v>
      </c>
      <c r="K2894" s="12">
        <f>J2894*[1]OtherData!$C$3</f>
        <v>519.3035579106737</v>
      </c>
      <c r="L2894" s="12" t="str">
        <f>VLOOKUP($C2894,[1]OtherData!$H:$I,2,0)</f>
        <v>Winter</v>
      </c>
      <c r="M2894" s="13">
        <f t="shared" si="182"/>
        <v>-4.139463153456853E-2</v>
      </c>
      <c r="N2894" s="12">
        <v>1438.0122117426888</v>
      </c>
      <c r="O2894" s="14">
        <f t="shared" si="183"/>
        <v>-3.8483664812857109E-2</v>
      </c>
      <c r="P2894">
        <v>3</v>
      </c>
      <c r="Q2894">
        <v>1</v>
      </c>
    </row>
    <row r="2895" spans="1:17">
      <c r="A2895" s="2" t="str">
        <f t="shared" si="180"/>
        <v>1_19774</v>
      </c>
      <c r="B2895" s="2">
        <v>1</v>
      </c>
      <c r="C2895" s="11" t="s">
        <v>27</v>
      </c>
      <c r="D2895" s="2">
        <v>4</v>
      </c>
      <c r="E2895" s="2">
        <v>1977</v>
      </c>
      <c r="F2895" s="2" t="str">
        <f t="shared" si="181"/>
        <v>1977Q4</v>
      </c>
      <c r="G2895" s="2">
        <v>1</v>
      </c>
      <c r="H2895" s="2">
        <v>0</v>
      </c>
      <c r="I2895" s="2">
        <v>0</v>
      </c>
      <c r="J2895" s="12">
        <v>642</v>
      </c>
      <c r="K2895" s="12">
        <f>J2895*[1]OtherData!$C$3</f>
        <v>485.99545798637399</v>
      </c>
      <c r="L2895" s="12" t="str">
        <f>VLOOKUP($C2895,[1]OtherData!$H:$I,2,0)</f>
        <v>Storm</v>
      </c>
      <c r="M2895" s="15">
        <f t="shared" si="182"/>
        <v>-4.1394909810869518E-2</v>
      </c>
      <c r="N2895" s="12">
        <v>1414.8139051077922</v>
      </c>
      <c r="O2895" s="14">
        <f t="shared" si="183"/>
        <v>-3.8483776060395852E-2</v>
      </c>
      <c r="P2895">
        <v>3</v>
      </c>
      <c r="Q2895">
        <v>1</v>
      </c>
    </row>
    <row r="2896" spans="1:17">
      <c r="A2896" s="2" t="str">
        <f t="shared" si="180"/>
        <v>3_19741</v>
      </c>
      <c r="B2896" s="2">
        <v>3</v>
      </c>
      <c r="C2896" s="11" t="s">
        <v>27</v>
      </c>
      <c r="D2896" s="2">
        <v>1</v>
      </c>
      <c r="E2896" s="2">
        <v>1974</v>
      </c>
      <c r="F2896" s="2" t="str">
        <f t="shared" si="181"/>
        <v>1974Q1</v>
      </c>
      <c r="G2896" s="2">
        <v>1</v>
      </c>
      <c r="H2896" s="2">
        <v>0</v>
      </c>
      <c r="I2896" s="2">
        <v>0</v>
      </c>
      <c r="J2896" s="12">
        <v>623</v>
      </c>
      <c r="K2896" s="12">
        <f>J2896*[1]OtherData!$C$3</f>
        <v>471.61241483724456</v>
      </c>
      <c r="L2896" s="12" t="str">
        <f>VLOOKUP($C2896,[1]OtherData!$H:$I,2,0)</f>
        <v>Storm</v>
      </c>
      <c r="M2896" s="13">
        <f t="shared" si="182"/>
        <v>-4.139502997563585E-2</v>
      </c>
      <c r="N2896" s="12">
        <v>1339.4922495341605</v>
      </c>
      <c r="O2896" s="14">
        <f t="shared" si="183"/>
        <v>-3.8484137265587595E-2</v>
      </c>
      <c r="P2896">
        <v>3</v>
      </c>
      <c r="Q2896">
        <v>1</v>
      </c>
    </row>
    <row r="2897" spans="1:17">
      <c r="A2897" s="2" t="str">
        <f t="shared" si="180"/>
        <v>6_19741</v>
      </c>
      <c r="B2897" s="2">
        <v>6</v>
      </c>
      <c r="C2897" s="11" t="s">
        <v>27</v>
      </c>
      <c r="D2897" s="2">
        <v>1</v>
      </c>
      <c r="E2897" s="2">
        <v>1974</v>
      </c>
      <c r="F2897" s="2" t="str">
        <f t="shared" si="181"/>
        <v>1974Q1</v>
      </c>
      <c r="G2897" s="2">
        <v>1</v>
      </c>
      <c r="H2897" s="2">
        <v>0</v>
      </c>
      <c r="I2897" s="2">
        <v>0</v>
      </c>
      <c r="J2897" s="12">
        <v>601</v>
      </c>
      <c r="K2897" s="12">
        <f>J2897*[1]OtherData!$C$3</f>
        <v>454.95836487509467</v>
      </c>
      <c r="L2897" s="12" t="str">
        <f>VLOOKUP($C2897,[1]OtherData!$H:$I,2,0)</f>
        <v>Storm</v>
      </c>
      <c r="M2897" s="15">
        <f t="shared" si="182"/>
        <v>-4.1395169113786344E-2</v>
      </c>
      <c r="N2897" s="12">
        <v>1292.1907575762928</v>
      </c>
      <c r="O2897" s="14">
        <f t="shared" si="183"/>
        <v>-3.8484364100013137E-2</v>
      </c>
      <c r="P2897">
        <v>3</v>
      </c>
      <c r="Q2897">
        <v>1</v>
      </c>
    </row>
    <row r="2898" spans="1:17">
      <c r="A2898" s="2" t="str">
        <f t="shared" si="180"/>
        <v>4_19741</v>
      </c>
      <c r="B2898" s="2">
        <v>4</v>
      </c>
      <c r="C2898" s="11" t="s">
        <v>27</v>
      </c>
      <c r="D2898" s="2">
        <v>1</v>
      </c>
      <c r="E2898" s="2">
        <v>1974</v>
      </c>
      <c r="F2898" s="2" t="str">
        <f t="shared" si="181"/>
        <v>1974Q1</v>
      </c>
      <c r="G2898" s="2">
        <v>1</v>
      </c>
      <c r="H2898" s="2">
        <v>0</v>
      </c>
      <c r="I2898" s="2">
        <v>0</v>
      </c>
      <c r="J2898" s="12">
        <v>596</v>
      </c>
      <c r="K2898" s="12">
        <f>J2898*[1]OtherData!$C$3</f>
        <v>451.17335352006057</v>
      </c>
      <c r="L2898" s="12" t="str">
        <f>VLOOKUP($C2898,[1]OtherData!$H:$I,2,0)</f>
        <v>Storm</v>
      </c>
      <c r="M2898" s="13">
        <f t="shared" si="182"/>
        <v>-4.139520073609327E-2</v>
      </c>
      <c r="N2898" s="12">
        <v>1281.4404184949592</v>
      </c>
      <c r="O2898" s="14">
        <f t="shared" si="183"/>
        <v>-3.8484415653291672E-2</v>
      </c>
      <c r="P2898">
        <v>3</v>
      </c>
      <c r="Q2898">
        <v>1</v>
      </c>
    </row>
    <row r="2899" spans="1:17">
      <c r="A2899" s="2" t="str">
        <f t="shared" si="180"/>
        <v>1_19734</v>
      </c>
      <c r="B2899" s="2">
        <v>1</v>
      </c>
      <c r="C2899" s="11" t="s">
        <v>20</v>
      </c>
      <c r="D2899" s="2">
        <v>4</v>
      </c>
      <c r="E2899" s="2">
        <v>1973</v>
      </c>
      <c r="F2899" s="2" t="str">
        <f t="shared" si="181"/>
        <v>1973Q4</v>
      </c>
      <c r="G2899" s="2">
        <v>1</v>
      </c>
      <c r="H2899" s="2">
        <v>0</v>
      </c>
      <c r="I2899" s="2">
        <v>0</v>
      </c>
      <c r="J2899" s="12">
        <v>541</v>
      </c>
      <c r="K2899" s="12">
        <f>J2899*[1]OtherData!$C$3</f>
        <v>409.53822861468586</v>
      </c>
      <c r="L2899" s="12" t="str">
        <f>VLOOKUP($C2899,[1]OtherData!$H:$I,2,0)</f>
        <v>Winter</v>
      </c>
      <c r="M2899" s="15">
        <f t="shared" si="182"/>
        <v>-4.1395548581469502E-2</v>
      </c>
      <c r="N2899" s="12">
        <v>1179.311794437011</v>
      </c>
      <c r="O2899" s="14">
        <f t="shared" si="183"/>
        <v>-3.8484905411369272E-2</v>
      </c>
      <c r="P2899">
        <v>3</v>
      </c>
      <c r="Q2899">
        <v>1</v>
      </c>
    </row>
    <row r="2900" spans="1:17">
      <c r="A2900" s="2" t="str">
        <f t="shared" si="180"/>
        <v>3_19733</v>
      </c>
      <c r="B2900" s="2">
        <v>3</v>
      </c>
      <c r="C2900" s="11" t="s">
        <v>45</v>
      </c>
      <c r="D2900" s="2">
        <v>3</v>
      </c>
      <c r="E2900" s="2">
        <v>1973</v>
      </c>
      <c r="F2900" s="2" t="str">
        <f t="shared" si="181"/>
        <v>1973Q3</v>
      </c>
      <c r="G2900" s="2">
        <v>1</v>
      </c>
      <c r="H2900" s="2">
        <v>0</v>
      </c>
      <c r="I2900" s="2">
        <v>0</v>
      </c>
      <c r="J2900" s="12">
        <v>460</v>
      </c>
      <c r="K2900" s="12">
        <f>J2900*[1]OtherData!$C$3</f>
        <v>348.22104466313402</v>
      </c>
      <c r="L2900" s="12" t="str">
        <f>VLOOKUP($C2900,[1]OtherData!$H:$I,2,0)</f>
        <v>Storm</v>
      </c>
      <c r="M2900" s="13">
        <f t="shared" si="182"/>
        <v>-4.1396060862841769E-2</v>
      </c>
      <c r="N2900" s="12">
        <v>1002.7420063604899</v>
      </c>
      <c r="O2900" s="14">
        <f t="shared" si="183"/>
        <v>-3.8485752152239129E-2</v>
      </c>
      <c r="P2900">
        <v>3</v>
      </c>
      <c r="Q2900">
        <v>1</v>
      </c>
    </row>
    <row r="2901" spans="1:17">
      <c r="A2901" s="2" t="str">
        <f t="shared" si="180"/>
        <v>1_19811</v>
      </c>
      <c r="B2901" s="2">
        <v>1</v>
      </c>
      <c r="C2901" s="11" t="s">
        <v>20</v>
      </c>
      <c r="D2901" s="2">
        <v>1</v>
      </c>
      <c r="E2901" s="2">
        <v>1981</v>
      </c>
      <c r="F2901" s="2" t="str">
        <f t="shared" si="181"/>
        <v>1981Q1</v>
      </c>
      <c r="G2901" s="2">
        <v>1</v>
      </c>
      <c r="H2901" s="2">
        <v>0</v>
      </c>
      <c r="I2901" s="2">
        <v>0</v>
      </c>
      <c r="J2901" s="12">
        <v>460</v>
      </c>
      <c r="K2901" s="12">
        <f>J2901*[1]OtherData!$C$3</f>
        <v>348.22104466313402</v>
      </c>
      <c r="L2901" s="12" t="str">
        <f>VLOOKUP($C2901,[1]OtherData!$H:$I,2,0)</f>
        <v>Winter</v>
      </c>
      <c r="M2901" s="15">
        <f t="shared" si="182"/>
        <v>-4.1396060862841769E-2</v>
      </c>
      <c r="N2901" s="12">
        <v>950.66919325755612</v>
      </c>
      <c r="O2901" s="14">
        <f t="shared" si="183"/>
        <v>-3.8486001867547408E-2</v>
      </c>
      <c r="P2901">
        <v>3</v>
      </c>
      <c r="Q2901">
        <v>1</v>
      </c>
    </row>
    <row r="2902" spans="1:17">
      <c r="A2902" s="2" t="str">
        <f t="shared" si="180"/>
        <v>5_19733</v>
      </c>
      <c r="B2902" s="2">
        <v>5</v>
      </c>
      <c r="C2902" s="11" t="s">
        <v>45</v>
      </c>
      <c r="D2902" s="2">
        <v>3</v>
      </c>
      <c r="E2902" s="2">
        <v>1973</v>
      </c>
      <c r="F2902" s="2" t="str">
        <f t="shared" si="181"/>
        <v>1973Q3</v>
      </c>
      <c r="G2902" s="2">
        <v>1</v>
      </c>
      <c r="H2902" s="2">
        <v>0</v>
      </c>
      <c r="I2902" s="2">
        <v>0</v>
      </c>
      <c r="J2902" s="12">
        <v>448</v>
      </c>
      <c r="K2902" s="12">
        <f>J2902*[1]OtherData!$C$3</f>
        <v>339.13701741105223</v>
      </c>
      <c r="L2902" s="12" t="str">
        <f>VLOOKUP($C2902,[1]OtherData!$H:$I,2,0)</f>
        <v>Storm</v>
      </c>
      <c r="M2902" s="13">
        <f t="shared" si="182"/>
        <v>-4.1396136756378397E-2</v>
      </c>
      <c r="N2902" s="12">
        <v>976.5835192380423</v>
      </c>
      <c r="O2902" s="14">
        <f t="shared" si="183"/>
        <v>-3.848587759533096E-2</v>
      </c>
      <c r="P2902">
        <v>3</v>
      </c>
      <c r="Q2902">
        <v>1</v>
      </c>
    </row>
    <row r="2903" spans="1:17">
      <c r="A2903" s="2" t="str">
        <f t="shared" si="180"/>
        <v>3_19603</v>
      </c>
      <c r="B2903" s="2">
        <v>3</v>
      </c>
      <c r="C2903" s="11" t="s">
        <v>46</v>
      </c>
      <c r="D2903" s="2">
        <v>3</v>
      </c>
      <c r="E2903" s="2">
        <v>1960</v>
      </c>
      <c r="F2903" s="2" t="str">
        <f t="shared" si="181"/>
        <v>1960Q3</v>
      </c>
      <c r="G2903" s="2">
        <v>1</v>
      </c>
      <c r="H2903" s="2">
        <v>0</v>
      </c>
      <c r="I2903" s="2">
        <v>0</v>
      </c>
      <c r="J2903" s="12">
        <v>435</v>
      </c>
      <c r="K2903" s="12">
        <f>J2903*[1]OtherData!$C$3</f>
        <v>329.29598788796369</v>
      </c>
      <c r="L2903" s="12" t="str">
        <f>VLOOKUP($C2903,[1]OtherData!$H:$I,2,0)</f>
        <v>Storm</v>
      </c>
      <c r="M2903" s="15">
        <f t="shared" si="182"/>
        <v>-4.1396218974376418E-2</v>
      </c>
      <c r="N2903" s="12">
        <v>1231.6091089072233</v>
      </c>
      <c r="O2903" s="14">
        <f t="shared" si="183"/>
        <v>-3.8484654619464112E-2</v>
      </c>
      <c r="P2903">
        <v>3</v>
      </c>
      <c r="Q2903">
        <v>1</v>
      </c>
    </row>
    <row r="2904" spans="1:17">
      <c r="A2904" s="2" t="str">
        <f t="shared" si="180"/>
        <v>3_19692</v>
      </c>
      <c r="B2904" s="2">
        <v>3</v>
      </c>
      <c r="C2904" s="11" t="s">
        <v>26</v>
      </c>
      <c r="D2904" s="2">
        <v>2</v>
      </c>
      <c r="E2904" s="2">
        <v>1969</v>
      </c>
      <c r="F2904" s="2" t="str">
        <f t="shared" si="181"/>
        <v>1969Q2</v>
      </c>
      <c r="G2904" s="2">
        <v>1</v>
      </c>
      <c r="H2904" s="2">
        <v>0</v>
      </c>
      <c r="I2904" s="2">
        <v>0</v>
      </c>
      <c r="J2904" s="12">
        <v>423</v>
      </c>
      <c r="K2904" s="12">
        <f>J2904*[1]OtherData!$C$3</f>
        <v>320.21196063588189</v>
      </c>
      <c r="L2904" s="12" t="str">
        <f>VLOOKUP($C2904,[1]OtherData!$H:$I,2,0)</f>
        <v>Wind</v>
      </c>
      <c r="M2904" s="13">
        <f t="shared" si="182"/>
        <v>-4.1396294867913047E-2</v>
      </c>
      <c r="N2904" s="12">
        <v>1000.7396531312754</v>
      </c>
      <c r="O2904" s="14">
        <f t="shared" si="183"/>
        <v>-3.8485761754529155E-2</v>
      </c>
      <c r="P2904">
        <v>3</v>
      </c>
      <c r="Q2904">
        <v>1</v>
      </c>
    </row>
    <row r="2905" spans="1:17">
      <c r="A2905" s="2" t="str">
        <f t="shared" si="180"/>
        <v>5_19733</v>
      </c>
      <c r="B2905" s="2">
        <v>5</v>
      </c>
      <c r="C2905" s="11" t="s">
        <v>45</v>
      </c>
      <c r="D2905" s="2">
        <v>3</v>
      </c>
      <c r="E2905" s="2">
        <v>1973</v>
      </c>
      <c r="F2905" s="2" t="str">
        <f t="shared" si="181"/>
        <v>1973Q3</v>
      </c>
      <c r="G2905" s="2">
        <v>1</v>
      </c>
      <c r="H2905" s="2">
        <v>0</v>
      </c>
      <c r="I2905" s="2">
        <v>0</v>
      </c>
      <c r="J2905" s="12">
        <v>418</v>
      </c>
      <c r="K2905" s="12">
        <f>J2905*[1]OtherData!$C$3</f>
        <v>316.42694928084785</v>
      </c>
      <c r="L2905" s="12" t="str">
        <f>VLOOKUP($C2905,[1]OtherData!$H:$I,2,0)</f>
        <v>Storm</v>
      </c>
      <c r="M2905" s="15">
        <f t="shared" si="182"/>
        <v>-4.139632649021998E-2</v>
      </c>
      <c r="N2905" s="12">
        <v>911.1873014319234</v>
      </c>
      <c r="O2905" s="14">
        <f t="shared" si="183"/>
        <v>-3.8486191203060537E-2</v>
      </c>
      <c r="P2905">
        <v>3</v>
      </c>
      <c r="Q2905">
        <v>1</v>
      </c>
    </row>
    <row r="2906" spans="1:17">
      <c r="A2906" s="2" t="str">
        <f t="shared" si="180"/>
        <v>4_19733</v>
      </c>
      <c r="B2906" s="2">
        <v>4</v>
      </c>
      <c r="C2906" s="11" t="s">
        <v>45</v>
      </c>
      <c r="D2906" s="2">
        <v>3</v>
      </c>
      <c r="E2906" s="2">
        <v>1973</v>
      </c>
      <c r="F2906" s="2" t="str">
        <f t="shared" si="181"/>
        <v>1973Q3</v>
      </c>
      <c r="G2906" s="2">
        <v>1</v>
      </c>
      <c r="H2906" s="2">
        <v>0</v>
      </c>
      <c r="I2906" s="2">
        <v>0</v>
      </c>
      <c r="J2906" s="12">
        <v>413</v>
      </c>
      <c r="K2906" s="12">
        <f>J2906*[1]OtherData!$C$3</f>
        <v>312.64193792581381</v>
      </c>
      <c r="L2906" s="12" t="str">
        <f>VLOOKUP($C2906,[1]OtherData!$H:$I,2,0)</f>
        <v>Storm</v>
      </c>
      <c r="M2906" s="13">
        <f t="shared" si="182"/>
        <v>-4.1396358112526906E-2</v>
      </c>
      <c r="N2906" s="12">
        <v>900.28793179757031</v>
      </c>
      <c r="O2906" s="14">
        <f t="shared" si="183"/>
        <v>-3.8486243471015459E-2</v>
      </c>
      <c r="P2906">
        <v>3</v>
      </c>
      <c r="Q2906">
        <v>1</v>
      </c>
    </row>
    <row r="2907" spans="1:17">
      <c r="A2907" s="2" t="str">
        <f t="shared" si="180"/>
        <v>3_19603</v>
      </c>
      <c r="B2907" s="2">
        <v>3</v>
      </c>
      <c r="C2907" s="11" t="s">
        <v>26</v>
      </c>
      <c r="D2907" s="2">
        <v>3</v>
      </c>
      <c r="E2907" s="2">
        <v>1960</v>
      </c>
      <c r="F2907" s="2" t="str">
        <f t="shared" si="181"/>
        <v>1960Q3</v>
      </c>
      <c r="G2907" s="2">
        <v>1</v>
      </c>
      <c r="H2907" s="2">
        <v>0</v>
      </c>
      <c r="I2907" s="2">
        <v>0</v>
      </c>
      <c r="J2907" s="12">
        <v>401</v>
      </c>
      <c r="K2907" s="12">
        <f>J2907*[1]OtherData!$C$3</f>
        <v>303.55791067373201</v>
      </c>
      <c r="L2907" s="12" t="str">
        <f>VLOOKUP($C2907,[1]OtherData!$H:$I,2,0)</f>
        <v>Wind</v>
      </c>
      <c r="M2907" s="15">
        <f t="shared" si="182"/>
        <v>-4.1396434006063541E-2</v>
      </c>
      <c r="N2907" s="12">
        <v>1135.3454084409116</v>
      </c>
      <c r="O2907" s="14">
        <f t="shared" si="183"/>
        <v>-3.8485116252285657E-2</v>
      </c>
      <c r="P2907">
        <v>3</v>
      </c>
      <c r="Q2907">
        <v>1</v>
      </c>
    </row>
    <row r="2908" spans="1:17">
      <c r="A2908" s="2" t="str">
        <f t="shared" si="180"/>
        <v>3_19604</v>
      </c>
      <c r="B2908" s="2">
        <v>3</v>
      </c>
      <c r="C2908" s="11" t="s">
        <v>26</v>
      </c>
      <c r="D2908" s="2">
        <v>4</v>
      </c>
      <c r="E2908" s="2">
        <v>1960</v>
      </c>
      <c r="F2908" s="2" t="str">
        <f t="shared" si="181"/>
        <v>1960Q4</v>
      </c>
      <c r="G2908" s="2">
        <v>1</v>
      </c>
      <c r="H2908" s="2">
        <v>0</v>
      </c>
      <c r="I2908" s="2">
        <v>0</v>
      </c>
      <c r="J2908" s="12">
        <v>401</v>
      </c>
      <c r="K2908" s="12">
        <f>J2908*[1]OtherData!$C$3</f>
        <v>303.55791067373201</v>
      </c>
      <c r="L2908" s="12" t="str">
        <f>VLOOKUP($C2908,[1]OtherData!$H:$I,2,0)</f>
        <v>Wind</v>
      </c>
      <c r="M2908" s="13">
        <f t="shared" si="182"/>
        <v>-4.1396434006063541E-2</v>
      </c>
      <c r="N2908" s="12">
        <v>1135.3454084409116</v>
      </c>
      <c r="O2908" s="14">
        <f t="shared" si="183"/>
        <v>-3.8485116252285657E-2</v>
      </c>
      <c r="P2908">
        <v>3</v>
      </c>
      <c r="Q2908">
        <v>1</v>
      </c>
    </row>
    <row r="2909" spans="1:17">
      <c r="A2909" s="2" t="str">
        <f t="shared" si="180"/>
        <v>1_19851</v>
      </c>
      <c r="B2909" s="2">
        <v>1</v>
      </c>
      <c r="C2909" s="11" t="s">
        <v>20</v>
      </c>
      <c r="D2909" s="2">
        <v>1</v>
      </c>
      <c r="E2909" s="2">
        <v>1985</v>
      </c>
      <c r="F2909" s="2" t="str">
        <f t="shared" si="181"/>
        <v>1985Q1</v>
      </c>
      <c r="G2909" s="2">
        <v>1</v>
      </c>
      <c r="H2909" s="2">
        <v>0</v>
      </c>
      <c r="I2909" s="2">
        <v>0</v>
      </c>
      <c r="J2909" s="12">
        <v>401</v>
      </c>
      <c r="K2909" s="12">
        <f>J2909*[1]OtherData!$C$3</f>
        <v>303.55791067373201</v>
      </c>
      <c r="L2909" s="12" t="str">
        <f>VLOOKUP($C2909,[1]OtherData!$H:$I,2,0)</f>
        <v>Winter</v>
      </c>
      <c r="M2909" s="15">
        <f t="shared" si="182"/>
        <v>-4.1396434006063541E-2</v>
      </c>
      <c r="N2909" s="12">
        <v>648.11683465325473</v>
      </c>
      <c r="O2909" s="14">
        <f t="shared" si="183"/>
        <v>-3.8487452758156113E-2</v>
      </c>
      <c r="P2909">
        <v>3</v>
      </c>
      <c r="Q2909">
        <v>1</v>
      </c>
    </row>
    <row r="2910" spans="1:17">
      <c r="A2910" s="2" t="str">
        <f t="shared" si="180"/>
        <v>3_19603</v>
      </c>
      <c r="B2910" s="2">
        <v>3</v>
      </c>
      <c r="C2910" s="11" t="s">
        <v>27</v>
      </c>
      <c r="D2910" s="2">
        <v>3</v>
      </c>
      <c r="E2910" s="2">
        <v>1960</v>
      </c>
      <c r="F2910" s="2" t="str">
        <f t="shared" si="181"/>
        <v>1960Q3</v>
      </c>
      <c r="G2910" s="2">
        <v>1</v>
      </c>
      <c r="H2910" s="2">
        <v>0</v>
      </c>
      <c r="I2910" s="2">
        <v>0</v>
      </c>
      <c r="J2910" s="12">
        <v>396</v>
      </c>
      <c r="K2910" s="12">
        <f>J2910*[1]OtherData!$C$3</f>
        <v>299.77289931869797</v>
      </c>
      <c r="L2910" s="12" t="str">
        <f>VLOOKUP($C2910,[1]OtherData!$H:$I,2,0)</f>
        <v>Storm</v>
      </c>
      <c r="M2910" s="13">
        <f t="shared" si="182"/>
        <v>-4.1396465628370467E-2</v>
      </c>
      <c r="N2910" s="12">
        <v>1121.1889819017481</v>
      </c>
      <c r="O2910" s="14">
        <f t="shared" si="183"/>
        <v>-3.8485184139465292E-2</v>
      </c>
      <c r="P2910">
        <v>3</v>
      </c>
      <c r="Q2910">
        <v>1</v>
      </c>
    </row>
    <row r="2911" spans="1:17">
      <c r="A2911" s="2" t="str">
        <f t="shared" si="180"/>
        <v>4_19804</v>
      </c>
      <c r="B2911" s="2">
        <v>4</v>
      </c>
      <c r="C2911" s="11" t="s">
        <v>20</v>
      </c>
      <c r="D2911" s="2">
        <v>4</v>
      </c>
      <c r="E2911" s="2">
        <v>1980</v>
      </c>
      <c r="F2911" s="2" t="str">
        <f t="shared" si="181"/>
        <v>1980Q4</v>
      </c>
      <c r="G2911" s="2">
        <v>1</v>
      </c>
      <c r="H2911" s="2">
        <v>0</v>
      </c>
      <c r="I2911" s="2">
        <v>0</v>
      </c>
      <c r="J2911" s="12">
        <v>394</v>
      </c>
      <c r="K2911" s="12">
        <f>J2911*[1]OtherData!$C$3</f>
        <v>298.25889477668437</v>
      </c>
      <c r="L2911" s="12" t="str">
        <f>VLOOKUP($C2911,[1]OtherData!$H:$I,2,0)</f>
        <v>Winter</v>
      </c>
      <c r="M2911" s="15">
        <f t="shared" si="182"/>
        <v>-4.1396478277293237E-2</v>
      </c>
      <c r="N2911" s="12">
        <v>825.91371928078627</v>
      </c>
      <c r="O2911" s="14">
        <f t="shared" si="183"/>
        <v>-3.8486600132741612E-2</v>
      </c>
      <c r="P2911">
        <v>3</v>
      </c>
      <c r="Q2911">
        <v>1</v>
      </c>
    </row>
    <row r="2912" spans="1:17">
      <c r="A2912" s="2" t="str">
        <f t="shared" si="180"/>
        <v>4_19733</v>
      </c>
      <c r="B2912" s="2">
        <v>4</v>
      </c>
      <c r="C2912" s="11" t="s">
        <v>45</v>
      </c>
      <c r="D2912" s="2">
        <v>3</v>
      </c>
      <c r="E2912" s="2">
        <v>1973</v>
      </c>
      <c r="F2912" s="2" t="str">
        <f t="shared" si="181"/>
        <v>1973Q3</v>
      </c>
      <c r="G2912" s="2">
        <v>1</v>
      </c>
      <c r="H2912" s="2">
        <v>0</v>
      </c>
      <c r="I2912" s="2">
        <v>0</v>
      </c>
      <c r="J2912" s="12">
        <v>383</v>
      </c>
      <c r="K2912" s="12">
        <f>J2912*[1]OtherData!$C$3</f>
        <v>289.93186979560937</v>
      </c>
      <c r="L2912" s="12" t="str">
        <f>VLOOKUP($C2912,[1]OtherData!$H:$I,2,0)</f>
        <v>Storm</v>
      </c>
      <c r="M2912" s="13">
        <f t="shared" si="182"/>
        <v>-4.1396547846368488E-2</v>
      </c>
      <c r="N2912" s="12">
        <v>834.89171399145141</v>
      </c>
      <c r="O2912" s="14">
        <f t="shared" si="183"/>
        <v>-3.8486557078745036E-2</v>
      </c>
      <c r="P2912">
        <v>3</v>
      </c>
      <c r="Q2912">
        <v>1</v>
      </c>
    </row>
    <row r="2913" spans="1:17">
      <c r="A2913" s="2" t="str">
        <f t="shared" si="180"/>
        <v>3_19733</v>
      </c>
      <c r="B2913" s="2">
        <v>3</v>
      </c>
      <c r="C2913" s="11" t="s">
        <v>45</v>
      </c>
      <c r="D2913" s="2">
        <v>3</v>
      </c>
      <c r="E2913" s="2">
        <v>1973</v>
      </c>
      <c r="F2913" s="2" t="str">
        <f t="shared" si="181"/>
        <v>1973Q3</v>
      </c>
      <c r="G2913" s="2">
        <v>1</v>
      </c>
      <c r="H2913" s="2">
        <v>0</v>
      </c>
      <c r="I2913" s="2">
        <v>0</v>
      </c>
      <c r="J2913" s="12">
        <v>381</v>
      </c>
      <c r="K2913" s="12">
        <f>J2913*[1]OtherData!$C$3</f>
        <v>288.41786525359578</v>
      </c>
      <c r="L2913" s="12" t="str">
        <f>VLOOKUP($C2913,[1]OtherData!$H:$I,2,0)</f>
        <v>Storm</v>
      </c>
      <c r="M2913" s="15">
        <f t="shared" si="182"/>
        <v>-4.1396560495291258E-2</v>
      </c>
      <c r="N2913" s="12">
        <v>830.53196613771013</v>
      </c>
      <c r="O2913" s="14">
        <f t="shared" si="183"/>
        <v>-3.8486577985927008E-2</v>
      </c>
      <c r="P2913">
        <v>3</v>
      </c>
      <c r="Q2913">
        <v>1</v>
      </c>
    </row>
    <row r="2914" spans="1:17">
      <c r="A2914" s="2" t="str">
        <f t="shared" si="180"/>
        <v>1_19804</v>
      </c>
      <c r="B2914" s="2">
        <v>1</v>
      </c>
      <c r="C2914" s="11" t="s">
        <v>20</v>
      </c>
      <c r="D2914" s="2">
        <v>4</v>
      </c>
      <c r="E2914" s="2">
        <v>1980</v>
      </c>
      <c r="F2914" s="2" t="str">
        <f t="shared" si="181"/>
        <v>1980Q4</v>
      </c>
      <c r="G2914" s="2">
        <v>1</v>
      </c>
      <c r="H2914" s="2">
        <v>0</v>
      </c>
      <c r="I2914" s="2">
        <v>0</v>
      </c>
      <c r="J2914" s="12">
        <v>381</v>
      </c>
      <c r="K2914" s="12">
        <f>J2914*[1]OtherData!$C$3</f>
        <v>288.41786525359578</v>
      </c>
      <c r="L2914" s="12" t="str">
        <f>VLOOKUP($C2914,[1]OtherData!$H:$I,2,0)</f>
        <v>Winter</v>
      </c>
      <c r="M2914" s="13">
        <f t="shared" si="182"/>
        <v>-4.1396560495291258E-2</v>
      </c>
      <c r="N2914" s="12">
        <v>798.66275899994821</v>
      </c>
      <c r="O2914" s="14">
        <f t="shared" si="183"/>
        <v>-3.8486730814791266E-2</v>
      </c>
      <c r="P2914">
        <v>3</v>
      </c>
      <c r="Q2914">
        <v>1</v>
      </c>
    </row>
    <row r="2915" spans="1:17">
      <c r="A2915" s="2" t="str">
        <f t="shared" si="180"/>
        <v>3_19804</v>
      </c>
      <c r="B2915" s="2">
        <v>3</v>
      </c>
      <c r="C2915" s="11" t="s">
        <v>20</v>
      </c>
      <c r="D2915" s="2">
        <v>4</v>
      </c>
      <c r="E2915" s="2">
        <v>1980</v>
      </c>
      <c r="F2915" s="2" t="str">
        <f t="shared" si="181"/>
        <v>1980Q4</v>
      </c>
      <c r="G2915" s="2">
        <v>1</v>
      </c>
      <c r="H2915" s="2">
        <v>0</v>
      </c>
      <c r="I2915" s="2">
        <v>0</v>
      </c>
      <c r="J2915" s="12">
        <v>380</v>
      </c>
      <c r="K2915" s="12">
        <f>J2915*[1]OtherData!$C$3</f>
        <v>287.66086298258898</v>
      </c>
      <c r="L2915" s="12" t="str">
        <f>VLOOKUP($C2915,[1]OtherData!$H:$I,2,0)</f>
        <v>Winter</v>
      </c>
      <c r="M2915" s="15">
        <f t="shared" si="182"/>
        <v>-4.1396566819752643E-2</v>
      </c>
      <c r="N2915" s="12">
        <v>796.5665312860375</v>
      </c>
      <c r="O2915" s="14">
        <f t="shared" si="183"/>
        <v>-3.8486740867256626E-2</v>
      </c>
      <c r="P2915">
        <v>3</v>
      </c>
      <c r="Q2915">
        <v>1</v>
      </c>
    </row>
    <row r="2916" spans="1:17">
      <c r="A2916" s="2" t="str">
        <f t="shared" si="180"/>
        <v>5_19804</v>
      </c>
      <c r="B2916" s="2">
        <v>5</v>
      </c>
      <c r="C2916" s="11" t="s">
        <v>20</v>
      </c>
      <c r="D2916" s="2">
        <v>4</v>
      </c>
      <c r="E2916" s="2">
        <v>1980</v>
      </c>
      <c r="F2916" s="2" t="str">
        <f t="shared" si="181"/>
        <v>1980Q4</v>
      </c>
      <c r="G2916" s="2">
        <v>1</v>
      </c>
      <c r="H2916" s="2">
        <v>0</v>
      </c>
      <c r="I2916" s="2">
        <v>0</v>
      </c>
      <c r="J2916" s="12">
        <v>378</v>
      </c>
      <c r="K2916" s="12">
        <f>J2916*[1]OtherData!$C$3</f>
        <v>286.14685844057533</v>
      </c>
      <c r="L2916" s="12" t="str">
        <f>VLOOKUP($C2916,[1]OtherData!$H:$I,2,0)</f>
        <v>Winter</v>
      </c>
      <c r="M2916" s="13">
        <f t="shared" si="182"/>
        <v>-4.1396579468675414E-2</v>
      </c>
      <c r="N2916" s="12">
        <v>792.37407585821632</v>
      </c>
      <c r="O2916" s="14">
        <f t="shared" si="183"/>
        <v>-3.8486760972187339E-2</v>
      </c>
      <c r="P2916">
        <v>3</v>
      </c>
      <c r="Q2916">
        <v>1</v>
      </c>
    </row>
    <row r="2917" spans="1:17">
      <c r="A2917" s="2" t="str">
        <f t="shared" si="180"/>
        <v>1_19733</v>
      </c>
      <c r="B2917" s="2">
        <v>1</v>
      </c>
      <c r="C2917" s="11" t="s">
        <v>45</v>
      </c>
      <c r="D2917" s="2">
        <v>3</v>
      </c>
      <c r="E2917" s="2">
        <v>1973</v>
      </c>
      <c r="F2917" s="2" t="str">
        <f t="shared" si="181"/>
        <v>1973Q3</v>
      </c>
      <c r="G2917" s="2">
        <v>1</v>
      </c>
      <c r="H2917" s="2">
        <v>0</v>
      </c>
      <c r="I2917" s="2">
        <v>0</v>
      </c>
      <c r="J2917" s="12">
        <v>358</v>
      </c>
      <c r="K2917" s="12">
        <f>J2917*[1]OtherData!$C$3</f>
        <v>271.0068130204391</v>
      </c>
      <c r="L2917" s="12" t="str">
        <f>VLOOKUP($C2917,[1]OtherData!$H:$I,2,0)</f>
        <v>Storm</v>
      </c>
      <c r="M2917" s="15">
        <f t="shared" si="182"/>
        <v>-4.1396705957903138E-2</v>
      </c>
      <c r="N2917" s="12">
        <v>780.39486581968561</v>
      </c>
      <c r="O2917" s="14">
        <f t="shared" si="183"/>
        <v>-3.8486818418519683E-2</v>
      </c>
      <c r="P2917">
        <v>3</v>
      </c>
      <c r="Q2917">
        <v>1</v>
      </c>
    </row>
    <row r="2918" spans="1:17">
      <c r="A2918" s="2" t="str">
        <f t="shared" si="180"/>
        <v>4_19742</v>
      </c>
      <c r="B2918" s="2">
        <v>4</v>
      </c>
      <c r="C2918" s="11" t="s">
        <v>50</v>
      </c>
      <c r="D2918" s="2">
        <v>2</v>
      </c>
      <c r="E2918" s="2">
        <v>1974</v>
      </c>
      <c r="F2918" s="2" t="str">
        <f t="shared" si="181"/>
        <v>1974Q2</v>
      </c>
      <c r="G2918" s="2">
        <v>1</v>
      </c>
      <c r="H2918" s="2">
        <v>0</v>
      </c>
      <c r="I2918" s="2">
        <v>0</v>
      </c>
      <c r="J2918" s="12">
        <v>338</v>
      </c>
      <c r="K2918" s="12">
        <f>J2918*[1]OtherData!$C$3</f>
        <v>255.86676760030281</v>
      </c>
      <c r="L2918" s="12" t="str">
        <f>VLOOKUP($C2918,[1]OtherData!$H:$I,2,0)</f>
        <v>Wind</v>
      </c>
      <c r="M2918" s="13">
        <f t="shared" si="182"/>
        <v>-4.1396832447130855E-2</v>
      </c>
      <c r="N2918" s="12">
        <v>726.722921898148</v>
      </c>
      <c r="O2918" s="14">
        <f t="shared" si="183"/>
        <v>-3.848707580246389E-2</v>
      </c>
      <c r="P2918">
        <v>3</v>
      </c>
      <c r="Q2918">
        <v>1</v>
      </c>
    </row>
    <row r="2919" spans="1:17">
      <c r="A2919" s="2" t="str">
        <f t="shared" si="180"/>
        <v>3_19742</v>
      </c>
      <c r="B2919" s="2">
        <v>3</v>
      </c>
      <c r="C2919" s="11" t="s">
        <v>50</v>
      </c>
      <c r="D2919" s="2">
        <v>2</v>
      </c>
      <c r="E2919" s="2">
        <v>1974</v>
      </c>
      <c r="F2919" s="2" t="str">
        <f t="shared" si="181"/>
        <v>1974Q2</v>
      </c>
      <c r="G2919" s="2">
        <v>1</v>
      </c>
      <c r="H2919" s="2">
        <v>0</v>
      </c>
      <c r="I2919" s="2">
        <v>0</v>
      </c>
      <c r="J2919" s="12">
        <v>332</v>
      </c>
      <c r="K2919" s="12">
        <f>J2919*[1]OtherData!$C$3</f>
        <v>251.32475397426194</v>
      </c>
      <c r="L2919" s="12" t="str">
        <f>VLOOKUP($C2919,[1]OtherData!$H:$I,2,0)</f>
        <v>Wind</v>
      </c>
      <c r="M2919" s="15">
        <f t="shared" si="182"/>
        <v>-4.1396870393899173E-2</v>
      </c>
      <c r="N2919" s="12">
        <v>713.82251500054781</v>
      </c>
      <c r="O2919" s="14">
        <f t="shared" si="183"/>
        <v>-3.8487137666398129E-2</v>
      </c>
      <c r="P2919">
        <v>3</v>
      </c>
      <c r="Q2919">
        <v>1</v>
      </c>
    </row>
    <row r="2920" spans="1:17">
      <c r="A2920" s="2" t="str">
        <f t="shared" si="180"/>
        <v>5_19742</v>
      </c>
      <c r="B2920" s="2">
        <v>5</v>
      </c>
      <c r="C2920" s="11" t="s">
        <v>50</v>
      </c>
      <c r="D2920" s="2">
        <v>2</v>
      </c>
      <c r="E2920" s="2">
        <v>1974</v>
      </c>
      <c r="F2920" s="2" t="str">
        <f t="shared" si="181"/>
        <v>1974Q2</v>
      </c>
      <c r="G2920" s="2">
        <v>1</v>
      </c>
      <c r="H2920" s="2">
        <v>0</v>
      </c>
      <c r="I2920" s="2">
        <v>0</v>
      </c>
      <c r="J2920" s="12">
        <v>320</v>
      </c>
      <c r="K2920" s="12">
        <f>J2920*[1]OtherData!$C$3</f>
        <v>242.24072672218017</v>
      </c>
      <c r="L2920" s="12" t="str">
        <f>VLOOKUP($C2920,[1]OtherData!$H:$I,2,0)</f>
        <v>Wind</v>
      </c>
      <c r="M2920" s="13">
        <f t="shared" si="182"/>
        <v>-4.1396946287435801E-2</v>
      </c>
      <c r="N2920" s="12">
        <v>688.0217012053472</v>
      </c>
      <c r="O2920" s="14">
        <f t="shared" si="183"/>
        <v>-3.84872613942666E-2</v>
      </c>
      <c r="P2920">
        <v>3</v>
      </c>
      <c r="Q2920">
        <v>1</v>
      </c>
    </row>
    <row r="2921" spans="1:17">
      <c r="A2921" s="2" t="str">
        <f t="shared" si="180"/>
        <v>4_19822</v>
      </c>
      <c r="B2921" s="2">
        <v>4</v>
      </c>
      <c r="C2921" s="11" t="s">
        <v>32</v>
      </c>
      <c r="D2921" s="2">
        <v>2</v>
      </c>
      <c r="E2921" s="2">
        <v>1982</v>
      </c>
      <c r="F2921" s="2" t="str">
        <f t="shared" si="181"/>
        <v>1982Q2</v>
      </c>
      <c r="G2921" s="2">
        <v>1</v>
      </c>
      <c r="H2921" s="2">
        <v>0</v>
      </c>
      <c r="I2921" s="2">
        <v>0</v>
      </c>
      <c r="J2921" s="12">
        <v>232</v>
      </c>
      <c r="K2921" s="12">
        <f>J2921*[1]OtherData!$C$3</f>
        <v>175.62452687358063</v>
      </c>
      <c r="L2921" s="12" t="str">
        <f>VLOOKUP($C2921,[1]OtherData!$H:$I,2,0)</f>
        <v>Storm</v>
      </c>
      <c r="M2921" s="15">
        <f t="shared" si="182"/>
        <v>-4.1397502840037771E-2</v>
      </c>
      <c r="N2921" s="12">
        <v>452.20722189677451</v>
      </c>
      <c r="O2921" s="14">
        <f t="shared" si="183"/>
        <v>-3.8488392243204633E-2</v>
      </c>
      <c r="P2921">
        <v>3</v>
      </c>
      <c r="Q2921">
        <v>1</v>
      </c>
    </row>
    <row r="2922" spans="1:17">
      <c r="A2922" s="2" t="str">
        <f t="shared" si="180"/>
        <v>1_19753</v>
      </c>
      <c r="B2922" s="2">
        <v>1</v>
      </c>
      <c r="C2922" s="11" t="s">
        <v>24</v>
      </c>
      <c r="D2922" s="2">
        <v>3</v>
      </c>
      <c r="E2922" s="2">
        <v>1975</v>
      </c>
      <c r="F2922" s="2" t="str">
        <f t="shared" si="181"/>
        <v>1975Q3</v>
      </c>
      <c r="G2922" s="2">
        <v>1</v>
      </c>
      <c r="H2922" s="2">
        <v>0</v>
      </c>
      <c r="I2922" s="2">
        <v>0</v>
      </c>
      <c r="J2922" s="12">
        <v>230</v>
      </c>
      <c r="K2922" s="12">
        <f>J2922*[1]OtherData!$C$3</f>
        <v>174.11052233156701</v>
      </c>
      <c r="L2922" s="12" t="str">
        <f>VLOOKUP($C2922,[1]OtherData!$H:$I,2,0)</f>
        <v>Storm</v>
      </c>
      <c r="M2922" s="13">
        <f t="shared" si="182"/>
        <v>-4.1397515488960542E-2</v>
      </c>
      <c r="N2922" s="12">
        <v>501.89507612931726</v>
      </c>
      <c r="O2922" s="14">
        <f t="shared" si="183"/>
        <v>-3.8488153964972703E-2</v>
      </c>
      <c r="P2922">
        <v>3</v>
      </c>
      <c r="Q2922">
        <v>1</v>
      </c>
    </row>
    <row r="2923" spans="1:17">
      <c r="A2923" s="2" t="str">
        <f t="shared" si="180"/>
        <v>3_19822</v>
      </c>
      <c r="B2923" s="2">
        <v>3</v>
      </c>
      <c r="C2923" s="11" t="s">
        <v>32</v>
      </c>
      <c r="D2923" s="2">
        <v>2</v>
      </c>
      <c r="E2923" s="2">
        <v>1982</v>
      </c>
      <c r="F2923" s="2" t="str">
        <f t="shared" si="181"/>
        <v>1982Q2</v>
      </c>
      <c r="G2923" s="2">
        <v>1</v>
      </c>
      <c r="H2923" s="2">
        <v>0</v>
      </c>
      <c r="I2923" s="2">
        <v>0</v>
      </c>
      <c r="J2923" s="12">
        <v>227</v>
      </c>
      <c r="K2923" s="12">
        <f>J2923*[1]OtherData!$C$3</f>
        <v>171.83951551854656</v>
      </c>
      <c r="L2923" s="12" t="str">
        <f>VLOOKUP($C2923,[1]OtherData!$H:$I,2,0)</f>
        <v>Storm</v>
      </c>
      <c r="M2923" s="15">
        <f t="shared" si="182"/>
        <v>-4.1397534462344697E-2</v>
      </c>
      <c r="N2923" s="12">
        <v>442.46137659727503</v>
      </c>
      <c r="O2923" s="14">
        <f t="shared" si="183"/>
        <v>-3.8488438979430661E-2</v>
      </c>
      <c r="P2923">
        <v>3</v>
      </c>
      <c r="Q2923">
        <v>1</v>
      </c>
    </row>
    <row r="2924" spans="1:17">
      <c r="A2924" s="2" t="str">
        <f t="shared" si="180"/>
        <v>1_19822</v>
      </c>
      <c r="B2924" s="2">
        <v>1</v>
      </c>
      <c r="C2924" s="11" t="s">
        <v>32</v>
      </c>
      <c r="D2924" s="2">
        <v>2</v>
      </c>
      <c r="E2924" s="2">
        <v>1982</v>
      </c>
      <c r="F2924" s="2" t="str">
        <f t="shared" si="181"/>
        <v>1982Q2</v>
      </c>
      <c r="G2924" s="2">
        <v>1</v>
      </c>
      <c r="H2924" s="2">
        <v>0</v>
      </c>
      <c r="I2924" s="2">
        <v>0</v>
      </c>
      <c r="J2924" s="12">
        <v>226</v>
      </c>
      <c r="K2924" s="12">
        <f>J2924*[1]OtherData!$C$3</f>
        <v>171.08251324753974</v>
      </c>
      <c r="L2924" s="12" t="str">
        <f>VLOOKUP($C2924,[1]OtherData!$H:$I,2,0)</f>
        <v>Storm</v>
      </c>
      <c r="M2924" s="13">
        <f t="shared" si="182"/>
        <v>-4.1397540786806089E-2</v>
      </c>
      <c r="N2924" s="12">
        <v>440.51220753737516</v>
      </c>
      <c r="O2924" s="14">
        <f t="shared" si="183"/>
        <v>-3.8488448326675875E-2</v>
      </c>
      <c r="P2924">
        <v>3</v>
      </c>
      <c r="Q2924">
        <v>1</v>
      </c>
    </row>
    <row r="2925" spans="1:17">
      <c r="A2925" s="2" t="str">
        <f t="shared" si="180"/>
        <v>2_19753</v>
      </c>
      <c r="B2925" s="2">
        <v>2</v>
      </c>
      <c r="C2925" s="11" t="s">
        <v>24</v>
      </c>
      <c r="D2925" s="2">
        <v>3</v>
      </c>
      <c r="E2925" s="2">
        <v>1975</v>
      </c>
      <c r="F2925" s="2" t="str">
        <f t="shared" si="181"/>
        <v>1975Q3</v>
      </c>
      <c r="G2925" s="2">
        <v>1</v>
      </c>
      <c r="H2925" s="2">
        <v>0</v>
      </c>
      <c r="I2925" s="2">
        <v>0</v>
      </c>
      <c r="J2925" s="12">
        <v>219</v>
      </c>
      <c r="K2925" s="12">
        <f>J2925*[1]OtherData!$C$3</f>
        <v>165.78349735049207</v>
      </c>
      <c r="L2925" s="12" t="str">
        <f>VLOOKUP($C2925,[1]OtherData!$H:$I,2,0)</f>
        <v>Storm</v>
      </c>
      <c r="M2925" s="15">
        <f t="shared" si="182"/>
        <v>-4.1397585058035785E-2</v>
      </c>
      <c r="N2925" s="12">
        <v>477.89139857530643</v>
      </c>
      <c r="O2925" s="14">
        <f t="shared" si="183"/>
        <v>-3.8488269074669748E-2</v>
      </c>
      <c r="P2925">
        <v>3</v>
      </c>
      <c r="Q2925">
        <v>1</v>
      </c>
    </row>
    <row r="2926" spans="1:17">
      <c r="A2926" s="2" t="str">
        <f t="shared" si="180"/>
        <v>5_19753</v>
      </c>
      <c r="B2926" s="2">
        <v>5</v>
      </c>
      <c r="C2926" s="11" t="s">
        <v>24</v>
      </c>
      <c r="D2926" s="2">
        <v>3</v>
      </c>
      <c r="E2926" s="2">
        <v>1975</v>
      </c>
      <c r="F2926" s="2" t="str">
        <f t="shared" si="181"/>
        <v>1975Q3</v>
      </c>
      <c r="G2926" s="2">
        <v>1</v>
      </c>
      <c r="H2926" s="2">
        <v>0</v>
      </c>
      <c r="I2926" s="2">
        <v>0</v>
      </c>
      <c r="J2926" s="12">
        <v>219</v>
      </c>
      <c r="K2926" s="12">
        <f>J2926*[1]OtherData!$C$3</f>
        <v>165.78349735049207</v>
      </c>
      <c r="L2926" s="12" t="str">
        <f>VLOOKUP($C2926,[1]OtherData!$H:$I,2,0)</f>
        <v>Storm</v>
      </c>
      <c r="M2926" s="13">
        <f t="shared" si="182"/>
        <v>-4.1397585058035785E-2</v>
      </c>
      <c r="N2926" s="12">
        <v>477.89139857530643</v>
      </c>
      <c r="O2926" s="14">
        <f t="shared" si="183"/>
        <v>-3.8488269074669748E-2</v>
      </c>
      <c r="P2926">
        <v>3</v>
      </c>
      <c r="Q2926">
        <v>1</v>
      </c>
    </row>
    <row r="2927" spans="1:17">
      <c r="A2927" s="2" t="str">
        <f t="shared" si="180"/>
        <v>5_19822</v>
      </c>
      <c r="B2927" s="2">
        <v>5</v>
      </c>
      <c r="C2927" s="11" t="s">
        <v>32</v>
      </c>
      <c r="D2927" s="2">
        <v>2</v>
      </c>
      <c r="E2927" s="2">
        <v>1982</v>
      </c>
      <c r="F2927" s="2" t="str">
        <f t="shared" si="181"/>
        <v>1982Q2</v>
      </c>
      <c r="G2927" s="2">
        <v>1</v>
      </c>
      <c r="H2927" s="2">
        <v>0</v>
      </c>
      <c r="I2927" s="2">
        <v>0</v>
      </c>
      <c r="J2927" s="12">
        <v>212</v>
      </c>
      <c r="K2927" s="12">
        <f>J2927*[1]OtherData!$C$3</f>
        <v>160.48448145344437</v>
      </c>
      <c r="L2927" s="12" t="str">
        <f>VLOOKUP($C2927,[1]OtherData!$H:$I,2,0)</f>
        <v>Storm</v>
      </c>
      <c r="M2927" s="15">
        <f t="shared" si="182"/>
        <v>-4.1397629329265488E-2</v>
      </c>
      <c r="N2927" s="12">
        <v>413.22384069877671</v>
      </c>
      <c r="O2927" s="14">
        <f t="shared" si="183"/>
        <v>-3.8488579188108767E-2</v>
      </c>
      <c r="P2927">
        <v>3</v>
      </c>
      <c r="Q2927">
        <v>1</v>
      </c>
    </row>
    <row r="2928" spans="1:17">
      <c r="A2928" s="2" t="str">
        <f t="shared" si="180"/>
        <v>6_19753</v>
      </c>
      <c r="B2928" s="2">
        <v>6</v>
      </c>
      <c r="C2928" s="11" t="s">
        <v>24</v>
      </c>
      <c r="D2928" s="2">
        <v>3</v>
      </c>
      <c r="E2928" s="2">
        <v>1975</v>
      </c>
      <c r="F2928" s="2" t="str">
        <f t="shared" si="181"/>
        <v>1975Q3</v>
      </c>
      <c r="G2928" s="2">
        <v>1</v>
      </c>
      <c r="H2928" s="2">
        <v>0</v>
      </c>
      <c r="I2928" s="2">
        <v>0</v>
      </c>
      <c r="J2928" s="12">
        <v>208</v>
      </c>
      <c r="K2928" s="12">
        <f>J2928*[1]OtherData!$C$3</f>
        <v>157.45647236941713</v>
      </c>
      <c r="L2928" s="12" t="str">
        <f>VLOOKUP($C2928,[1]OtherData!$H:$I,2,0)</f>
        <v>Storm</v>
      </c>
      <c r="M2928" s="13">
        <f t="shared" si="182"/>
        <v>-4.1397654627111036E-2</v>
      </c>
      <c r="N2928" s="12">
        <v>453.88772102129559</v>
      </c>
      <c r="O2928" s="14">
        <f t="shared" si="183"/>
        <v>-3.8488384184366786E-2</v>
      </c>
      <c r="P2928">
        <v>3</v>
      </c>
      <c r="Q2928">
        <v>1</v>
      </c>
    </row>
    <row r="2929" spans="1:17">
      <c r="A2929" s="2" t="str">
        <f t="shared" si="180"/>
        <v>3_19753</v>
      </c>
      <c r="B2929" s="2">
        <v>3</v>
      </c>
      <c r="C2929" s="11" t="s">
        <v>24</v>
      </c>
      <c r="D2929" s="2">
        <v>3</v>
      </c>
      <c r="E2929" s="2">
        <v>1975</v>
      </c>
      <c r="F2929" s="2" t="str">
        <f t="shared" si="181"/>
        <v>1975Q3</v>
      </c>
      <c r="G2929" s="2">
        <v>1</v>
      </c>
      <c r="H2929" s="2">
        <v>0</v>
      </c>
      <c r="I2929" s="2">
        <v>0</v>
      </c>
      <c r="J2929" s="12">
        <v>208</v>
      </c>
      <c r="K2929" s="12">
        <f>J2929*[1]OtherData!$C$3</f>
        <v>157.45647236941713</v>
      </c>
      <c r="L2929" s="12" t="str">
        <f>VLOOKUP($C2929,[1]OtherData!$H:$I,2,0)</f>
        <v>Storm</v>
      </c>
      <c r="M2929" s="15">
        <f t="shared" si="182"/>
        <v>-4.1397654627111036E-2</v>
      </c>
      <c r="N2929" s="12">
        <v>453.88772102129559</v>
      </c>
      <c r="O2929" s="14">
        <f t="shared" si="183"/>
        <v>-3.8488384184366786E-2</v>
      </c>
      <c r="P2929">
        <v>3</v>
      </c>
      <c r="Q2929">
        <v>1</v>
      </c>
    </row>
    <row r="2930" spans="1:17">
      <c r="A2930" s="2" t="str">
        <f t="shared" si="180"/>
        <v>2_19822</v>
      </c>
      <c r="B2930" s="2">
        <v>2</v>
      </c>
      <c r="C2930" s="11" t="s">
        <v>32</v>
      </c>
      <c r="D2930" s="2">
        <v>2</v>
      </c>
      <c r="E2930" s="2">
        <v>1982</v>
      </c>
      <c r="F2930" s="2" t="str">
        <f t="shared" si="181"/>
        <v>1982Q2</v>
      </c>
      <c r="G2930" s="2">
        <v>1</v>
      </c>
      <c r="H2930" s="2">
        <v>0</v>
      </c>
      <c r="I2930" s="2">
        <v>0</v>
      </c>
      <c r="J2930" s="12">
        <v>199</v>
      </c>
      <c r="K2930" s="12">
        <f>J2930*[1]OtherData!$C$3</f>
        <v>150.64345193035581</v>
      </c>
      <c r="L2930" s="12" t="str">
        <f>VLOOKUP($C2930,[1]OtherData!$H:$I,2,0)</f>
        <v>Storm</v>
      </c>
      <c r="M2930" s="13">
        <f t="shared" si="182"/>
        <v>-4.1397711547263509E-2</v>
      </c>
      <c r="N2930" s="12">
        <v>387.88464292007814</v>
      </c>
      <c r="O2930" s="14">
        <f t="shared" si="183"/>
        <v>-3.8488700702296451E-2</v>
      </c>
      <c r="P2930">
        <v>3</v>
      </c>
      <c r="Q2930">
        <v>1</v>
      </c>
    </row>
    <row r="2931" spans="1:17">
      <c r="A2931" s="2" t="str">
        <f t="shared" si="180"/>
        <v>4_19782</v>
      </c>
      <c r="B2931" s="2">
        <v>4</v>
      </c>
      <c r="C2931" s="11" t="s">
        <v>38</v>
      </c>
      <c r="D2931" s="2">
        <v>2</v>
      </c>
      <c r="E2931" s="2">
        <v>1978</v>
      </c>
      <c r="F2931" s="2" t="str">
        <f t="shared" si="181"/>
        <v>1978Q2</v>
      </c>
      <c r="G2931" s="2">
        <v>13</v>
      </c>
      <c r="H2931" s="2">
        <v>0</v>
      </c>
      <c r="I2931" s="2">
        <v>0</v>
      </c>
      <c r="J2931" s="12">
        <v>184</v>
      </c>
      <c r="K2931" s="12">
        <f>J2931*[1]OtherData!$C$3</f>
        <v>139.28841786525359</v>
      </c>
      <c r="L2931" s="12" t="str">
        <f>VLOOKUP($C2931,[1]OtherData!$H:$I,2,0)</f>
        <v>Heat</v>
      </c>
      <c r="M2931" s="15">
        <f t="shared" si="182"/>
        <v>-4.13978064141843E-2</v>
      </c>
      <c r="N2931" s="12">
        <v>405.52978536549534</v>
      </c>
      <c r="O2931" s="14">
        <f t="shared" si="183"/>
        <v>-3.8488616084970777E-2</v>
      </c>
      <c r="P2931">
        <v>2</v>
      </c>
      <c r="Q2931">
        <v>2</v>
      </c>
    </row>
    <row r="2932" spans="1:17">
      <c r="A2932" s="2" t="str">
        <f t="shared" si="180"/>
        <v>2_19771</v>
      </c>
      <c r="B2932" s="2">
        <v>2</v>
      </c>
      <c r="C2932" s="11" t="s">
        <v>26</v>
      </c>
      <c r="D2932" s="2">
        <v>1</v>
      </c>
      <c r="E2932" s="2">
        <v>1977</v>
      </c>
      <c r="F2932" s="2" t="str">
        <f t="shared" si="181"/>
        <v>1977Q1</v>
      </c>
      <c r="G2932" s="2">
        <v>1</v>
      </c>
      <c r="H2932" s="2">
        <v>0</v>
      </c>
      <c r="I2932" s="2">
        <v>0</v>
      </c>
      <c r="J2932" s="12">
        <v>184</v>
      </c>
      <c r="K2932" s="12">
        <f>J2932*[1]OtherData!$C$3</f>
        <v>139.28841786525359</v>
      </c>
      <c r="L2932" s="12" t="str">
        <f>VLOOKUP($C2932,[1]OtherData!$H:$I,2,0)</f>
        <v>Wind</v>
      </c>
      <c r="M2932" s="13">
        <f t="shared" si="182"/>
        <v>-4.13978064141843E-2</v>
      </c>
      <c r="N2932" s="12">
        <v>405.49183573182825</v>
      </c>
      <c r="O2932" s="14">
        <f t="shared" si="183"/>
        <v>-3.8488616266958341E-2</v>
      </c>
      <c r="P2932">
        <v>3</v>
      </c>
      <c r="Q2932">
        <v>1</v>
      </c>
    </row>
    <row r="2933" spans="1:17">
      <c r="A2933" s="2" t="str">
        <f t="shared" si="180"/>
        <v>2_19771</v>
      </c>
      <c r="B2933" s="2">
        <v>2</v>
      </c>
      <c r="C2933" s="11" t="s">
        <v>24</v>
      </c>
      <c r="D2933" s="2">
        <v>1</v>
      </c>
      <c r="E2933" s="2">
        <v>1977</v>
      </c>
      <c r="F2933" s="2" t="str">
        <f t="shared" si="181"/>
        <v>1977Q1</v>
      </c>
      <c r="G2933" s="2">
        <v>1</v>
      </c>
      <c r="H2933" s="2">
        <v>0</v>
      </c>
      <c r="I2933" s="2">
        <v>0</v>
      </c>
      <c r="J2933" s="12">
        <v>184</v>
      </c>
      <c r="K2933" s="12">
        <f>J2933*[1]OtherData!$C$3</f>
        <v>139.28841786525359</v>
      </c>
      <c r="L2933" s="12" t="str">
        <f>VLOOKUP($C2933,[1]OtherData!$H:$I,2,0)</f>
        <v>Storm</v>
      </c>
      <c r="M2933" s="15">
        <f t="shared" si="182"/>
        <v>-4.13978064141843E-2</v>
      </c>
      <c r="N2933" s="12">
        <v>405.49183573182825</v>
      </c>
      <c r="O2933" s="14">
        <f t="shared" si="183"/>
        <v>-3.8488616266958341E-2</v>
      </c>
      <c r="P2933">
        <v>3</v>
      </c>
      <c r="Q2933">
        <v>1</v>
      </c>
    </row>
    <row r="2934" spans="1:17">
      <c r="A2934" s="2" t="str">
        <f t="shared" si="180"/>
        <v>4_19774</v>
      </c>
      <c r="B2934" s="2">
        <v>4</v>
      </c>
      <c r="C2934" s="11" t="s">
        <v>27</v>
      </c>
      <c r="D2934" s="2">
        <v>4</v>
      </c>
      <c r="E2934" s="2">
        <v>1977</v>
      </c>
      <c r="F2934" s="2" t="str">
        <f t="shared" si="181"/>
        <v>1977Q4</v>
      </c>
      <c r="G2934" s="2">
        <v>1</v>
      </c>
      <c r="H2934" s="2">
        <v>0</v>
      </c>
      <c r="I2934" s="2">
        <v>0</v>
      </c>
      <c r="J2934" s="12">
        <v>184</v>
      </c>
      <c r="K2934" s="12">
        <f>J2934*[1]OtherData!$C$3</f>
        <v>139.28841786525359</v>
      </c>
      <c r="L2934" s="12" t="str">
        <f>VLOOKUP($C2934,[1]OtherData!$H:$I,2,0)</f>
        <v>Storm</v>
      </c>
      <c r="M2934" s="13">
        <f t="shared" si="182"/>
        <v>-4.13978064141843E-2</v>
      </c>
      <c r="N2934" s="12">
        <v>405.49183573182825</v>
      </c>
      <c r="O2934" s="14">
        <f t="shared" si="183"/>
        <v>-3.8488616266958341E-2</v>
      </c>
      <c r="P2934">
        <v>3</v>
      </c>
      <c r="Q2934">
        <v>1</v>
      </c>
    </row>
    <row r="2935" spans="1:17">
      <c r="A2935" s="2" t="str">
        <f t="shared" si="180"/>
        <v>6_19881</v>
      </c>
      <c r="B2935" s="2">
        <v>6</v>
      </c>
      <c r="C2935" s="11" t="s">
        <v>38</v>
      </c>
      <c r="D2935" s="2">
        <v>1</v>
      </c>
      <c r="E2935" s="2">
        <v>1988</v>
      </c>
      <c r="F2935" s="2" t="str">
        <f t="shared" si="181"/>
        <v>1988Q1</v>
      </c>
      <c r="G2935" s="2">
        <v>28</v>
      </c>
      <c r="H2935" s="2">
        <v>0</v>
      </c>
      <c r="I2935" s="2">
        <v>0</v>
      </c>
      <c r="J2935" s="12">
        <v>182</v>
      </c>
      <c r="K2935" s="12">
        <f>J2935*[1]OtherData!$C$3</f>
        <v>137.77441332323997</v>
      </c>
      <c r="L2935" s="12" t="str">
        <f>VLOOKUP($C2935,[1]OtherData!$H:$I,2,0)</f>
        <v>Heat</v>
      </c>
      <c r="M2935" s="15">
        <f t="shared" si="182"/>
        <v>-4.1397819063107071E-2</v>
      </c>
      <c r="N2935" s="12">
        <v>254.08026720203895</v>
      </c>
      <c r="O2935" s="14">
        <f t="shared" si="183"/>
        <v>-3.8489342361522079E-2</v>
      </c>
      <c r="P2935">
        <v>2</v>
      </c>
      <c r="Q2935">
        <v>3</v>
      </c>
    </row>
    <row r="2936" spans="1:17">
      <c r="A2936" s="2" t="str">
        <f t="shared" si="180"/>
        <v>1_19782</v>
      </c>
      <c r="B2936" s="2">
        <v>1</v>
      </c>
      <c r="C2936" s="11" t="s">
        <v>38</v>
      </c>
      <c r="D2936" s="2">
        <v>2</v>
      </c>
      <c r="E2936" s="2">
        <v>1978</v>
      </c>
      <c r="F2936" s="2" t="str">
        <f t="shared" si="181"/>
        <v>1978Q2</v>
      </c>
      <c r="G2936" s="2">
        <v>13</v>
      </c>
      <c r="H2936" s="2">
        <v>0</v>
      </c>
      <c r="I2936" s="2">
        <v>0</v>
      </c>
      <c r="J2936" s="12">
        <v>181</v>
      </c>
      <c r="K2936" s="12">
        <f>J2936*[1]OtherData!$C$3</f>
        <v>137.01741105223317</v>
      </c>
      <c r="L2936" s="12" t="str">
        <f>VLOOKUP($C2936,[1]OtherData!$H:$I,2,0)</f>
        <v>Heat</v>
      </c>
      <c r="M2936" s="13">
        <f t="shared" si="182"/>
        <v>-4.1397825387568456E-2</v>
      </c>
      <c r="N2936" s="12">
        <v>398.9178866910579</v>
      </c>
      <c r="O2936" s="14">
        <f t="shared" si="183"/>
        <v>-3.8488647792347765E-2</v>
      </c>
      <c r="P2936">
        <v>2</v>
      </c>
      <c r="Q2936">
        <v>2</v>
      </c>
    </row>
    <row r="2937" spans="1:17">
      <c r="A2937" s="2" t="str">
        <f t="shared" si="180"/>
        <v>1_19771</v>
      </c>
      <c r="B2937" s="2">
        <v>1</v>
      </c>
      <c r="C2937" s="11" t="s">
        <v>26</v>
      </c>
      <c r="D2937" s="2">
        <v>1</v>
      </c>
      <c r="E2937" s="2">
        <v>1977</v>
      </c>
      <c r="F2937" s="2" t="str">
        <f t="shared" si="181"/>
        <v>1977Q1</v>
      </c>
      <c r="G2937" s="2">
        <v>1</v>
      </c>
      <c r="H2937" s="2">
        <v>0</v>
      </c>
      <c r="I2937" s="2">
        <v>0</v>
      </c>
      <c r="J2937" s="12">
        <v>181</v>
      </c>
      <c r="K2937" s="12">
        <f>J2937*[1]OtherData!$C$3</f>
        <v>137.01741105223317</v>
      </c>
      <c r="L2937" s="12" t="str">
        <f>VLOOKUP($C2937,[1]OtherData!$H:$I,2,0)</f>
        <v>Wind</v>
      </c>
      <c r="M2937" s="15">
        <f t="shared" si="182"/>
        <v>-4.1397825387568456E-2</v>
      </c>
      <c r="N2937" s="12">
        <v>398.88055580141798</v>
      </c>
      <c r="O2937" s="14">
        <f t="shared" si="183"/>
        <v>-3.848864797136814E-2</v>
      </c>
      <c r="P2937">
        <v>3</v>
      </c>
      <c r="Q2937">
        <v>1</v>
      </c>
    </row>
    <row r="2938" spans="1:17">
      <c r="A2938" s="2" t="str">
        <f t="shared" si="180"/>
        <v>4_19771</v>
      </c>
      <c r="B2938" s="2">
        <v>4</v>
      </c>
      <c r="C2938" s="11" t="s">
        <v>26</v>
      </c>
      <c r="D2938" s="2">
        <v>1</v>
      </c>
      <c r="E2938" s="2">
        <v>1977</v>
      </c>
      <c r="F2938" s="2" t="str">
        <f t="shared" si="181"/>
        <v>1977Q1</v>
      </c>
      <c r="G2938" s="2">
        <v>1</v>
      </c>
      <c r="H2938" s="2">
        <v>0</v>
      </c>
      <c r="I2938" s="2">
        <v>0</v>
      </c>
      <c r="J2938" s="12">
        <v>181</v>
      </c>
      <c r="K2938" s="12">
        <f>J2938*[1]OtherData!$C$3</f>
        <v>137.01741105223317</v>
      </c>
      <c r="L2938" s="12" t="str">
        <f>VLOOKUP($C2938,[1]OtherData!$H:$I,2,0)</f>
        <v>Wind</v>
      </c>
      <c r="M2938" s="13">
        <f t="shared" si="182"/>
        <v>-4.1397825387568456E-2</v>
      </c>
      <c r="N2938" s="12">
        <v>398.88055580141798</v>
      </c>
      <c r="O2938" s="14">
        <f t="shared" si="183"/>
        <v>-3.848864797136814E-2</v>
      </c>
      <c r="P2938">
        <v>3</v>
      </c>
      <c r="Q2938">
        <v>1</v>
      </c>
    </row>
    <row r="2939" spans="1:17">
      <c r="A2939" s="2" t="str">
        <f t="shared" si="180"/>
        <v>4_19881</v>
      </c>
      <c r="B2939" s="2">
        <v>4</v>
      </c>
      <c r="C2939" s="11" t="s">
        <v>38</v>
      </c>
      <c r="D2939" s="2">
        <v>1</v>
      </c>
      <c r="E2939" s="2">
        <v>1988</v>
      </c>
      <c r="F2939" s="2" t="str">
        <f t="shared" si="181"/>
        <v>1988Q1</v>
      </c>
      <c r="G2939" s="2">
        <v>28</v>
      </c>
      <c r="H2939" s="2">
        <v>0</v>
      </c>
      <c r="I2939" s="2">
        <v>0</v>
      </c>
      <c r="J2939" s="12">
        <v>180</v>
      </c>
      <c r="K2939" s="12">
        <f>J2939*[1]OtherData!$C$3</f>
        <v>136.26040878122635</v>
      </c>
      <c r="L2939" s="12" t="str">
        <f>VLOOKUP($C2939,[1]OtherData!$H:$I,2,0)</f>
        <v>Heat</v>
      </c>
      <c r="M2939" s="15">
        <f t="shared" si="182"/>
        <v>-4.1397831712029841E-2</v>
      </c>
      <c r="N2939" s="12">
        <v>251.28817635366491</v>
      </c>
      <c r="O2939" s="14">
        <f t="shared" si="183"/>
        <v>-3.8489355751000875E-2</v>
      </c>
      <c r="P2939">
        <v>2</v>
      </c>
      <c r="Q2939">
        <v>3</v>
      </c>
    </row>
    <row r="2940" spans="1:17">
      <c r="A2940" s="2" t="str">
        <f t="shared" si="180"/>
        <v>3_19752</v>
      </c>
      <c r="B2940" s="2">
        <v>3</v>
      </c>
      <c r="C2940" s="11" t="s">
        <v>59</v>
      </c>
      <c r="D2940" s="2">
        <v>2</v>
      </c>
      <c r="E2940" s="2">
        <v>1975</v>
      </c>
      <c r="F2940" s="2" t="str">
        <f t="shared" si="181"/>
        <v>1975Q2</v>
      </c>
      <c r="G2940" s="2">
        <v>1</v>
      </c>
      <c r="H2940" s="2">
        <v>0</v>
      </c>
      <c r="I2940" s="2">
        <v>0</v>
      </c>
      <c r="J2940" s="12">
        <v>180</v>
      </c>
      <c r="K2940" s="12">
        <f>J2940*[1]OtherData!$C$3</f>
        <v>136.26040878122635</v>
      </c>
      <c r="L2940" s="12" t="str">
        <f>VLOOKUP($C2940,[1]OtherData!$H:$I,2,0)</f>
        <v>Storm</v>
      </c>
      <c r="M2940" s="13">
        <f t="shared" si="182"/>
        <v>-4.1397831712029841E-2</v>
      </c>
      <c r="N2940" s="12">
        <v>392.78745088381351</v>
      </c>
      <c r="O2940" s="14">
        <f t="shared" si="183"/>
        <v>-3.8488677190868341E-2</v>
      </c>
      <c r="P2940">
        <v>3</v>
      </c>
      <c r="Q2940">
        <v>1</v>
      </c>
    </row>
    <row r="2941" spans="1:17">
      <c r="A2941" s="2" t="str">
        <f t="shared" si="180"/>
        <v>2_19774</v>
      </c>
      <c r="B2941" s="2">
        <v>2</v>
      </c>
      <c r="C2941" s="11" t="s">
        <v>27</v>
      </c>
      <c r="D2941" s="2">
        <v>4</v>
      </c>
      <c r="E2941" s="2">
        <v>1977</v>
      </c>
      <c r="F2941" s="2" t="str">
        <f t="shared" si="181"/>
        <v>1977Q4</v>
      </c>
      <c r="G2941" s="2">
        <v>1</v>
      </c>
      <c r="H2941" s="2">
        <v>0</v>
      </c>
      <c r="I2941" s="2">
        <v>0</v>
      </c>
      <c r="J2941" s="12">
        <v>180</v>
      </c>
      <c r="K2941" s="12">
        <f>J2941*[1]OtherData!$C$3</f>
        <v>136.26040878122635</v>
      </c>
      <c r="L2941" s="12" t="str">
        <f>VLOOKUP($C2941,[1]OtherData!$H:$I,2,0)</f>
        <v>Storm</v>
      </c>
      <c r="M2941" s="15">
        <f t="shared" si="182"/>
        <v>-4.1397831712029841E-2</v>
      </c>
      <c r="N2941" s="12">
        <v>396.6767958246146</v>
      </c>
      <c r="O2941" s="14">
        <f t="shared" si="183"/>
        <v>-3.8488658539504741E-2</v>
      </c>
      <c r="P2941">
        <v>3</v>
      </c>
      <c r="Q2941">
        <v>1</v>
      </c>
    </row>
    <row r="2942" spans="1:17">
      <c r="A2942" s="2" t="str">
        <f t="shared" si="180"/>
        <v>1_19881</v>
      </c>
      <c r="B2942" s="2">
        <v>1</v>
      </c>
      <c r="C2942" s="11" t="s">
        <v>26</v>
      </c>
      <c r="D2942" s="2">
        <v>1</v>
      </c>
      <c r="E2942" s="2">
        <v>1988</v>
      </c>
      <c r="F2942" s="2" t="str">
        <f t="shared" si="181"/>
        <v>1988Q1</v>
      </c>
      <c r="G2942" s="2">
        <v>1</v>
      </c>
      <c r="H2942" s="2">
        <v>0</v>
      </c>
      <c r="I2942" s="2">
        <v>0</v>
      </c>
      <c r="J2942" s="12">
        <v>180</v>
      </c>
      <c r="K2942" s="12">
        <f>J2942*[1]OtherData!$C$3</f>
        <v>136.26040878122635</v>
      </c>
      <c r="L2942" s="12" t="str">
        <f>VLOOKUP($C2942,[1]OtherData!$H:$I,2,0)</f>
        <v>Wind</v>
      </c>
      <c r="M2942" s="13">
        <f t="shared" si="182"/>
        <v>-4.1397831712029841E-2</v>
      </c>
      <c r="N2942" s="12">
        <v>251.28817635366491</v>
      </c>
      <c r="O2942" s="14">
        <f t="shared" si="183"/>
        <v>-3.8489355751000875E-2</v>
      </c>
      <c r="P2942">
        <v>3</v>
      </c>
      <c r="Q2942">
        <v>1</v>
      </c>
    </row>
    <row r="2943" spans="1:17">
      <c r="A2943" s="2" t="str">
        <f t="shared" si="180"/>
        <v>6_19771</v>
      </c>
      <c r="B2943" s="2">
        <v>6</v>
      </c>
      <c r="C2943" s="11" t="s">
        <v>24</v>
      </c>
      <c r="D2943" s="2">
        <v>1</v>
      </c>
      <c r="E2943" s="2">
        <v>1977</v>
      </c>
      <c r="F2943" s="2" t="str">
        <f t="shared" si="181"/>
        <v>1977Q1</v>
      </c>
      <c r="G2943" s="2">
        <v>1</v>
      </c>
      <c r="H2943" s="2">
        <v>0</v>
      </c>
      <c r="I2943" s="2">
        <v>0</v>
      </c>
      <c r="J2943" s="12">
        <v>178</v>
      </c>
      <c r="K2943" s="12">
        <f>J2943*[1]OtherData!$C$3</f>
        <v>134.74640423921272</v>
      </c>
      <c r="L2943" s="12" t="str">
        <f>VLOOKUP($C2943,[1]OtherData!$H:$I,2,0)</f>
        <v>Storm</v>
      </c>
      <c r="M2943" s="15">
        <f t="shared" si="182"/>
        <v>-4.1397844360952611E-2</v>
      </c>
      <c r="N2943" s="12">
        <v>392.26927587100778</v>
      </c>
      <c r="O2943" s="14">
        <f t="shared" si="183"/>
        <v>-3.8488679675777938E-2</v>
      </c>
      <c r="P2943">
        <v>3</v>
      </c>
      <c r="Q2943">
        <v>1</v>
      </c>
    </row>
    <row r="2944" spans="1:17">
      <c r="A2944" s="2" t="str">
        <f t="shared" si="180"/>
        <v>3_19771</v>
      </c>
      <c r="B2944" s="2">
        <v>3</v>
      </c>
      <c r="C2944" s="11" t="s">
        <v>24</v>
      </c>
      <c r="D2944" s="2">
        <v>1</v>
      </c>
      <c r="E2944" s="2">
        <v>1977</v>
      </c>
      <c r="F2944" s="2" t="str">
        <f t="shared" si="181"/>
        <v>1977Q1</v>
      </c>
      <c r="G2944" s="2">
        <v>1</v>
      </c>
      <c r="H2944" s="2">
        <v>0</v>
      </c>
      <c r="I2944" s="2">
        <v>0</v>
      </c>
      <c r="J2944" s="12">
        <v>178</v>
      </c>
      <c r="K2944" s="12">
        <f>J2944*[1]OtherData!$C$3</f>
        <v>134.74640423921272</v>
      </c>
      <c r="L2944" s="12" t="str">
        <f>VLOOKUP($C2944,[1]OtherData!$H:$I,2,0)</f>
        <v>Storm</v>
      </c>
      <c r="M2944" s="13">
        <f t="shared" si="182"/>
        <v>-4.1397844360952611E-2</v>
      </c>
      <c r="N2944" s="12">
        <v>392.26927587100778</v>
      </c>
      <c r="O2944" s="14">
        <f t="shared" si="183"/>
        <v>-3.8488679675777938E-2</v>
      </c>
      <c r="P2944">
        <v>3</v>
      </c>
      <c r="Q2944">
        <v>1</v>
      </c>
    </row>
    <row r="2945" spans="1:17">
      <c r="A2945" s="2" t="str">
        <f t="shared" si="180"/>
        <v>1_19774</v>
      </c>
      <c r="B2945" s="2">
        <v>1</v>
      </c>
      <c r="C2945" s="11" t="s">
        <v>27</v>
      </c>
      <c r="D2945" s="2">
        <v>4</v>
      </c>
      <c r="E2945" s="2">
        <v>1977</v>
      </c>
      <c r="F2945" s="2" t="str">
        <f t="shared" si="181"/>
        <v>1977Q4</v>
      </c>
      <c r="G2945" s="2">
        <v>1</v>
      </c>
      <c r="H2945" s="2">
        <v>0</v>
      </c>
      <c r="I2945" s="2">
        <v>0</v>
      </c>
      <c r="J2945" s="12">
        <v>177</v>
      </c>
      <c r="K2945" s="12">
        <f>J2945*[1]OtherData!$C$3</f>
        <v>133.9894019682059</v>
      </c>
      <c r="L2945" s="12" t="str">
        <f>VLOOKUP($C2945,[1]OtherData!$H:$I,2,0)</f>
        <v>Storm</v>
      </c>
      <c r="M2945" s="15">
        <f t="shared" si="182"/>
        <v>-4.1397850685413996E-2</v>
      </c>
      <c r="N2945" s="12">
        <v>390.06551589420434</v>
      </c>
      <c r="O2945" s="14">
        <f t="shared" si="183"/>
        <v>-3.8488690243914533E-2</v>
      </c>
      <c r="P2945">
        <v>3</v>
      </c>
      <c r="Q2945">
        <v>1</v>
      </c>
    </row>
    <row r="2946" spans="1:17">
      <c r="A2946" s="2" t="str">
        <f t="shared" ref="A2946:A3009" si="184">B2946&amp;"_"&amp;E2946&amp;D2946</f>
        <v>5_19881</v>
      </c>
      <c r="B2946" s="2">
        <v>5</v>
      </c>
      <c r="C2946" s="11" t="s">
        <v>38</v>
      </c>
      <c r="D2946" s="2">
        <v>1</v>
      </c>
      <c r="E2946" s="2">
        <v>1988</v>
      </c>
      <c r="F2946" s="2" t="str">
        <f t="shared" ref="F2946:F3009" si="185">E2946&amp;"Q"&amp;D2946</f>
        <v>1988Q1</v>
      </c>
      <c r="G2946" s="2">
        <v>28</v>
      </c>
      <c r="H2946" s="2">
        <v>0</v>
      </c>
      <c r="I2946" s="2">
        <v>0</v>
      </c>
      <c r="J2946" s="12">
        <v>176</v>
      </c>
      <c r="K2946" s="12">
        <f>J2946*[1]OtherData!$C$3</f>
        <v>133.2323996971991</v>
      </c>
      <c r="L2946" s="12" t="str">
        <f>VLOOKUP($C2946,[1]OtherData!$H:$I,2,0)</f>
        <v>Heat</v>
      </c>
      <c r="M2946" s="13">
        <f t="shared" ref="M2946:M3009" si="186">STANDARDIZE(J2946,AVERAGE($J$2:$J$3367),_xlfn.STDEV.S($J$2:$J$3367))</f>
        <v>-4.1397857009875388E-2</v>
      </c>
      <c r="N2946" s="12">
        <v>245.70399465691679</v>
      </c>
      <c r="O2946" s="14">
        <f t="shared" ref="O2946:O3009" si="187">STANDARDIZE(N2946,AVERAGE($N$2:$N$3367),_xlfn.STDEV.S($N$2:$N$3367))</f>
        <v>-3.8489382529958469E-2</v>
      </c>
      <c r="P2946">
        <v>2</v>
      </c>
      <c r="Q2946">
        <v>3</v>
      </c>
    </row>
    <row r="2947" spans="1:17">
      <c r="A2947" s="2" t="str">
        <f t="shared" si="184"/>
        <v>6_19752</v>
      </c>
      <c r="B2947" s="2">
        <v>6</v>
      </c>
      <c r="C2947" s="11" t="s">
        <v>59</v>
      </c>
      <c r="D2947" s="2">
        <v>2</v>
      </c>
      <c r="E2947" s="2">
        <v>1975</v>
      </c>
      <c r="F2947" s="2" t="str">
        <f t="shared" si="185"/>
        <v>1975Q2</v>
      </c>
      <c r="G2947" s="2">
        <v>1</v>
      </c>
      <c r="H2947" s="2">
        <v>0</v>
      </c>
      <c r="I2947" s="2">
        <v>0</v>
      </c>
      <c r="J2947" s="12">
        <v>174</v>
      </c>
      <c r="K2947" s="12">
        <f>J2947*[1]OtherData!$C$3</f>
        <v>131.71839515518548</v>
      </c>
      <c r="L2947" s="12" t="str">
        <f>VLOOKUP($C2947,[1]OtherData!$H:$I,2,0)</f>
        <v>Storm</v>
      </c>
      <c r="M2947" s="15">
        <f t="shared" si="186"/>
        <v>-4.1397869658798159E-2</v>
      </c>
      <c r="N2947" s="12">
        <v>379.69453585435303</v>
      </c>
      <c r="O2947" s="14">
        <f t="shared" si="187"/>
        <v>-3.8488739977975812E-2</v>
      </c>
      <c r="P2947">
        <v>3</v>
      </c>
      <c r="Q2947">
        <v>1</v>
      </c>
    </row>
    <row r="2948" spans="1:17">
      <c r="A2948" s="2" t="str">
        <f t="shared" si="184"/>
        <v>4_19771</v>
      </c>
      <c r="B2948" s="2">
        <v>4</v>
      </c>
      <c r="C2948" s="11" t="s">
        <v>24</v>
      </c>
      <c r="D2948" s="2">
        <v>1</v>
      </c>
      <c r="E2948" s="2">
        <v>1977</v>
      </c>
      <c r="F2948" s="2" t="str">
        <f t="shared" si="185"/>
        <v>1977Q1</v>
      </c>
      <c r="G2948" s="2">
        <v>1</v>
      </c>
      <c r="H2948" s="2">
        <v>0</v>
      </c>
      <c r="I2948" s="2">
        <v>0</v>
      </c>
      <c r="J2948" s="12">
        <v>174</v>
      </c>
      <c r="K2948" s="12">
        <f>J2948*[1]OtherData!$C$3</f>
        <v>131.71839515518548</v>
      </c>
      <c r="L2948" s="12" t="str">
        <f>VLOOKUP($C2948,[1]OtherData!$H:$I,2,0)</f>
        <v>Storm</v>
      </c>
      <c r="M2948" s="13">
        <f t="shared" si="186"/>
        <v>-4.1397869658798159E-2</v>
      </c>
      <c r="N2948" s="12">
        <v>383.45423596379413</v>
      </c>
      <c r="O2948" s="14">
        <f t="shared" si="187"/>
        <v>-3.8488721948324332E-2</v>
      </c>
      <c r="P2948">
        <v>3</v>
      </c>
      <c r="Q2948">
        <v>1</v>
      </c>
    </row>
    <row r="2949" spans="1:17">
      <c r="A2949" s="2" t="str">
        <f t="shared" si="184"/>
        <v>5_19771</v>
      </c>
      <c r="B2949" s="2">
        <v>5</v>
      </c>
      <c r="C2949" s="11" t="s">
        <v>26</v>
      </c>
      <c r="D2949" s="2">
        <v>1</v>
      </c>
      <c r="E2949" s="2">
        <v>1977</v>
      </c>
      <c r="F2949" s="2" t="str">
        <f t="shared" si="185"/>
        <v>1977Q1</v>
      </c>
      <c r="G2949" s="2">
        <v>1</v>
      </c>
      <c r="H2949" s="2">
        <v>0</v>
      </c>
      <c r="I2949" s="2">
        <v>0</v>
      </c>
      <c r="J2949" s="12">
        <v>171</v>
      </c>
      <c r="K2949" s="12">
        <f>J2949*[1]OtherData!$C$3</f>
        <v>129.44738834216503</v>
      </c>
      <c r="L2949" s="12" t="str">
        <f>VLOOKUP($C2949,[1]OtherData!$H:$I,2,0)</f>
        <v>Wind</v>
      </c>
      <c r="M2949" s="15">
        <f t="shared" si="186"/>
        <v>-4.1397888632182314E-2</v>
      </c>
      <c r="N2949" s="12">
        <v>376.84295603338387</v>
      </c>
      <c r="O2949" s="14">
        <f t="shared" si="187"/>
        <v>-3.8488753652734131E-2</v>
      </c>
      <c r="P2949">
        <v>3</v>
      </c>
      <c r="Q2949">
        <v>1</v>
      </c>
    </row>
    <row r="2950" spans="1:17">
      <c r="A2950" s="2" t="str">
        <f t="shared" si="184"/>
        <v>5_19771</v>
      </c>
      <c r="B2950" s="2">
        <v>5</v>
      </c>
      <c r="C2950" s="11" t="s">
        <v>24</v>
      </c>
      <c r="D2950" s="2">
        <v>1</v>
      </c>
      <c r="E2950" s="2">
        <v>1977</v>
      </c>
      <c r="F2950" s="2" t="str">
        <f t="shared" si="185"/>
        <v>1977Q1</v>
      </c>
      <c r="G2950" s="2">
        <v>1</v>
      </c>
      <c r="H2950" s="2">
        <v>0</v>
      </c>
      <c r="I2950" s="2">
        <v>0</v>
      </c>
      <c r="J2950" s="12">
        <v>171</v>
      </c>
      <c r="K2950" s="12">
        <f>J2950*[1]OtherData!$C$3</f>
        <v>129.44738834216503</v>
      </c>
      <c r="L2950" s="12" t="str">
        <f>VLOOKUP($C2950,[1]OtherData!$H:$I,2,0)</f>
        <v>Storm</v>
      </c>
      <c r="M2950" s="13">
        <f t="shared" si="186"/>
        <v>-4.1397888632182314E-2</v>
      </c>
      <c r="N2950" s="12">
        <v>376.84295603338387</v>
      </c>
      <c r="O2950" s="14">
        <f t="shared" si="187"/>
        <v>-3.8488753652734131E-2</v>
      </c>
      <c r="P2950">
        <v>3</v>
      </c>
      <c r="Q2950">
        <v>1</v>
      </c>
    </row>
    <row r="2951" spans="1:17">
      <c r="A2951" s="2" t="str">
        <f t="shared" si="184"/>
        <v>2_19881</v>
      </c>
      <c r="B2951" s="2">
        <v>2</v>
      </c>
      <c r="C2951" s="11" t="s">
        <v>38</v>
      </c>
      <c r="D2951" s="2">
        <v>1</v>
      </c>
      <c r="E2951" s="2">
        <v>1988</v>
      </c>
      <c r="F2951" s="2" t="str">
        <f t="shared" si="185"/>
        <v>1988Q1</v>
      </c>
      <c r="G2951" s="2">
        <v>28</v>
      </c>
      <c r="H2951" s="2">
        <v>0</v>
      </c>
      <c r="I2951" s="2">
        <v>0</v>
      </c>
      <c r="J2951" s="12">
        <v>170</v>
      </c>
      <c r="K2951" s="12">
        <f>J2951*[1]OtherData!$C$3</f>
        <v>128.69038607115823</v>
      </c>
      <c r="L2951" s="12" t="str">
        <f>VLOOKUP($C2951,[1]OtherData!$H:$I,2,0)</f>
        <v>Heat</v>
      </c>
      <c r="M2951" s="15">
        <f t="shared" si="186"/>
        <v>-4.1397894956643699E-2</v>
      </c>
      <c r="N2951" s="12">
        <v>237.32772211179463</v>
      </c>
      <c r="O2951" s="14">
        <f t="shared" si="187"/>
        <v>-3.8489422698394865E-2</v>
      </c>
      <c r="P2951">
        <v>2</v>
      </c>
      <c r="Q2951">
        <v>3</v>
      </c>
    </row>
    <row r="2952" spans="1:17">
      <c r="A2952" s="2" t="str">
        <f t="shared" si="184"/>
        <v>2_19822</v>
      </c>
      <c r="B2952" s="2">
        <v>2</v>
      </c>
      <c r="C2952" s="11" t="s">
        <v>36</v>
      </c>
      <c r="D2952" s="2">
        <v>2</v>
      </c>
      <c r="E2952" s="2">
        <v>1982</v>
      </c>
      <c r="F2952" s="2" t="str">
        <f t="shared" si="185"/>
        <v>1982Q2</v>
      </c>
      <c r="G2952" s="2">
        <v>2</v>
      </c>
      <c r="H2952" s="2">
        <v>0</v>
      </c>
      <c r="I2952" s="2">
        <v>0</v>
      </c>
      <c r="J2952" s="12">
        <v>170</v>
      </c>
      <c r="K2952" s="12">
        <f>J2952*[1]OtherData!$C$3</f>
        <v>128.69038607115823</v>
      </c>
      <c r="L2952" s="12" t="str">
        <f>VLOOKUP($C2952,[1]OtherData!$H:$I,2,0)</f>
        <v>Storm</v>
      </c>
      <c r="M2952" s="13">
        <f t="shared" si="186"/>
        <v>-4.1397894956643699E-2</v>
      </c>
      <c r="N2952" s="12">
        <v>331.35874018298131</v>
      </c>
      <c r="O2952" s="14">
        <f t="shared" si="187"/>
        <v>-3.8488971772407454E-2</v>
      </c>
      <c r="P2952">
        <v>3</v>
      </c>
      <c r="Q2952">
        <v>1</v>
      </c>
    </row>
    <row r="2953" spans="1:17">
      <c r="A2953" s="2" t="str">
        <f t="shared" si="184"/>
        <v>5_20193</v>
      </c>
      <c r="B2953" s="2">
        <v>5</v>
      </c>
      <c r="C2953" s="11" t="s">
        <v>24</v>
      </c>
      <c r="D2953" s="2">
        <v>3</v>
      </c>
      <c r="E2953" s="2">
        <v>2019</v>
      </c>
      <c r="F2953" s="2" t="str">
        <f t="shared" si="185"/>
        <v>2019Q3</v>
      </c>
      <c r="G2953" s="2">
        <v>1</v>
      </c>
      <c r="H2953" s="2">
        <v>0</v>
      </c>
      <c r="I2953" s="2">
        <v>0</v>
      </c>
      <c r="J2953" s="12">
        <v>170</v>
      </c>
      <c r="K2953" s="12">
        <f>J2953*[1]OtherData!$C$3</f>
        <v>128.69038607115823</v>
      </c>
      <c r="L2953" s="12" t="str">
        <f>VLOOKUP($C2953,[1]OtherData!$H:$I,2,0)</f>
        <v>Storm</v>
      </c>
      <c r="M2953" s="15">
        <f t="shared" si="186"/>
        <v>-4.1397894956643699E-2</v>
      </c>
      <c r="N2953" s="12">
        <v>164.27133718245767</v>
      </c>
      <c r="O2953" s="14">
        <f t="shared" si="187"/>
        <v>-3.8489773040475447E-2</v>
      </c>
      <c r="P2953">
        <v>3</v>
      </c>
      <c r="Q2953">
        <v>1</v>
      </c>
    </row>
    <row r="2954" spans="1:17">
      <c r="A2954" s="2" t="str">
        <f t="shared" si="184"/>
        <v>3_19771</v>
      </c>
      <c r="B2954" s="2">
        <v>3</v>
      </c>
      <c r="C2954" s="11" t="s">
        <v>26</v>
      </c>
      <c r="D2954" s="2">
        <v>1</v>
      </c>
      <c r="E2954" s="2">
        <v>1977</v>
      </c>
      <c r="F2954" s="2" t="str">
        <f t="shared" si="185"/>
        <v>1977Q1</v>
      </c>
      <c r="G2954" s="2">
        <v>1</v>
      </c>
      <c r="H2954" s="2">
        <v>0</v>
      </c>
      <c r="I2954" s="2">
        <v>0</v>
      </c>
      <c r="J2954" s="12">
        <v>169</v>
      </c>
      <c r="K2954" s="12">
        <f>J2954*[1]OtherData!$C$3</f>
        <v>127.9333838001514</v>
      </c>
      <c r="L2954" s="12" t="str">
        <f>VLOOKUP($C2954,[1]OtherData!$H:$I,2,0)</f>
        <v>Wind</v>
      </c>
      <c r="M2954" s="13">
        <f t="shared" si="186"/>
        <v>-4.1397901281105084E-2</v>
      </c>
      <c r="N2954" s="12">
        <v>372.43543607977705</v>
      </c>
      <c r="O2954" s="14">
        <f t="shared" si="187"/>
        <v>-3.8488774789007328E-2</v>
      </c>
      <c r="P2954">
        <v>3</v>
      </c>
      <c r="Q2954">
        <v>1</v>
      </c>
    </row>
    <row r="2955" spans="1:17">
      <c r="A2955" s="2" t="str">
        <f t="shared" si="184"/>
        <v>3_19774</v>
      </c>
      <c r="B2955" s="2">
        <v>3</v>
      </c>
      <c r="C2955" s="11" t="s">
        <v>27</v>
      </c>
      <c r="D2955" s="2">
        <v>4</v>
      </c>
      <c r="E2955" s="2">
        <v>1977</v>
      </c>
      <c r="F2955" s="2" t="str">
        <f t="shared" si="185"/>
        <v>1977Q4</v>
      </c>
      <c r="G2955" s="2">
        <v>1</v>
      </c>
      <c r="H2955" s="2">
        <v>0</v>
      </c>
      <c r="I2955" s="2">
        <v>0</v>
      </c>
      <c r="J2955" s="12">
        <v>169</v>
      </c>
      <c r="K2955" s="12">
        <f>J2955*[1]OtherData!$C$3</f>
        <v>127.9333838001514</v>
      </c>
      <c r="L2955" s="12" t="str">
        <f>VLOOKUP($C2955,[1]OtherData!$H:$I,2,0)</f>
        <v>Storm</v>
      </c>
      <c r="M2955" s="15">
        <f t="shared" si="186"/>
        <v>-4.1397901281105084E-2</v>
      </c>
      <c r="N2955" s="12">
        <v>372.43543607977705</v>
      </c>
      <c r="O2955" s="14">
        <f t="shared" si="187"/>
        <v>-3.8488774789007328E-2</v>
      </c>
      <c r="P2955">
        <v>3</v>
      </c>
      <c r="Q2955">
        <v>1</v>
      </c>
    </row>
    <row r="2956" spans="1:17">
      <c r="A2956" s="2" t="str">
        <f t="shared" si="184"/>
        <v>5_19774</v>
      </c>
      <c r="B2956" s="2">
        <v>5</v>
      </c>
      <c r="C2956" s="11" t="s">
        <v>27</v>
      </c>
      <c r="D2956" s="2">
        <v>4</v>
      </c>
      <c r="E2956" s="2">
        <v>1977</v>
      </c>
      <c r="F2956" s="2" t="str">
        <f t="shared" si="185"/>
        <v>1977Q4</v>
      </c>
      <c r="G2956" s="2">
        <v>1</v>
      </c>
      <c r="H2956" s="2">
        <v>0</v>
      </c>
      <c r="I2956" s="2">
        <v>0</v>
      </c>
      <c r="J2956" s="12">
        <v>168</v>
      </c>
      <c r="K2956" s="12">
        <f>J2956*[1]OtherData!$C$3</f>
        <v>127.17638152914459</v>
      </c>
      <c r="L2956" s="12" t="str">
        <f>VLOOKUP($C2956,[1]OtherData!$H:$I,2,0)</f>
        <v>Storm</v>
      </c>
      <c r="M2956" s="13">
        <f t="shared" si="186"/>
        <v>-4.1397907605566477E-2</v>
      </c>
      <c r="N2956" s="12">
        <v>370.23167610297361</v>
      </c>
      <c r="O2956" s="14">
        <f t="shared" si="187"/>
        <v>-3.848878535714393E-2</v>
      </c>
      <c r="P2956">
        <v>3</v>
      </c>
      <c r="Q2956">
        <v>1</v>
      </c>
    </row>
    <row r="2957" spans="1:17">
      <c r="A2957" s="2" t="str">
        <f t="shared" si="184"/>
        <v>1_19822</v>
      </c>
      <c r="B2957" s="2">
        <v>1</v>
      </c>
      <c r="C2957" s="11" t="s">
        <v>36</v>
      </c>
      <c r="D2957" s="2">
        <v>2</v>
      </c>
      <c r="E2957" s="2">
        <v>1982</v>
      </c>
      <c r="F2957" s="2" t="str">
        <f t="shared" si="185"/>
        <v>1982Q2</v>
      </c>
      <c r="G2957" s="2">
        <v>2</v>
      </c>
      <c r="H2957" s="2">
        <v>0</v>
      </c>
      <c r="I2957" s="2">
        <v>0</v>
      </c>
      <c r="J2957" s="12">
        <v>168</v>
      </c>
      <c r="K2957" s="12">
        <f>J2957*[1]OtherData!$C$3</f>
        <v>127.17638152914459</v>
      </c>
      <c r="L2957" s="12" t="str">
        <f>VLOOKUP($C2957,[1]OtherData!$H:$I,2,0)</f>
        <v>Storm</v>
      </c>
      <c r="M2957" s="15">
        <f t="shared" si="186"/>
        <v>-4.1397907605566477E-2</v>
      </c>
      <c r="N2957" s="12">
        <v>327.46040206318156</v>
      </c>
      <c r="O2957" s="14">
        <f t="shared" si="187"/>
        <v>-3.8488990466897868E-2</v>
      </c>
      <c r="P2957">
        <v>3</v>
      </c>
      <c r="Q2957">
        <v>1</v>
      </c>
    </row>
    <row r="2958" spans="1:17">
      <c r="A2958" s="2" t="str">
        <f t="shared" si="184"/>
        <v>5_20202</v>
      </c>
      <c r="B2958" s="2">
        <v>5</v>
      </c>
      <c r="C2958" s="11" t="s">
        <v>39</v>
      </c>
      <c r="D2958" s="2">
        <v>2</v>
      </c>
      <c r="E2958" s="2">
        <v>2020</v>
      </c>
      <c r="F2958" s="2" t="str">
        <f t="shared" si="185"/>
        <v>2020Q2</v>
      </c>
      <c r="G2958" s="2">
        <v>1</v>
      </c>
      <c r="H2958" s="2">
        <v>0</v>
      </c>
      <c r="I2958" s="2">
        <v>0</v>
      </c>
      <c r="J2958" s="12">
        <v>168</v>
      </c>
      <c r="K2958" s="12">
        <f>J2958*[1]OtherData!$C$3</f>
        <v>127.17638152914459</v>
      </c>
      <c r="L2958" s="12" t="str">
        <f>VLOOKUP($C2958,[1]OtherData!$H:$I,2,0)</f>
        <v>Storm</v>
      </c>
      <c r="M2958" s="13">
        <f t="shared" si="186"/>
        <v>-4.1397907605566477E-2</v>
      </c>
      <c r="N2958" s="12">
        <v>161.32352128226549</v>
      </c>
      <c r="O2958" s="14">
        <f t="shared" si="187"/>
        <v>-3.8489787176734125E-2</v>
      </c>
      <c r="P2958">
        <v>3</v>
      </c>
      <c r="Q2958">
        <v>1</v>
      </c>
    </row>
    <row r="2959" spans="1:17">
      <c r="A2959" s="2" t="str">
        <f t="shared" si="184"/>
        <v>4_20202</v>
      </c>
      <c r="B2959" s="2">
        <v>4</v>
      </c>
      <c r="C2959" s="11" t="s">
        <v>24</v>
      </c>
      <c r="D2959" s="2">
        <v>2</v>
      </c>
      <c r="E2959" s="2">
        <v>2020</v>
      </c>
      <c r="F2959" s="2" t="str">
        <f t="shared" si="185"/>
        <v>2020Q2</v>
      </c>
      <c r="G2959" s="2">
        <v>1</v>
      </c>
      <c r="H2959" s="2">
        <v>0</v>
      </c>
      <c r="I2959" s="2">
        <v>0</v>
      </c>
      <c r="J2959" s="12">
        <v>168</v>
      </c>
      <c r="K2959" s="12">
        <f>J2959*[1]OtherData!$C$3</f>
        <v>127.17638152914459</v>
      </c>
      <c r="L2959" s="12" t="str">
        <f>VLOOKUP($C2959,[1]OtherData!$H:$I,2,0)</f>
        <v>Storm</v>
      </c>
      <c r="M2959" s="15">
        <f t="shared" si="186"/>
        <v>-4.1397907605566477E-2</v>
      </c>
      <c r="N2959" s="12">
        <v>161.32352128226549</v>
      </c>
      <c r="O2959" s="14">
        <f t="shared" si="187"/>
        <v>-3.8489787176734125E-2</v>
      </c>
      <c r="P2959">
        <v>3</v>
      </c>
      <c r="Q2959">
        <v>1</v>
      </c>
    </row>
    <row r="2960" spans="1:17">
      <c r="A2960" s="2" t="str">
        <f t="shared" si="184"/>
        <v>3_20201</v>
      </c>
      <c r="B2960" s="2">
        <v>3</v>
      </c>
      <c r="C2960" s="11" t="s">
        <v>24</v>
      </c>
      <c r="D2960" s="2">
        <v>1</v>
      </c>
      <c r="E2960" s="2">
        <v>2020</v>
      </c>
      <c r="F2960" s="2" t="str">
        <f t="shared" si="185"/>
        <v>2020Q1</v>
      </c>
      <c r="G2960" s="2">
        <v>1</v>
      </c>
      <c r="H2960" s="2">
        <v>0</v>
      </c>
      <c r="I2960" s="2">
        <v>0</v>
      </c>
      <c r="J2960" s="12">
        <v>168</v>
      </c>
      <c r="K2960" s="12">
        <f>J2960*[1]OtherData!$C$3</f>
        <v>127.17638152914459</v>
      </c>
      <c r="L2960" s="12" t="str">
        <f>VLOOKUP($C2960,[1]OtherData!$H:$I,2,0)</f>
        <v>Storm</v>
      </c>
      <c r="M2960" s="13">
        <f t="shared" si="186"/>
        <v>-4.1397907605566477E-2</v>
      </c>
      <c r="N2960" s="12">
        <v>161.32352128226549</v>
      </c>
      <c r="O2960" s="14">
        <f t="shared" si="187"/>
        <v>-3.8489787176734125E-2</v>
      </c>
      <c r="P2960">
        <v>3</v>
      </c>
      <c r="Q2960">
        <v>1</v>
      </c>
    </row>
    <row r="2961" spans="1:17">
      <c r="A2961" s="2" t="str">
        <f t="shared" si="184"/>
        <v>6_19774</v>
      </c>
      <c r="B2961" s="2">
        <v>6</v>
      </c>
      <c r="C2961" s="11" t="s">
        <v>27</v>
      </c>
      <c r="D2961" s="2">
        <v>4</v>
      </c>
      <c r="E2961" s="2">
        <v>1977</v>
      </c>
      <c r="F2961" s="2" t="str">
        <f t="shared" si="185"/>
        <v>1977Q4</v>
      </c>
      <c r="G2961" s="2">
        <v>1</v>
      </c>
      <c r="H2961" s="2">
        <v>0</v>
      </c>
      <c r="I2961" s="2">
        <v>0</v>
      </c>
      <c r="J2961" s="12">
        <v>167</v>
      </c>
      <c r="K2961" s="12">
        <f>J2961*[1]OtherData!$C$3</f>
        <v>126.41937925813778</v>
      </c>
      <c r="L2961" s="12" t="str">
        <f>VLOOKUP($C2961,[1]OtherData!$H:$I,2,0)</f>
        <v>Storm</v>
      </c>
      <c r="M2961" s="15">
        <f t="shared" si="186"/>
        <v>-4.1397913930027862E-2</v>
      </c>
      <c r="N2961" s="12">
        <v>368.02791612617023</v>
      </c>
      <c r="O2961" s="14">
        <f t="shared" si="187"/>
        <v>-3.8488795925280532E-2</v>
      </c>
      <c r="P2961">
        <v>3</v>
      </c>
      <c r="Q2961">
        <v>1</v>
      </c>
    </row>
    <row r="2962" spans="1:17">
      <c r="A2962" s="2" t="str">
        <f t="shared" si="184"/>
        <v>6_20202</v>
      </c>
      <c r="B2962" s="2">
        <v>6</v>
      </c>
      <c r="C2962" s="11" t="s">
        <v>26</v>
      </c>
      <c r="D2962" s="2">
        <v>2</v>
      </c>
      <c r="E2962" s="2">
        <v>2020</v>
      </c>
      <c r="F2962" s="2" t="str">
        <f t="shared" si="185"/>
        <v>2020Q2</v>
      </c>
      <c r="G2962" s="2">
        <v>1</v>
      </c>
      <c r="H2962" s="2">
        <v>0</v>
      </c>
      <c r="I2962" s="2">
        <v>0</v>
      </c>
      <c r="J2962" s="12">
        <v>167</v>
      </c>
      <c r="K2962" s="12">
        <f>J2962*[1]OtherData!$C$3</f>
        <v>126.41937925813778</v>
      </c>
      <c r="L2962" s="12" t="str">
        <f>VLOOKUP($C2962,[1]OtherData!$H:$I,2,0)</f>
        <v>Wind</v>
      </c>
      <c r="M2962" s="13">
        <f t="shared" si="186"/>
        <v>-4.1397913930027862E-2</v>
      </c>
      <c r="N2962" s="12">
        <v>160.36326222701391</v>
      </c>
      <c r="O2962" s="14">
        <f t="shared" si="187"/>
        <v>-3.8489791781658886E-2</v>
      </c>
      <c r="P2962">
        <v>3</v>
      </c>
      <c r="Q2962">
        <v>1</v>
      </c>
    </row>
    <row r="2963" spans="1:17">
      <c r="A2963" s="2" t="str">
        <f t="shared" si="184"/>
        <v>6_19782</v>
      </c>
      <c r="B2963" s="2">
        <v>6</v>
      </c>
      <c r="C2963" s="11" t="s">
        <v>38</v>
      </c>
      <c r="D2963" s="2">
        <v>2</v>
      </c>
      <c r="E2963" s="2">
        <v>1978</v>
      </c>
      <c r="F2963" s="2" t="str">
        <f t="shared" si="185"/>
        <v>1978Q2</v>
      </c>
      <c r="G2963" s="2">
        <v>13</v>
      </c>
      <c r="H2963" s="2">
        <v>0</v>
      </c>
      <c r="I2963" s="2">
        <v>0</v>
      </c>
      <c r="J2963" s="12">
        <v>166</v>
      </c>
      <c r="K2963" s="12">
        <f>J2963*[1]OtherData!$C$3</f>
        <v>125.66237698713097</v>
      </c>
      <c r="L2963" s="12" t="str">
        <f>VLOOKUP($C2963,[1]OtherData!$H:$I,2,0)</f>
        <v>Heat</v>
      </c>
      <c r="M2963" s="15">
        <f t="shared" si="186"/>
        <v>-4.1397920254489247E-2</v>
      </c>
      <c r="N2963" s="12">
        <v>365.85839331887081</v>
      </c>
      <c r="O2963" s="14">
        <f t="shared" si="187"/>
        <v>-3.8488806329232697E-2</v>
      </c>
      <c r="P2963">
        <v>2</v>
      </c>
      <c r="Q2963">
        <v>2</v>
      </c>
    </row>
    <row r="2964" spans="1:17">
      <c r="A2964" s="2" t="str">
        <f t="shared" si="184"/>
        <v>6_19822</v>
      </c>
      <c r="B2964" s="2">
        <v>6</v>
      </c>
      <c r="C2964" s="11" t="s">
        <v>36</v>
      </c>
      <c r="D2964" s="2">
        <v>2</v>
      </c>
      <c r="E2964" s="2">
        <v>1982</v>
      </c>
      <c r="F2964" s="2" t="str">
        <f t="shared" si="185"/>
        <v>1982Q2</v>
      </c>
      <c r="G2964" s="2">
        <v>2</v>
      </c>
      <c r="H2964" s="2">
        <v>0</v>
      </c>
      <c r="I2964" s="2">
        <v>0</v>
      </c>
      <c r="J2964" s="12">
        <v>166</v>
      </c>
      <c r="K2964" s="12">
        <f>J2964*[1]OtherData!$C$3</f>
        <v>125.66237698713097</v>
      </c>
      <c r="L2964" s="12" t="str">
        <f>VLOOKUP($C2964,[1]OtherData!$H:$I,2,0)</f>
        <v>Storm</v>
      </c>
      <c r="M2964" s="13">
        <f t="shared" si="186"/>
        <v>-4.1397920254489247E-2</v>
      </c>
      <c r="N2964" s="12">
        <v>323.56206394338176</v>
      </c>
      <c r="O2964" s="14">
        <f t="shared" si="187"/>
        <v>-3.8489009161388282E-2</v>
      </c>
      <c r="P2964">
        <v>3</v>
      </c>
      <c r="Q2964">
        <v>1</v>
      </c>
    </row>
    <row r="2965" spans="1:17">
      <c r="A2965" s="2" t="str">
        <f t="shared" si="184"/>
        <v>5_20163</v>
      </c>
      <c r="B2965" s="2">
        <v>5</v>
      </c>
      <c r="C2965" s="11" t="s">
        <v>24</v>
      </c>
      <c r="D2965" s="2">
        <v>3</v>
      </c>
      <c r="E2965" s="2">
        <v>2016</v>
      </c>
      <c r="F2965" s="2" t="str">
        <f t="shared" si="185"/>
        <v>2016Q3</v>
      </c>
      <c r="G2965" s="2">
        <v>1</v>
      </c>
      <c r="H2965" s="2">
        <v>0</v>
      </c>
      <c r="I2965" s="2">
        <v>0</v>
      </c>
      <c r="J2965" s="12">
        <v>166</v>
      </c>
      <c r="K2965" s="12">
        <f>J2965*[1]OtherData!$C$3</f>
        <v>125.66237698713097</v>
      </c>
      <c r="L2965" s="12" t="str">
        <f>VLOOKUP($C2965,[1]OtherData!$H:$I,2,0)</f>
        <v>Storm</v>
      </c>
      <c r="M2965" s="15">
        <f t="shared" si="186"/>
        <v>-4.1397920254489247E-2</v>
      </c>
      <c r="N2965" s="12">
        <v>159.09339829369608</v>
      </c>
      <c r="O2965" s="14">
        <f t="shared" si="187"/>
        <v>-3.8489797871294619E-2</v>
      </c>
      <c r="P2965">
        <v>3</v>
      </c>
      <c r="Q2965">
        <v>1</v>
      </c>
    </row>
    <row r="2966" spans="1:17">
      <c r="A2966" s="2" t="str">
        <f t="shared" si="184"/>
        <v>4_20193</v>
      </c>
      <c r="B2966" s="2">
        <v>4</v>
      </c>
      <c r="C2966" s="11" t="s">
        <v>24</v>
      </c>
      <c r="D2966" s="2">
        <v>3</v>
      </c>
      <c r="E2966" s="2">
        <v>2019</v>
      </c>
      <c r="F2966" s="2" t="str">
        <f t="shared" si="185"/>
        <v>2019Q3</v>
      </c>
      <c r="G2966" s="2">
        <v>1</v>
      </c>
      <c r="H2966" s="2">
        <v>0</v>
      </c>
      <c r="I2966" s="2">
        <v>0</v>
      </c>
      <c r="J2966" s="12">
        <v>166</v>
      </c>
      <c r="K2966" s="12">
        <f>J2966*[1]OtherData!$C$3</f>
        <v>125.66237698713097</v>
      </c>
      <c r="L2966" s="12" t="str">
        <f>VLOOKUP($C2966,[1]OtherData!$H:$I,2,0)</f>
        <v>Storm</v>
      </c>
      <c r="M2966" s="13">
        <f t="shared" si="186"/>
        <v>-4.1397920254489247E-2</v>
      </c>
      <c r="N2966" s="12">
        <v>160.40612924875276</v>
      </c>
      <c r="O2966" s="14">
        <f t="shared" si="187"/>
        <v>-3.848979157608997E-2</v>
      </c>
      <c r="P2966">
        <v>3</v>
      </c>
      <c r="Q2966">
        <v>1</v>
      </c>
    </row>
    <row r="2967" spans="1:17">
      <c r="A2967" s="2" t="str">
        <f t="shared" si="184"/>
        <v>3_20201</v>
      </c>
      <c r="B2967" s="2">
        <v>3</v>
      </c>
      <c r="C2967" s="11" t="s">
        <v>39</v>
      </c>
      <c r="D2967" s="2">
        <v>1</v>
      </c>
      <c r="E2967" s="2">
        <v>2020</v>
      </c>
      <c r="F2967" s="2" t="str">
        <f t="shared" si="185"/>
        <v>2020Q1</v>
      </c>
      <c r="G2967" s="2">
        <v>1</v>
      </c>
      <c r="H2967" s="2">
        <v>0</v>
      </c>
      <c r="I2967" s="2">
        <v>0</v>
      </c>
      <c r="J2967" s="12">
        <v>166</v>
      </c>
      <c r="K2967" s="12">
        <f>J2967*[1]OtherData!$C$3</f>
        <v>125.66237698713097</v>
      </c>
      <c r="L2967" s="12" t="str">
        <f>VLOOKUP($C2967,[1]OtherData!$H:$I,2,0)</f>
        <v>Storm</v>
      </c>
      <c r="M2967" s="15">
        <f t="shared" si="186"/>
        <v>-4.1397920254489247E-2</v>
      </c>
      <c r="N2967" s="12">
        <v>159.40300317176232</v>
      </c>
      <c r="O2967" s="14">
        <f t="shared" si="187"/>
        <v>-3.8489796386583633E-2</v>
      </c>
      <c r="P2967">
        <v>3</v>
      </c>
      <c r="Q2967">
        <v>1</v>
      </c>
    </row>
    <row r="2968" spans="1:17">
      <c r="A2968" s="2" t="str">
        <f t="shared" si="184"/>
        <v>3_20203</v>
      </c>
      <c r="B2968" s="2">
        <v>3</v>
      </c>
      <c r="C2968" s="11" t="s">
        <v>25</v>
      </c>
      <c r="D2968" s="2">
        <v>3</v>
      </c>
      <c r="E2968" s="2">
        <v>2020</v>
      </c>
      <c r="F2968" s="2" t="str">
        <f t="shared" si="185"/>
        <v>2020Q3</v>
      </c>
      <c r="G2968" s="2">
        <v>1</v>
      </c>
      <c r="H2968" s="2">
        <v>0</v>
      </c>
      <c r="I2968" s="2">
        <v>0</v>
      </c>
      <c r="J2968" s="12">
        <v>166</v>
      </c>
      <c r="K2968" s="12">
        <f>J2968*[1]OtherData!$C$3</f>
        <v>125.66237698713097</v>
      </c>
      <c r="L2968" s="12" t="str">
        <f>VLOOKUP($C2968,[1]OtherData!$H:$I,2,0)</f>
        <v>Storm</v>
      </c>
      <c r="M2968" s="13">
        <f t="shared" si="186"/>
        <v>-4.1397920254489247E-2</v>
      </c>
      <c r="N2968" s="12">
        <v>159.40300317176232</v>
      </c>
      <c r="O2968" s="14">
        <f t="shared" si="187"/>
        <v>-3.8489796386583633E-2</v>
      </c>
      <c r="P2968">
        <v>3</v>
      </c>
      <c r="Q2968">
        <v>1</v>
      </c>
    </row>
    <row r="2969" spans="1:17">
      <c r="A2969" s="2" t="str">
        <f t="shared" si="184"/>
        <v>3_20202</v>
      </c>
      <c r="B2969" s="2">
        <v>3</v>
      </c>
      <c r="C2969" s="11" t="s">
        <v>26</v>
      </c>
      <c r="D2969" s="2">
        <v>2</v>
      </c>
      <c r="E2969" s="2">
        <v>2020</v>
      </c>
      <c r="F2969" s="2" t="str">
        <f t="shared" si="185"/>
        <v>2020Q2</v>
      </c>
      <c r="G2969" s="2">
        <v>1</v>
      </c>
      <c r="H2969" s="2">
        <v>0</v>
      </c>
      <c r="I2969" s="2">
        <v>0</v>
      </c>
      <c r="J2969" s="12">
        <v>165</v>
      </c>
      <c r="K2969" s="12">
        <f>J2969*[1]OtherData!$C$3</f>
        <v>124.90537471612416</v>
      </c>
      <c r="L2969" s="12" t="str">
        <f>VLOOKUP($C2969,[1]OtherData!$H:$I,2,0)</f>
        <v>Wind</v>
      </c>
      <c r="M2969" s="15">
        <f t="shared" si="186"/>
        <v>-4.1397926578950632E-2</v>
      </c>
      <c r="N2969" s="12">
        <v>158.44274411651074</v>
      </c>
      <c r="O2969" s="14">
        <f t="shared" si="187"/>
        <v>-3.8489800991508387E-2</v>
      </c>
      <c r="P2969">
        <v>3</v>
      </c>
      <c r="Q2969">
        <v>1</v>
      </c>
    </row>
    <row r="2970" spans="1:17">
      <c r="A2970" s="2" t="str">
        <f t="shared" si="184"/>
        <v>1_19694</v>
      </c>
      <c r="B2970" s="2">
        <v>1</v>
      </c>
      <c r="C2970" s="11" t="s">
        <v>20</v>
      </c>
      <c r="D2970" s="2">
        <v>4</v>
      </c>
      <c r="E2970" s="2">
        <v>1969</v>
      </c>
      <c r="F2970" s="2" t="str">
        <f t="shared" si="185"/>
        <v>1969Q4</v>
      </c>
      <c r="G2970" s="2">
        <v>1</v>
      </c>
      <c r="H2970" s="2">
        <v>0</v>
      </c>
      <c r="I2970" s="2">
        <v>0</v>
      </c>
      <c r="J2970" s="12">
        <v>164</v>
      </c>
      <c r="K2970" s="12">
        <f>J2970*[1]OtherData!$C$3</f>
        <v>124.14837244511735</v>
      </c>
      <c r="L2970" s="12" t="str">
        <f>VLOOKUP($C2970,[1]OtherData!$H:$I,2,0)</f>
        <v>Winter</v>
      </c>
      <c r="M2970" s="13">
        <f t="shared" si="186"/>
        <v>-4.1397932903412017E-2</v>
      </c>
      <c r="N2970" s="12">
        <v>387.99362438186563</v>
      </c>
      <c r="O2970" s="14">
        <f t="shared" si="187"/>
        <v>-3.8488700179675581E-2</v>
      </c>
      <c r="P2970">
        <v>3</v>
      </c>
      <c r="Q2970">
        <v>1</v>
      </c>
    </row>
    <row r="2971" spans="1:17">
      <c r="A2971" s="2" t="str">
        <f t="shared" si="184"/>
        <v>5_19822</v>
      </c>
      <c r="B2971" s="2">
        <v>5</v>
      </c>
      <c r="C2971" s="11" t="s">
        <v>36</v>
      </c>
      <c r="D2971" s="2">
        <v>2</v>
      </c>
      <c r="E2971" s="2">
        <v>1982</v>
      </c>
      <c r="F2971" s="2" t="str">
        <f t="shared" si="185"/>
        <v>1982Q2</v>
      </c>
      <c r="G2971" s="2">
        <v>2</v>
      </c>
      <c r="H2971" s="2">
        <v>0</v>
      </c>
      <c r="I2971" s="2">
        <v>0</v>
      </c>
      <c r="J2971" s="12">
        <v>164</v>
      </c>
      <c r="K2971" s="12">
        <f>J2971*[1]OtherData!$C$3</f>
        <v>124.14837244511735</v>
      </c>
      <c r="L2971" s="12" t="str">
        <f>VLOOKUP($C2971,[1]OtherData!$H:$I,2,0)</f>
        <v>Storm</v>
      </c>
      <c r="M2971" s="15">
        <f t="shared" si="186"/>
        <v>-4.1397932903412017E-2</v>
      </c>
      <c r="N2971" s="12">
        <v>319.66372582358196</v>
      </c>
      <c r="O2971" s="14">
        <f t="shared" si="187"/>
        <v>-3.8489027855878696E-2</v>
      </c>
      <c r="P2971">
        <v>3</v>
      </c>
      <c r="Q2971">
        <v>1</v>
      </c>
    </row>
    <row r="2972" spans="1:17">
      <c r="A2972" s="2" t="str">
        <f t="shared" si="184"/>
        <v>3_20171</v>
      </c>
      <c r="B2972" s="2">
        <v>3</v>
      </c>
      <c r="C2972" s="11" t="s">
        <v>39</v>
      </c>
      <c r="D2972" s="2">
        <v>1</v>
      </c>
      <c r="E2972" s="2">
        <v>2017</v>
      </c>
      <c r="F2972" s="2" t="str">
        <f t="shared" si="185"/>
        <v>2017Q1</v>
      </c>
      <c r="G2972" s="2">
        <v>1</v>
      </c>
      <c r="H2972" s="2">
        <v>0</v>
      </c>
      <c r="I2972" s="2">
        <v>0</v>
      </c>
      <c r="J2972" s="12">
        <v>163</v>
      </c>
      <c r="K2972" s="12">
        <f>J2972*[1]OtherData!$C$3</f>
        <v>123.39137017411053</v>
      </c>
      <c r="L2972" s="12" t="str">
        <f>VLOOKUP($C2972,[1]OtherData!$H:$I,2,0)</f>
        <v>Storm</v>
      </c>
      <c r="M2972" s="13">
        <f t="shared" si="186"/>
        <v>-4.1397939227873402E-2</v>
      </c>
      <c r="N2972" s="12">
        <v>156.3888280310918</v>
      </c>
      <c r="O2972" s="14">
        <f t="shared" si="187"/>
        <v>-3.8489810841068221E-2</v>
      </c>
      <c r="P2972">
        <v>3</v>
      </c>
      <c r="Q2972">
        <v>1</v>
      </c>
    </row>
    <row r="2973" spans="1:17">
      <c r="A2973" s="2" t="str">
        <f t="shared" si="184"/>
        <v>5_20201</v>
      </c>
      <c r="B2973" s="2">
        <v>5</v>
      </c>
      <c r="C2973" s="11" t="s">
        <v>24</v>
      </c>
      <c r="D2973" s="2">
        <v>1</v>
      </c>
      <c r="E2973" s="2">
        <v>2020</v>
      </c>
      <c r="F2973" s="2" t="str">
        <f t="shared" si="185"/>
        <v>2020Q1</v>
      </c>
      <c r="G2973" s="2">
        <v>1</v>
      </c>
      <c r="H2973" s="2">
        <v>0</v>
      </c>
      <c r="I2973" s="2">
        <v>0</v>
      </c>
      <c r="J2973" s="12">
        <v>163</v>
      </c>
      <c r="K2973" s="12">
        <f>J2973*[1]OtherData!$C$3</f>
        <v>123.39137017411053</v>
      </c>
      <c r="L2973" s="12" t="str">
        <f>VLOOKUP($C2973,[1]OtherData!$H:$I,2,0)</f>
        <v>Storm</v>
      </c>
      <c r="M2973" s="15">
        <f t="shared" si="186"/>
        <v>-4.1397939227873402E-2</v>
      </c>
      <c r="N2973" s="12">
        <v>156.5222260060076</v>
      </c>
      <c r="O2973" s="14">
        <f t="shared" si="187"/>
        <v>-3.8489810201357895E-2</v>
      </c>
      <c r="P2973">
        <v>3</v>
      </c>
      <c r="Q2973">
        <v>1</v>
      </c>
    </row>
    <row r="2974" spans="1:17">
      <c r="A2974" s="2" t="str">
        <f t="shared" si="184"/>
        <v>2_19782</v>
      </c>
      <c r="B2974" s="2">
        <v>2</v>
      </c>
      <c r="C2974" s="11" t="s">
        <v>38</v>
      </c>
      <c r="D2974" s="2">
        <v>2</v>
      </c>
      <c r="E2974" s="2">
        <v>1978</v>
      </c>
      <c r="F2974" s="2" t="str">
        <f t="shared" si="185"/>
        <v>1978Q2</v>
      </c>
      <c r="G2974" s="2">
        <v>13</v>
      </c>
      <c r="H2974" s="2">
        <v>0</v>
      </c>
      <c r="I2974" s="2">
        <v>0</v>
      </c>
      <c r="J2974" s="12">
        <v>162</v>
      </c>
      <c r="K2974" s="12">
        <f>J2974*[1]OtherData!$C$3</f>
        <v>122.63436790310371</v>
      </c>
      <c r="L2974" s="12" t="str">
        <f>VLOOKUP($C2974,[1]OtherData!$H:$I,2,0)</f>
        <v>Heat</v>
      </c>
      <c r="M2974" s="13">
        <f t="shared" si="186"/>
        <v>-4.1397945552334788E-2</v>
      </c>
      <c r="N2974" s="12">
        <v>357.04252841962091</v>
      </c>
      <c r="O2974" s="14">
        <f t="shared" si="187"/>
        <v>-3.8488848605735343E-2</v>
      </c>
      <c r="P2974">
        <v>2</v>
      </c>
      <c r="Q2974">
        <v>2</v>
      </c>
    </row>
    <row r="2975" spans="1:17">
      <c r="A2975" s="2" t="str">
        <f t="shared" si="184"/>
        <v>3_19881</v>
      </c>
      <c r="B2975" s="2">
        <v>3</v>
      </c>
      <c r="C2975" s="11" t="s">
        <v>26</v>
      </c>
      <c r="D2975" s="2">
        <v>1</v>
      </c>
      <c r="E2975" s="2">
        <v>1988</v>
      </c>
      <c r="F2975" s="2" t="str">
        <f t="shared" si="185"/>
        <v>1988Q1</v>
      </c>
      <c r="G2975" s="2">
        <v>1</v>
      </c>
      <c r="H2975" s="2">
        <v>0</v>
      </c>
      <c r="I2975" s="2">
        <v>0</v>
      </c>
      <c r="J2975" s="12">
        <v>162</v>
      </c>
      <c r="K2975" s="12">
        <f>J2975*[1]OtherData!$C$3</f>
        <v>122.63436790310371</v>
      </c>
      <c r="L2975" s="12" t="str">
        <f>VLOOKUP($C2975,[1]OtherData!$H:$I,2,0)</f>
        <v>Wind</v>
      </c>
      <c r="M2975" s="15">
        <f t="shared" si="186"/>
        <v>-4.1397945552334788E-2</v>
      </c>
      <c r="N2975" s="12">
        <v>226.15935871829842</v>
      </c>
      <c r="O2975" s="14">
        <f t="shared" si="187"/>
        <v>-3.8489476256310051E-2</v>
      </c>
      <c r="P2975">
        <v>3</v>
      </c>
      <c r="Q2975">
        <v>1</v>
      </c>
    </row>
    <row r="2976" spans="1:17">
      <c r="A2976" s="2" t="str">
        <f t="shared" si="184"/>
        <v>1_19771</v>
      </c>
      <c r="B2976" s="2">
        <v>1</v>
      </c>
      <c r="C2976" s="11" t="s">
        <v>24</v>
      </c>
      <c r="D2976" s="2">
        <v>1</v>
      </c>
      <c r="E2976" s="2">
        <v>1977</v>
      </c>
      <c r="F2976" s="2" t="str">
        <f t="shared" si="185"/>
        <v>1977Q1</v>
      </c>
      <c r="G2976" s="2">
        <v>1</v>
      </c>
      <c r="H2976" s="2">
        <v>0</v>
      </c>
      <c r="I2976" s="2">
        <v>0</v>
      </c>
      <c r="J2976" s="12">
        <v>161</v>
      </c>
      <c r="K2976" s="12">
        <f>J2976*[1]OtherData!$C$3</f>
        <v>121.8773656320969</v>
      </c>
      <c r="L2976" s="12" t="str">
        <f>VLOOKUP($C2976,[1]OtherData!$H:$I,2,0)</f>
        <v>Storm</v>
      </c>
      <c r="M2976" s="13">
        <f t="shared" si="186"/>
        <v>-4.1397951876796173E-2</v>
      </c>
      <c r="N2976" s="12">
        <v>354.8053562653497</v>
      </c>
      <c r="O2976" s="14">
        <f t="shared" si="187"/>
        <v>-3.848885933410013E-2</v>
      </c>
      <c r="P2976">
        <v>3</v>
      </c>
      <c r="Q2976">
        <v>1</v>
      </c>
    </row>
    <row r="2977" spans="1:17">
      <c r="A2977" s="2" t="str">
        <f t="shared" si="184"/>
        <v>6_20204</v>
      </c>
      <c r="B2977" s="2">
        <v>6</v>
      </c>
      <c r="C2977" s="11" t="s">
        <v>39</v>
      </c>
      <c r="D2977" s="2">
        <v>4</v>
      </c>
      <c r="E2977" s="2">
        <v>2020</v>
      </c>
      <c r="F2977" s="2" t="str">
        <f t="shared" si="185"/>
        <v>2020Q4</v>
      </c>
      <c r="G2977" s="2">
        <v>1</v>
      </c>
      <c r="H2977" s="2">
        <v>0</v>
      </c>
      <c r="I2977" s="2">
        <v>0</v>
      </c>
      <c r="J2977" s="12">
        <v>160</v>
      </c>
      <c r="K2977" s="12">
        <f>J2977*[1]OtherData!$C$3</f>
        <v>121.12036336109009</v>
      </c>
      <c r="L2977" s="12" t="str">
        <f>VLOOKUP($C2977,[1]OtherData!$H:$I,2,0)</f>
        <v>Storm</v>
      </c>
      <c r="M2977" s="15">
        <f t="shared" si="186"/>
        <v>-4.1397958201257565E-2</v>
      </c>
      <c r="N2977" s="12">
        <v>153.64144884025285</v>
      </c>
      <c r="O2977" s="14">
        <f t="shared" si="187"/>
        <v>-3.848982401613215E-2</v>
      </c>
      <c r="P2977">
        <v>3</v>
      </c>
      <c r="Q2977">
        <v>1</v>
      </c>
    </row>
    <row r="2978" spans="1:17">
      <c r="A2978" s="2" t="str">
        <f t="shared" si="184"/>
        <v>3_19782</v>
      </c>
      <c r="B2978" s="2">
        <v>3</v>
      </c>
      <c r="C2978" s="11" t="s">
        <v>38</v>
      </c>
      <c r="D2978" s="2">
        <v>2</v>
      </c>
      <c r="E2978" s="2">
        <v>1978</v>
      </c>
      <c r="F2978" s="2" t="str">
        <f t="shared" si="185"/>
        <v>1978Q2</v>
      </c>
      <c r="G2978" s="2">
        <v>13</v>
      </c>
      <c r="H2978" s="2">
        <v>0</v>
      </c>
      <c r="I2978" s="2">
        <v>0</v>
      </c>
      <c r="J2978" s="12">
        <v>159</v>
      </c>
      <c r="K2978" s="12">
        <f>J2978*[1]OtherData!$C$3</f>
        <v>120.36336109008327</v>
      </c>
      <c r="L2978" s="12" t="str">
        <f>VLOOKUP($C2978,[1]OtherData!$H:$I,2,0)</f>
        <v>Heat</v>
      </c>
      <c r="M2978" s="13">
        <f t="shared" si="186"/>
        <v>-4.139796452571895E-2</v>
      </c>
      <c r="N2978" s="12">
        <v>350.43062974518347</v>
      </c>
      <c r="O2978" s="14">
        <f t="shared" si="187"/>
        <v>-3.8488880313112331E-2</v>
      </c>
      <c r="P2978">
        <v>2</v>
      </c>
      <c r="Q2978">
        <v>2</v>
      </c>
    </row>
    <row r="2979" spans="1:17">
      <c r="A2979" s="2" t="str">
        <f t="shared" si="184"/>
        <v>6_19771</v>
      </c>
      <c r="B2979" s="2">
        <v>6</v>
      </c>
      <c r="C2979" s="11" t="s">
        <v>26</v>
      </c>
      <c r="D2979" s="2">
        <v>1</v>
      </c>
      <c r="E2979" s="2">
        <v>1977</v>
      </c>
      <c r="F2979" s="2" t="str">
        <f t="shared" si="185"/>
        <v>1977Q1</v>
      </c>
      <c r="G2979" s="2">
        <v>1</v>
      </c>
      <c r="H2979" s="2">
        <v>0</v>
      </c>
      <c r="I2979" s="2">
        <v>0</v>
      </c>
      <c r="J2979" s="12">
        <v>159</v>
      </c>
      <c r="K2979" s="12">
        <f>J2979*[1]OtherData!$C$3</f>
        <v>120.36336109008327</v>
      </c>
      <c r="L2979" s="12" t="str">
        <f>VLOOKUP($C2979,[1]OtherData!$H:$I,2,0)</f>
        <v>Wind</v>
      </c>
      <c r="M2979" s="15">
        <f t="shared" si="186"/>
        <v>-4.139796452571895E-2</v>
      </c>
      <c r="N2979" s="12">
        <v>350.39783631174288</v>
      </c>
      <c r="O2979" s="14">
        <f t="shared" si="187"/>
        <v>-3.8488880470373327E-2</v>
      </c>
      <c r="P2979">
        <v>3</v>
      </c>
      <c r="Q2979">
        <v>1</v>
      </c>
    </row>
    <row r="2980" spans="1:17">
      <c r="A2980" s="2" t="str">
        <f t="shared" si="184"/>
        <v>5_19881</v>
      </c>
      <c r="B2980" s="2">
        <v>5</v>
      </c>
      <c r="C2980" s="11" t="s">
        <v>26</v>
      </c>
      <c r="D2980" s="2">
        <v>1</v>
      </c>
      <c r="E2980" s="2">
        <v>1988</v>
      </c>
      <c r="F2980" s="2" t="str">
        <f t="shared" si="185"/>
        <v>1988Q1</v>
      </c>
      <c r="G2980" s="2">
        <v>1</v>
      </c>
      <c r="H2980" s="2">
        <v>0</v>
      </c>
      <c r="I2980" s="2">
        <v>0</v>
      </c>
      <c r="J2980" s="12">
        <v>159</v>
      </c>
      <c r="K2980" s="12">
        <f>J2980*[1]OtherData!$C$3</f>
        <v>120.36336109008327</v>
      </c>
      <c r="L2980" s="12" t="str">
        <f>VLOOKUP($C2980,[1]OtherData!$H:$I,2,0)</f>
        <v>Wind</v>
      </c>
      <c r="M2980" s="13">
        <f t="shared" si="186"/>
        <v>-4.139796452571895E-2</v>
      </c>
      <c r="N2980" s="12">
        <v>221.97122244573734</v>
      </c>
      <c r="O2980" s="14">
        <f t="shared" si="187"/>
        <v>-3.8489496340528249E-2</v>
      </c>
      <c r="P2980">
        <v>3</v>
      </c>
      <c r="Q2980">
        <v>1</v>
      </c>
    </row>
    <row r="2981" spans="1:17">
      <c r="A2981" s="2" t="str">
        <f t="shared" si="184"/>
        <v>1_19881</v>
      </c>
      <c r="B2981" s="2">
        <v>1</v>
      </c>
      <c r="C2981" s="11" t="s">
        <v>38</v>
      </c>
      <c r="D2981" s="2">
        <v>1</v>
      </c>
      <c r="E2981" s="2">
        <v>1988</v>
      </c>
      <c r="F2981" s="2" t="str">
        <f t="shared" si="185"/>
        <v>1988Q1</v>
      </c>
      <c r="G2981" s="2">
        <v>28</v>
      </c>
      <c r="H2981" s="2">
        <v>0</v>
      </c>
      <c r="I2981" s="2">
        <v>0</v>
      </c>
      <c r="J2981" s="12">
        <v>158</v>
      </c>
      <c r="K2981" s="12">
        <f>J2981*[1]OtherData!$C$3</f>
        <v>119.60635881907646</v>
      </c>
      <c r="L2981" s="12" t="str">
        <f>VLOOKUP($C2981,[1]OtherData!$H:$I,2,0)</f>
        <v>Heat</v>
      </c>
      <c r="M2981" s="15">
        <f t="shared" si="186"/>
        <v>-4.1397970850180335E-2</v>
      </c>
      <c r="N2981" s="12">
        <v>220.5751770215503</v>
      </c>
      <c r="O2981" s="14">
        <f t="shared" si="187"/>
        <v>-3.8489503035267644E-2</v>
      </c>
      <c r="P2981">
        <v>2</v>
      </c>
      <c r="Q2981">
        <v>3</v>
      </c>
    </row>
    <row r="2982" spans="1:17">
      <c r="A2982" s="2" t="str">
        <f t="shared" si="184"/>
        <v>1_19752</v>
      </c>
      <c r="B2982" s="2">
        <v>1</v>
      </c>
      <c r="C2982" s="11" t="s">
        <v>59</v>
      </c>
      <c r="D2982" s="2">
        <v>2</v>
      </c>
      <c r="E2982" s="2">
        <v>1975</v>
      </c>
      <c r="F2982" s="2" t="str">
        <f t="shared" si="185"/>
        <v>1975Q2</v>
      </c>
      <c r="G2982" s="2">
        <v>1</v>
      </c>
      <c r="H2982" s="2">
        <v>0</v>
      </c>
      <c r="I2982" s="2">
        <v>0</v>
      </c>
      <c r="J2982" s="12">
        <v>158</v>
      </c>
      <c r="K2982" s="12">
        <f>J2982*[1]OtherData!$C$3</f>
        <v>119.60635881907646</v>
      </c>
      <c r="L2982" s="12" t="str">
        <f>VLOOKUP($C2982,[1]OtherData!$H:$I,2,0)</f>
        <v>Storm</v>
      </c>
      <c r="M2982" s="13">
        <f t="shared" si="186"/>
        <v>-4.1397970850180335E-2</v>
      </c>
      <c r="N2982" s="12">
        <v>344.78009577579184</v>
      </c>
      <c r="O2982" s="14">
        <f t="shared" si="187"/>
        <v>-3.8488907410262417E-2</v>
      </c>
      <c r="P2982">
        <v>3</v>
      </c>
      <c r="Q2982">
        <v>1</v>
      </c>
    </row>
    <row r="2983" spans="1:17">
      <c r="A2983" s="2" t="str">
        <f t="shared" si="184"/>
        <v>6_19881</v>
      </c>
      <c r="B2983" s="2">
        <v>6</v>
      </c>
      <c r="C2983" s="11" t="s">
        <v>26</v>
      </c>
      <c r="D2983" s="2">
        <v>1</v>
      </c>
      <c r="E2983" s="2">
        <v>1988</v>
      </c>
      <c r="F2983" s="2" t="str">
        <f t="shared" si="185"/>
        <v>1988Q1</v>
      </c>
      <c r="G2983" s="2">
        <v>1</v>
      </c>
      <c r="H2983" s="2">
        <v>0</v>
      </c>
      <c r="I2983" s="2">
        <v>0</v>
      </c>
      <c r="J2983" s="12">
        <v>158</v>
      </c>
      <c r="K2983" s="12">
        <f>J2983*[1]OtherData!$C$3</f>
        <v>119.60635881907646</v>
      </c>
      <c r="L2983" s="12" t="str">
        <f>VLOOKUP($C2983,[1]OtherData!$H:$I,2,0)</f>
        <v>Wind</v>
      </c>
      <c r="M2983" s="15">
        <f t="shared" si="186"/>
        <v>-4.1397970850180335E-2</v>
      </c>
      <c r="N2983" s="12">
        <v>220.5751770215503</v>
      </c>
      <c r="O2983" s="14">
        <f t="shared" si="187"/>
        <v>-3.8489503035267644E-2</v>
      </c>
      <c r="P2983">
        <v>3</v>
      </c>
      <c r="Q2983">
        <v>1</v>
      </c>
    </row>
    <row r="2984" spans="1:17">
      <c r="A2984" s="2" t="str">
        <f t="shared" si="184"/>
        <v>5_19782</v>
      </c>
      <c r="B2984" s="2">
        <v>5</v>
      </c>
      <c r="C2984" s="11" t="s">
        <v>38</v>
      </c>
      <c r="D2984" s="2">
        <v>2</v>
      </c>
      <c r="E2984" s="2">
        <v>1978</v>
      </c>
      <c r="F2984" s="2" t="str">
        <f t="shared" si="185"/>
        <v>1978Q2</v>
      </c>
      <c r="G2984" s="2">
        <v>13</v>
      </c>
      <c r="H2984" s="2">
        <v>0</v>
      </c>
      <c r="I2984" s="2">
        <v>0</v>
      </c>
      <c r="J2984" s="12">
        <v>157</v>
      </c>
      <c r="K2984" s="12">
        <f>J2984*[1]OtherData!$C$3</f>
        <v>118.84935654806965</v>
      </c>
      <c r="L2984" s="12" t="str">
        <f>VLOOKUP($C2984,[1]OtherData!$H:$I,2,0)</f>
        <v>Heat</v>
      </c>
      <c r="M2984" s="13">
        <f t="shared" si="186"/>
        <v>-4.139797717464172E-2</v>
      </c>
      <c r="N2984" s="12">
        <v>346.02269729555854</v>
      </c>
      <c r="O2984" s="14">
        <f t="shared" si="187"/>
        <v>-3.8488901451363654E-2</v>
      </c>
      <c r="P2984">
        <v>2</v>
      </c>
      <c r="Q2984">
        <v>2</v>
      </c>
    </row>
    <row r="2985" spans="1:17">
      <c r="A2985" s="2" t="str">
        <f t="shared" si="184"/>
        <v>2_19881</v>
      </c>
      <c r="B2985" s="2">
        <v>2</v>
      </c>
      <c r="C2985" s="11" t="s">
        <v>26</v>
      </c>
      <c r="D2985" s="2">
        <v>1</v>
      </c>
      <c r="E2985" s="2">
        <v>1988</v>
      </c>
      <c r="F2985" s="2" t="str">
        <f t="shared" si="185"/>
        <v>1988Q1</v>
      </c>
      <c r="G2985" s="2">
        <v>1</v>
      </c>
      <c r="H2985" s="2">
        <v>0</v>
      </c>
      <c r="I2985" s="2">
        <v>0</v>
      </c>
      <c r="J2985" s="12">
        <v>157</v>
      </c>
      <c r="K2985" s="12">
        <f>J2985*[1]OtherData!$C$3</f>
        <v>118.84935654806965</v>
      </c>
      <c r="L2985" s="12" t="str">
        <f>VLOOKUP($C2985,[1]OtherData!$H:$I,2,0)</f>
        <v>Wind</v>
      </c>
      <c r="M2985" s="15">
        <f t="shared" si="186"/>
        <v>-4.139797717464172E-2</v>
      </c>
      <c r="N2985" s="12">
        <v>219.17913159736327</v>
      </c>
      <c r="O2985" s="14">
        <f t="shared" si="187"/>
        <v>-3.8489509730007046E-2</v>
      </c>
      <c r="P2985">
        <v>3</v>
      </c>
      <c r="Q2985">
        <v>1</v>
      </c>
    </row>
    <row r="2986" spans="1:17">
      <c r="A2986" s="2" t="str">
        <f t="shared" si="184"/>
        <v>5_20171</v>
      </c>
      <c r="B2986" s="2">
        <v>5</v>
      </c>
      <c r="C2986" s="11" t="s">
        <v>39</v>
      </c>
      <c r="D2986" s="2">
        <v>1</v>
      </c>
      <c r="E2986" s="2">
        <v>2017</v>
      </c>
      <c r="F2986" s="2" t="str">
        <f t="shared" si="185"/>
        <v>2017Q1</v>
      </c>
      <c r="G2986" s="2">
        <v>1</v>
      </c>
      <c r="H2986" s="2">
        <v>0</v>
      </c>
      <c r="I2986" s="2">
        <v>0</v>
      </c>
      <c r="J2986" s="12">
        <v>157</v>
      </c>
      <c r="K2986" s="12">
        <f>J2986*[1]OtherData!$C$3</f>
        <v>118.84935654806965</v>
      </c>
      <c r="L2986" s="12" t="str">
        <f>VLOOKUP($C2986,[1]OtherData!$H:$I,2,0)</f>
        <v>Storm</v>
      </c>
      <c r="M2986" s="13">
        <f t="shared" si="186"/>
        <v>-4.139797717464172E-2</v>
      </c>
      <c r="N2986" s="12">
        <v>150.6321840544872</v>
      </c>
      <c r="O2986" s="14">
        <f t="shared" si="187"/>
        <v>-3.8489838447069123E-2</v>
      </c>
      <c r="P2986">
        <v>3</v>
      </c>
      <c r="Q2986">
        <v>1</v>
      </c>
    </row>
    <row r="2987" spans="1:17">
      <c r="A2987" s="2" t="str">
        <f t="shared" si="184"/>
        <v>4_20193</v>
      </c>
      <c r="B2987" s="2">
        <v>4</v>
      </c>
      <c r="C2987" s="11" t="s">
        <v>39</v>
      </c>
      <c r="D2987" s="2">
        <v>3</v>
      </c>
      <c r="E2987" s="2">
        <v>2019</v>
      </c>
      <c r="F2987" s="2" t="str">
        <f t="shared" si="185"/>
        <v>2019Q3</v>
      </c>
      <c r="G2987" s="2">
        <v>1</v>
      </c>
      <c r="H2987" s="2">
        <v>0</v>
      </c>
      <c r="I2987" s="2">
        <v>0</v>
      </c>
      <c r="J2987" s="12">
        <v>157</v>
      </c>
      <c r="K2987" s="12">
        <f>J2987*[1]OtherData!$C$3</f>
        <v>118.84935654806965</v>
      </c>
      <c r="L2987" s="12" t="str">
        <f>VLOOKUP($C2987,[1]OtherData!$H:$I,2,0)</f>
        <v>Storm</v>
      </c>
      <c r="M2987" s="15">
        <f t="shared" si="186"/>
        <v>-4.139797717464172E-2</v>
      </c>
      <c r="N2987" s="12">
        <v>151.70941139791677</v>
      </c>
      <c r="O2987" s="14">
        <f t="shared" si="187"/>
        <v>-3.8489833281222643E-2</v>
      </c>
      <c r="P2987">
        <v>3</v>
      </c>
      <c r="Q2987">
        <v>1</v>
      </c>
    </row>
    <row r="2988" spans="1:17">
      <c r="A2988" s="2" t="str">
        <f t="shared" si="184"/>
        <v>3_19822</v>
      </c>
      <c r="B2988" s="2">
        <v>3</v>
      </c>
      <c r="C2988" s="11" t="s">
        <v>36</v>
      </c>
      <c r="D2988" s="2">
        <v>2</v>
      </c>
      <c r="E2988" s="2">
        <v>1982</v>
      </c>
      <c r="F2988" s="2" t="str">
        <f t="shared" si="185"/>
        <v>1982Q2</v>
      </c>
      <c r="G2988" s="2">
        <v>2</v>
      </c>
      <c r="H2988" s="2">
        <v>0</v>
      </c>
      <c r="I2988" s="2">
        <v>0</v>
      </c>
      <c r="J2988" s="12">
        <v>156</v>
      </c>
      <c r="K2988" s="12">
        <f>J2988*[1]OtherData!$C$3</f>
        <v>118.09235427706284</v>
      </c>
      <c r="L2988" s="12" t="str">
        <f>VLOOKUP($C2988,[1]OtherData!$H:$I,2,0)</f>
        <v>Storm</v>
      </c>
      <c r="M2988" s="13">
        <f t="shared" si="186"/>
        <v>-4.1397983499103105E-2</v>
      </c>
      <c r="N2988" s="12">
        <v>304.07037334438286</v>
      </c>
      <c r="O2988" s="14">
        <f t="shared" si="187"/>
        <v>-3.8489102633840352E-2</v>
      </c>
      <c r="P2988">
        <v>3</v>
      </c>
      <c r="Q2988">
        <v>1</v>
      </c>
    </row>
    <row r="2989" spans="1:17">
      <c r="A2989" s="2" t="str">
        <f t="shared" si="184"/>
        <v>4_19752</v>
      </c>
      <c r="B2989" s="2">
        <v>4</v>
      </c>
      <c r="C2989" s="11" t="s">
        <v>59</v>
      </c>
      <c r="D2989" s="2">
        <v>2</v>
      </c>
      <c r="E2989" s="2">
        <v>1975</v>
      </c>
      <c r="F2989" s="2" t="str">
        <f t="shared" si="185"/>
        <v>1975Q2</v>
      </c>
      <c r="G2989" s="2">
        <v>1</v>
      </c>
      <c r="H2989" s="2">
        <v>0</v>
      </c>
      <c r="I2989" s="2">
        <v>0</v>
      </c>
      <c r="J2989" s="12">
        <v>155</v>
      </c>
      <c r="K2989" s="12">
        <f>J2989*[1]OtherData!$C$3</f>
        <v>117.33535200605603</v>
      </c>
      <c r="L2989" s="12" t="str">
        <f>VLOOKUP($C2989,[1]OtherData!$H:$I,2,0)</f>
        <v>Storm</v>
      </c>
      <c r="M2989" s="15">
        <f t="shared" si="186"/>
        <v>-4.1397989823564491E-2</v>
      </c>
      <c r="N2989" s="12">
        <v>338.23363826106163</v>
      </c>
      <c r="O2989" s="14">
        <f t="shared" si="187"/>
        <v>-3.8488938803816153E-2</v>
      </c>
      <c r="P2989">
        <v>3</v>
      </c>
      <c r="Q2989">
        <v>1</v>
      </c>
    </row>
    <row r="2990" spans="1:17">
      <c r="A2990" s="2" t="str">
        <f t="shared" si="184"/>
        <v>4_19822</v>
      </c>
      <c r="B2990" s="2">
        <v>4</v>
      </c>
      <c r="C2990" s="11" t="s">
        <v>36</v>
      </c>
      <c r="D2990" s="2">
        <v>2</v>
      </c>
      <c r="E2990" s="2">
        <v>1982</v>
      </c>
      <c r="F2990" s="2" t="str">
        <f t="shared" si="185"/>
        <v>1982Q2</v>
      </c>
      <c r="G2990" s="2">
        <v>2</v>
      </c>
      <c r="H2990" s="2">
        <v>0</v>
      </c>
      <c r="I2990" s="2">
        <v>0</v>
      </c>
      <c r="J2990" s="12">
        <v>155</v>
      </c>
      <c r="K2990" s="12">
        <f>J2990*[1]OtherData!$C$3</f>
        <v>117.33535200605603</v>
      </c>
      <c r="L2990" s="12" t="str">
        <f>VLOOKUP($C2990,[1]OtherData!$H:$I,2,0)</f>
        <v>Storm</v>
      </c>
      <c r="M2990" s="13">
        <f t="shared" si="186"/>
        <v>-4.1397989823564491E-2</v>
      </c>
      <c r="N2990" s="12">
        <v>302.12120428448299</v>
      </c>
      <c r="O2990" s="14">
        <f t="shared" si="187"/>
        <v>-3.8489111981085559E-2</v>
      </c>
      <c r="P2990">
        <v>3</v>
      </c>
      <c r="Q2990">
        <v>1</v>
      </c>
    </row>
    <row r="2991" spans="1:17">
      <c r="A2991" s="2" t="str">
        <f t="shared" si="184"/>
        <v>4_20193</v>
      </c>
      <c r="B2991" s="2">
        <v>4</v>
      </c>
      <c r="C2991" s="11" t="s">
        <v>39</v>
      </c>
      <c r="D2991" s="2">
        <v>3</v>
      </c>
      <c r="E2991" s="2">
        <v>2019</v>
      </c>
      <c r="F2991" s="2" t="str">
        <f t="shared" si="185"/>
        <v>2019Q3</v>
      </c>
      <c r="G2991" s="2">
        <v>1</v>
      </c>
      <c r="H2991" s="2">
        <v>0</v>
      </c>
      <c r="I2991" s="2">
        <v>0</v>
      </c>
      <c r="J2991" s="12">
        <v>155</v>
      </c>
      <c r="K2991" s="12">
        <f>J2991*[1]OtherData!$C$3</f>
        <v>117.33535200605603</v>
      </c>
      <c r="L2991" s="12" t="str">
        <f>VLOOKUP($C2991,[1]OtherData!$H:$I,2,0)</f>
        <v>Storm</v>
      </c>
      <c r="M2991" s="15">
        <f t="shared" si="186"/>
        <v>-4.1397989823564491E-2</v>
      </c>
      <c r="N2991" s="12">
        <v>149.77680743106433</v>
      </c>
      <c r="O2991" s="14">
        <f t="shared" si="187"/>
        <v>-3.8489842549029901E-2</v>
      </c>
      <c r="P2991">
        <v>3</v>
      </c>
      <c r="Q2991">
        <v>1</v>
      </c>
    </row>
    <row r="2992" spans="1:17">
      <c r="A2992" s="2" t="str">
        <f t="shared" si="184"/>
        <v>3_20202</v>
      </c>
      <c r="B2992" s="2">
        <v>3</v>
      </c>
      <c r="C2992" s="11" t="s">
        <v>26</v>
      </c>
      <c r="D2992" s="2">
        <v>2</v>
      </c>
      <c r="E2992" s="2">
        <v>2020</v>
      </c>
      <c r="F2992" s="2" t="str">
        <f t="shared" si="185"/>
        <v>2020Q2</v>
      </c>
      <c r="G2992" s="2">
        <v>1</v>
      </c>
      <c r="H2992" s="2">
        <v>0</v>
      </c>
      <c r="I2992" s="2">
        <v>0</v>
      </c>
      <c r="J2992" s="12">
        <v>155</v>
      </c>
      <c r="K2992" s="12">
        <f>J2992*[1]OtherData!$C$3</f>
        <v>117.33535200605603</v>
      </c>
      <c r="L2992" s="12" t="str">
        <f>VLOOKUP($C2992,[1]OtherData!$H:$I,2,0)</f>
        <v>Wind</v>
      </c>
      <c r="M2992" s="13">
        <f t="shared" si="186"/>
        <v>-4.1397989823564491E-2</v>
      </c>
      <c r="N2992" s="12">
        <v>148.84015356399493</v>
      </c>
      <c r="O2992" s="14">
        <f t="shared" si="187"/>
        <v>-3.848984704075592E-2</v>
      </c>
      <c r="P2992">
        <v>3</v>
      </c>
      <c r="Q2992">
        <v>1</v>
      </c>
    </row>
    <row r="2993" spans="1:17">
      <c r="A2993" s="2" t="str">
        <f t="shared" si="184"/>
        <v>5_19752</v>
      </c>
      <c r="B2993" s="2">
        <v>5</v>
      </c>
      <c r="C2993" s="11" t="s">
        <v>59</v>
      </c>
      <c r="D2993" s="2">
        <v>2</v>
      </c>
      <c r="E2993" s="2">
        <v>1975</v>
      </c>
      <c r="F2993" s="2" t="str">
        <f t="shared" si="185"/>
        <v>1975Q2</v>
      </c>
      <c r="G2993" s="2">
        <v>1</v>
      </c>
      <c r="H2993" s="2">
        <v>0</v>
      </c>
      <c r="I2993" s="2">
        <v>0</v>
      </c>
      <c r="J2993" s="12">
        <v>154</v>
      </c>
      <c r="K2993" s="12">
        <f>J2993*[1]OtherData!$C$3</f>
        <v>116.57834973504922</v>
      </c>
      <c r="L2993" s="12" t="str">
        <f>VLOOKUP($C2993,[1]OtherData!$H:$I,2,0)</f>
        <v>Storm</v>
      </c>
      <c r="M2993" s="15">
        <f t="shared" si="186"/>
        <v>-4.1397996148025876E-2</v>
      </c>
      <c r="N2993" s="12">
        <v>336.05148575615152</v>
      </c>
      <c r="O2993" s="14">
        <f t="shared" si="187"/>
        <v>-3.8488949268334065E-2</v>
      </c>
      <c r="P2993">
        <v>3</v>
      </c>
      <c r="Q2993">
        <v>1</v>
      </c>
    </row>
    <row r="2994" spans="1:17">
      <c r="A2994" s="2" t="str">
        <f t="shared" si="184"/>
        <v>3_20163</v>
      </c>
      <c r="B2994" s="2">
        <v>3</v>
      </c>
      <c r="C2994" s="11" t="s">
        <v>24</v>
      </c>
      <c r="D2994" s="2">
        <v>3</v>
      </c>
      <c r="E2994" s="2">
        <v>2016</v>
      </c>
      <c r="F2994" s="2" t="str">
        <f t="shared" si="185"/>
        <v>2016Q3</v>
      </c>
      <c r="G2994" s="2">
        <v>1</v>
      </c>
      <c r="H2994" s="2">
        <v>0</v>
      </c>
      <c r="I2994" s="2">
        <v>0</v>
      </c>
      <c r="J2994" s="12">
        <v>154</v>
      </c>
      <c r="K2994" s="12">
        <f>J2994*[1]OtherData!$C$3</f>
        <v>116.57834973504922</v>
      </c>
      <c r="L2994" s="12" t="str">
        <f>VLOOKUP($C2994,[1]OtherData!$H:$I,2,0)</f>
        <v>Storm</v>
      </c>
      <c r="M2994" s="13">
        <f t="shared" si="186"/>
        <v>-4.1397996148025876E-2</v>
      </c>
      <c r="N2994" s="12">
        <v>147.59267070619998</v>
      </c>
      <c r="O2994" s="14">
        <f t="shared" si="187"/>
        <v>-3.8489853023063146E-2</v>
      </c>
      <c r="P2994">
        <v>3</v>
      </c>
      <c r="Q2994">
        <v>1</v>
      </c>
    </row>
    <row r="2995" spans="1:17">
      <c r="A2995" s="2" t="str">
        <f t="shared" si="184"/>
        <v>2_19752</v>
      </c>
      <c r="B2995" s="2">
        <v>2</v>
      </c>
      <c r="C2995" s="11" t="s">
        <v>59</v>
      </c>
      <c r="D2995" s="2">
        <v>2</v>
      </c>
      <c r="E2995" s="2">
        <v>1975</v>
      </c>
      <c r="F2995" s="2" t="str">
        <f t="shared" si="185"/>
        <v>1975Q2</v>
      </c>
      <c r="G2995" s="2">
        <v>1</v>
      </c>
      <c r="H2995" s="2">
        <v>0</v>
      </c>
      <c r="I2995" s="2">
        <v>0</v>
      </c>
      <c r="J2995" s="12">
        <v>152</v>
      </c>
      <c r="K2995" s="12">
        <f>J2995*[1]OtherData!$C$3</f>
        <v>115.06434519303558</v>
      </c>
      <c r="L2995" s="12" t="str">
        <f>VLOOKUP($C2995,[1]OtherData!$H:$I,2,0)</f>
        <v>Storm</v>
      </c>
      <c r="M2995" s="15">
        <f t="shared" si="186"/>
        <v>-4.1398008796948646E-2</v>
      </c>
      <c r="N2995" s="12">
        <v>331.68718074633136</v>
      </c>
      <c r="O2995" s="14">
        <f t="shared" si="187"/>
        <v>-3.8488970197369896E-2</v>
      </c>
      <c r="P2995">
        <v>3</v>
      </c>
      <c r="Q2995">
        <v>1</v>
      </c>
    </row>
    <row r="2996" spans="1:17">
      <c r="A2996" s="2" t="str">
        <f t="shared" si="184"/>
        <v>3_20204</v>
      </c>
      <c r="B2996" s="2">
        <v>3</v>
      </c>
      <c r="C2996" s="11" t="s">
        <v>26</v>
      </c>
      <c r="D2996" s="2">
        <v>4</v>
      </c>
      <c r="E2996" s="2">
        <v>2020</v>
      </c>
      <c r="F2996" s="2" t="str">
        <f t="shared" si="185"/>
        <v>2020Q4</v>
      </c>
      <c r="G2996" s="2">
        <v>1</v>
      </c>
      <c r="H2996" s="2">
        <v>0</v>
      </c>
      <c r="I2996" s="2">
        <v>0</v>
      </c>
      <c r="J2996" s="12">
        <v>152</v>
      </c>
      <c r="K2996" s="12">
        <f>J2996*[1]OtherData!$C$3</f>
        <v>115.06434519303558</v>
      </c>
      <c r="L2996" s="12" t="str">
        <f>VLOOKUP($C2996,[1]OtherData!$H:$I,2,0)</f>
        <v>Wind</v>
      </c>
      <c r="M2996" s="13">
        <f t="shared" si="186"/>
        <v>-4.1398008796948646E-2</v>
      </c>
      <c r="N2996" s="12">
        <v>145.95937639824021</v>
      </c>
      <c r="O2996" s="14">
        <f t="shared" si="187"/>
        <v>-3.8489860855530175E-2</v>
      </c>
      <c r="P2996">
        <v>3</v>
      </c>
      <c r="Q2996">
        <v>1</v>
      </c>
    </row>
    <row r="2997" spans="1:17">
      <c r="A2997" s="2" t="str">
        <f t="shared" si="184"/>
        <v>3_19881</v>
      </c>
      <c r="B2997" s="2">
        <v>3</v>
      </c>
      <c r="C2997" s="11" t="s">
        <v>38</v>
      </c>
      <c r="D2997" s="2">
        <v>1</v>
      </c>
      <c r="E2997" s="2">
        <v>1988</v>
      </c>
      <c r="F2997" s="2" t="str">
        <f t="shared" si="185"/>
        <v>1988Q1</v>
      </c>
      <c r="G2997" s="2">
        <v>28</v>
      </c>
      <c r="H2997" s="2">
        <v>0</v>
      </c>
      <c r="I2997" s="2">
        <v>0</v>
      </c>
      <c r="J2997" s="12">
        <v>151</v>
      </c>
      <c r="K2997" s="12">
        <f>J2997*[1]OtherData!$C$3</f>
        <v>114.30734292202877</v>
      </c>
      <c r="L2997" s="12" t="str">
        <f>VLOOKUP($C2997,[1]OtherData!$H:$I,2,0)</f>
        <v>Heat</v>
      </c>
      <c r="M2997" s="15">
        <f t="shared" si="186"/>
        <v>-4.1398015121410038E-2</v>
      </c>
      <c r="N2997" s="12">
        <v>210.8028590522411</v>
      </c>
      <c r="O2997" s="14">
        <f t="shared" si="187"/>
        <v>-3.8489549898443436E-2</v>
      </c>
      <c r="P2997">
        <v>2</v>
      </c>
      <c r="Q2997">
        <v>3</v>
      </c>
    </row>
    <row r="2998" spans="1:17">
      <c r="A2998" s="2" t="str">
        <f t="shared" si="184"/>
        <v>4_19881</v>
      </c>
      <c r="B2998" s="2">
        <v>4</v>
      </c>
      <c r="C2998" s="11" t="s">
        <v>26</v>
      </c>
      <c r="D2998" s="2">
        <v>1</v>
      </c>
      <c r="E2998" s="2">
        <v>1988</v>
      </c>
      <c r="F2998" s="2" t="str">
        <f t="shared" si="185"/>
        <v>1988Q1</v>
      </c>
      <c r="G2998" s="2">
        <v>1</v>
      </c>
      <c r="H2998" s="2">
        <v>0</v>
      </c>
      <c r="I2998" s="2">
        <v>0</v>
      </c>
      <c r="J2998" s="12">
        <v>151</v>
      </c>
      <c r="K2998" s="12">
        <f>J2998*[1]OtherData!$C$3</f>
        <v>114.30734292202877</v>
      </c>
      <c r="L2998" s="12" t="str">
        <f>VLOOKUP($C2998,[1]OtherData!$H:$I,2,0)</f>
        <v>Wind</v>
      </c>
      <c r="M2998" s="13">
        <f t="shared" si="186"/>
        <v>-4.1398015121410038E-2</v>
      </c>
      <c r="N2998" s="12">
        <v>210.8028590522411</v>
      </c>
      <c r="O2998" s="14">
        <f t="shared" si="187"/>
        <v>-3.8489549898443436E-2</v>
      </c>
      <c r="P2998">
        <v>3</v>
      </c>
      <c r="Q2998">
        <v>1</v>
      </c>
    </row>
    <row r="2999" spans="1:17">
      <c r="A2999" s="2" t="str">
        <f t="shared" si="184"/>
        <v>3_20193</v>
      </c>
      <c r="B2999" s="2">
        <v>3</v>
      </c>
      <c r="C2999" s="11" t="s">
        <v>39</v>
      </c>
      <c r="D2999" s="2">
        <v>3</v>
      </c>
      <c r="E2999" s="2">
        <v>2019</v>
      </c>
      <c r="F2999" s="2" t="str">
        <f t="shared" si="185"/>
        <v>2019Q3</v>
      </c>
      <c r="G2999" s="2">
        <v>1</v>
      </c>
      <c r="H2999" s="2">
        <v>0</v>
      </c>
      <c r="I2999" s="2">
        <v>0</v>
      </c>
      <c r="J2999" s="12">
        <v>150</v>
      </c>
      <c r="K2999" s="12">
        <f>J2999*[1]OtherData!$C$3</f>
        <v>113.55034065102195</v>
      </c>
      <c r="L2999" s="12" t="str">
        <f>VLOOKUP($C2999,[1]OtherData!$H:$I,2,0)</f>
        <v>Storm</v>
      </c>
      <c r="M2999" s="15">
        <f t="shared" si="186"/>
        <v>-4.1398021445871423E-2</v>
      </c>
      <c r="N2999" s="12">
        <v>144.94529751393324</v>
      </c>
      <c r="O2999" s="14">
        <f t="shared" si="187"/>
        <v>-3.8489865718548052E-2</v>
      </c>
      <c r="P2999">
        <v>3</v>
      </c>
      <c r="Q2999">
        <v>1</v>
      </c>
    </row>
    <row r="3000" spans="1:17">
      <c r="A3000" s="2" t="str">
        <f t="shared" si="184"/>
        <v>5_20204</v>
      </c>
      <c r="B3000" s="2">
        <v>5</v>
      </c>
      <c r="C3000" s="11" t="s">
        <v>26</v>
      </c>
      <c r="D3000" s="2">
        <v>4</v>
      </c>
      <c r="E3000" s="2">
        <v>2020</v>
      </c>
      <c r="F3000" s="2" t="str">
        <f t="shared" si="185"/>
        <v>2020Q4</v>
      </c>
      <c r="G3000" s="2">
        <v>1</v>
      </c>
      <c r="H3000" s="2">
        <v>0</v>
      </c>
      <c r="I3000" s="2">
        <v>0</v>
      </c>
      <c r="J3000" s="12">
        <v>150</v>
      </c>
      <c r="K3000" s="12">
        <f>J3000*[1]OtherData!$C$3</f>
        <v>113.55034065102195</v>
      </c>
      <c r="L3000" s="12" t="str">
        <f>VLOOKUP($C3000,[1]OtherData!$H:$I,2,0)</f>
        <v>Wind</v>
      </c>
      <c r="M3000" s="13">
        <f t="shared" si="186"/>
        <v>-4.1398021445871423E-2</v>
      </c>
      <c r="N3000" s="12">
        <v>144.03885828773704</v>
      </c>
      <c r="O3000" s="14">
        <f t="shared" si="187"/>
        <v>-3.8489870065379683E-2</v>
      </c>
      <c r="P3000">
        <v>3</v>
      </c>
      <c r="Q3000">
        <v>1</v>
      </c>
    </row>
    <row r="3001" spans="1:17">
      <c r="A3001" s="2" t="str">
        <f t="shared" si="184"/>
        <v>3_20201</v>
      </c>
      <c r="B3001" s="2">
        <v>3</v>
      </c>
      <c r="C3001" s="11" t="s">
        <v>24</v>
      </c>
      <c r="D3001" s="2">
        <v>1</v>
      </c>
      <c r="E3001" s="2">
        <v>2020</v>
      </c>
      <c r="F3001" s="2" t="str">
        <f t="shared" si="185"/>
        <v>2020Q1</v>
      </c>
      <c r="G3001" s="2">
        <v>1</v>
      </c>
      <c r="H3001" s="2">
        <v>0</v>
      </c>
      <c r="I3001" s="2">
        <v>0</v>
      </c>
      <c r="J3001" s="12">
        <v>148</v>
      </c>
      <c r="K3001" s="12">
        <f>J3001*[1]OtherData!$C$3</f>
        <v>112.03633610900833</v>
      </c>
      <c r="L3001" s="12" t="str">
        <f>VLOOKUP($C3001,[1]OtherData!$H:$I,2,0)</f>
        <v>Storm</v>
      </c>
      <c r="M3001" s="15">
        <f t="shared" si="186"/>
        <v>-4.1398034094794194E-2</v>
      </c>
      <c r="N3001" s="12">
        <v>142.11834017723388</v>
      </c>
      <c r="O3001" s="14">
        <f t="shared" si="187"/>
        <v>-3.8489879275229184E-2</v>
      </c>
      <c r="P3001">
        <v>3</v>
      </c>
      <c r="Q3001">
        <v>1</v>
      </c>
    </row>
    <row r="3002" spans="1:17">
      <c r="A3002" s="2" t="str">
        <f t="shared" si="184"/>
        <v>3_20203</v>
      </c>
      <c r="B3002" s="2">
        <v>3</v>
      </c>
      <c r="C3002" s="11" t="s">
        <v>25</v>
      </c>
      <c r="D3002" s="2">
        <v>3</v>
      </c>
      <c r="E3002" s="2">
        <v>2020</v>
      </c>
      <c r="F3002" s="2" t="str">
        <f t="shared" si="185"/>
        <v>2020Q3</v>
      </c>
      <c r="G3002" s="2">
        <v>1</v>
      </c>
      <c r="H3002" s="2">
        <v>0</v>
      </c>
      <c r="I3002" s="2">
        <v>0</v>
      </c>
      <c r="J3002" s="12">
        <v>148</v>
      </c>
      <c r="K3002" s="12">
        <f>J3002*[1]OtherData!$C$3</f>
        <v>112.03633610900833</v>
      </c>
      <c r="L3002" s="12" t="str">
        <f>VLOOKUP($C3002,[1]OtherData!$H:$I,2,0)</f>
        <v>Storm</v>
      </c>
      <c r="M3002" s="13">
        <f t="shared" si="186"/>
        <v>-4.1398034094794194E-2</v>
      </c>
      <c r="N3002" s="12">
        <v>142.11834017723388</v>
      </c>
      <c r="O3002" s="14">
        <f t="shared" si="187"/>
        <v>-3.8489879275229184E-2</v>
      </c>
      <c r="P3002">
        <v>3</v>
      </c>
      <c r="Q3002">
        <v>1</v>
      </c>
    </row>
    <row r="3003" spans="1:17">
      <c r="A3003" s="2" t="str">
        <f t="shared" si="184"/>
        <v>3_20191</v>
      </c>
      <c r="B3003" s="2">
        <v>3</v>
      </c>
      <c r="C3003" s="11" t="s">
        <v>24</v>
      </c>
      <c r="D3003" s="2">
        <v>1</v>
      </c>
      <c r="E3003" s="2">
        <v>2019</v>
      </c>
      <c r="F3003" s="2" t="str">
        <f t="shared" si="185"/>
        <v>2019Q1</v>
      </c>
      <c r="G3003" s="2">
        <v>1</v>
      </c>
      <c r="H3003" s="2">
        <v>0</v>
      </c>
      <c r="I3003" s="2">
        <v>0</v>
      </c>
      <c r="J3003" s="12">
        <v>147</v>
      </c>
      <c r="K3003" s="12">
        <f>J3003*[1]OtherData!$C$3</f>
        <v>111.27933383800152</v>
      </c>
      <c r="L3003" s="12" t="str">
        <f>VLOOKUP($C3003,[1]OtherData!$H:$I,2,0)</f>
        <v>Storm</v>
      </c>
      <c r="M3003" s="15">
        <f t="shared" si="186"/>
        <v>-4.1398040419255579E-2</v>
      </c>
      <c r="N3003" s="12">
        <v>142.04639156365457</v>
      </c>
      <c r="O3003" s="14">
        <f t="shared" si="187"/>
        <v>-3.8489879620258946E-2</v>
      </c>
      <c r="P3003">
        <v>3</v>
      </c>
      <c r="Q3003">
        <v>1</v>
      </c>
    </row>
    <row r="3004" spans="1:17">
      <c r="A3004" s="2" t="str">
        <f t="shared" si="184"/>
        <v>4_20201</v>
      </c>
      <c r="B3004" s="2">
        <v>4</v>
      </c>
      <c r="C3004" s="11" t="s">
        <v>24</v>
      </c>
      <c r="D3004" s="2">
        <v>1</v>
      </c>
      <c r="E3004" s="2">
        <v>2020</v>
      </c>
      <c r="F3004" s="2" t="str">
        <f t="shared" si="185"/>
        <v>2020Q1</v>
      </c>
      <c r="G3004" s="2">
        <v>1</v>
      </c>
      <c r="H3004" s="2">
        <v>0</v>
      </c>
      <c r="I3004" s="2">
        <v>0</v>
      </c>
      <c r="J3004" s="12">
        <v>147</v>
      </c>
      <c r="K3004" s="12">
        <f>J3004*[1]OtherData!$C$3</f>
        <v>111.27933383800152</v>
      </c>
      <c r="L3004" s="12" t="str">
        <f>VLOOKUP($C3004,[1]OtherData!$H:$I,2,0)</f>
        <v>Storm</v>
      </c>
      <c r="M3004" s="13">
        <f t="shared" si="186"/>
        <v>-4.1398040419255579E-2</v>
      </c>
      <c r="N3004" s="12">
        <v>141.15808112198229</v>
      </c>
      <c r="O3004" s="14">
        <f t="shared" si="187"/>
        <v>-3.8489883880153938E-2</v>
      </c>
      <c r="P3004">
        <v>3</v>
      </c>
      <c r="Q3004">
        <v>1</v>
      </c>
    </row>
    <row r="3005" spans="1:17">
      <c r="A3005" s="2" t="str">
        <f t="shared" si="184"/>
        <v>3_20171</v>
      </c>
      <c r="B3005" s="2">
        <v>3</v>
      </c>
      <c r="C3005" s="11" t="s">
        <v>39</v>
      </c>
      <c r="D3005" s="2">
        <v>1</v>
      </c>
      <c r="E3005" s="2">
        <v>2017</v>
      </c>
      <c r="F3005" s="2" t="str">
        <f t="shared" si="185"/>
        <v>2017Q1</v>
      </c>
      <c r="G3005" s="2">
        <v>1</v>
      </c>
      <c r="H3005" s="2">
        <v>0</v>
      </c>
      <c r="I3005" s="2">
        <v>0</v>
      </c>
      <c r="J3005" s="12">
        <v>145</v>
      </c>
      <c r="K3005" s="12">
        <f>J3005*[1]OtherData!$C$3</f>
        <v>109.7653292959879</v>
      </c>
      <c r="L3005" s="12" t="str">
        <f>VLOOKUP($C3005,[1]OtherData!$H:$I,2,0)</f>
        <v>Storm</v>
      </c>
      <c r="M3005" s="15">
        <f t="shared" si="186"/>
        <v>-4.1398053068178349E-2</v>
      </c>
      <c r="N3005" s="12">
        <v>139.11889610127798</v>
      </c>
      <c r="O3005" s="14">
        <f t="shared" si="187"/>
        <v>-3.8489893659070913E-2</v>
      </c>
      <c r="P3005">
        <v>3</v>
      </c>
      <c r="Q3005">
        <v>1</v>
      </c>
    </row>
    <row r="3006" spans="1:17">
      <c r="A3006" s="2" t="str">
        <f t="shared" si="184"/>
        <v>3_20171</v>
      </c>
      <c r="B3006" s="2">
        <v>3</v>
      </c>
      <c r="C3006" s="11" t="s">
        <v>39</v>
      </c>
      <c r="D3006" s="2">
        <v>1</v>
      </c>
      <c r="E3006" s="2">
        <v>2017</v>
      </c>
      <c r="F3006" s="2" t="str">
        <f t="shared" si="185"/>
        <v>2017Q1</v>
      </c>
      <c r="G3006" s="2">
        <v>1</v>
      </c>
      <c r="H3006" s="2">
        <v>0</v>
      </c>
      <c r="I3006" s="2">
        <v>0</v>
      </c>
      <c r="J3006" s="12">
        <v>145</v>
      </c>
      <c r="K3006" s="12">
        <f>J3006*[1]OtherData!$C$3</f>
        <v>109.7653292959879</v>
      </c>
      <c r="L3006" s="12" t="str">
        <f>VLOOKUP($C3006,[1]OtherData!$H:$I,2,0)</f>
        <v>Storm</v>
      </c>
      <c r="M3006" s="13">
        <f t="shared" si="186"/>
        <v>-4.1398053068178349E-2</v>
      </c>
      <c r="N3006" s="12">
        <v>139.11889610127798</v>
      </c>
      <c r="O3006" s="14">
        <f t="shared" si="187"/>
        <v>-3.8489893659070913E-2</v>
      </c>
      <c r="P3006">
        <v>3</v>
      </c>
      <c r="Q3006">
        <v>1</v>
      </c>
    </row>
    <row r="3007" spans="1:17">
      <c r="A3007" s="2" t="str">
        <f t="shared" si="184"/>
        <v>3_20202</v>
      </c>
      <c r="B3007" s="2">
        <v>3</v>
      </c>
      <c r="C3007" s="11" t="s">
        <v>39</v>
      </c>
      <c r="D3007" s="2">
        <v>2</v>
      </c>
      <c r="E3007" s="2">
        <v>2020</v>
      </c>
      <c r="F3007" s="2" t="str">
        <f t="shared" si="185"/>
        <v>2020Q2</v>
      </c>
      <c r="G3007" s="2">
        <v>1</v>
      </c>
      <c r="H3007" s="2">
        <v>0</v>
      </c>
      <c r="I3007" s="2">
        <v>0</v>
      </c>
      <c r="J3007" s="12">
        <v>144</v>
      </c>
      <c r="K3007" s="12">
        <f>J3007*[1]OtherData!$C$3</f>
        <v>109.00832702498109</v>
      </c>
      <c r="L3007" s="12" t="str">
        <f>VLOOKUP($C3007,[1]OtherData!$H:$I,2,0)</f>
        <v>Storm</v>
      </c>
      <c r="M3007" s="15">
        <f t="shared" si="186"/>
        <v>-4.1398059392639734E-2</v>
      </c>
      <c r="N3007" s="12">
        <v>138.27730395622757</v>
      </c>
      <c r="O3007" s="14">
        <f t="shared" si="187"/>
        <v>-3.84898976949282E-2</v>
      </c>
      <c r="P3007">
        <v>3</v>
      </c>
      <c r="Q3007">
        <v>1</v>
      </c>
    </row>
    <row r="3008" spans="1:17">
      <c r="A3008" s="2" t="str">
        <f t="shared" si="184"/>
        <v>3_20163</v>
      </c>
      <c r="B3008" s="2">
        <v>3</v>
      </c>
      <c r="C3008" s="11" t="s">
        <v>39</v>
      </c>
      <c r="D3008" s="2">
        <v>3</v>
      </c>
      <c r="E3008" s="2">
        <v>2016</v>
      </c>
      <c r="F3008" s="2" t="str">
        <f t="shared" si="185"/>
        <v>2016Q3</v>
      </c>
      <c r="G3008" s="2">
        <v>1</v>
      </c>
      <c r="H3008" s="2">
        <v>0</v>
      </c>
      <c r="I3008" s="2">
        <v>0</v>
      </c>
      <c r="J3008" s="12">
        <v>141</v>
      </c>
      <c r="K3008" s="12">
        <f>J3008*[1]OtherData!$C$3</f>
        <v>106.73732021196064</v>
      </c>
      <c r="L3008" s="12" t="str">
        <f>VLOOKUP($C3008,[1]OtherData!$H:$I,2,0)</f>
        <v>Storm</v>
      </c>
      <c r="M3008" s="13">
        <f t="shared" si="186"/>
        <v>-4.1398078366023897E-2</v>
      </c>
      <c r="N3008" s="12">
        <v>135.1335491530792</v>
      </c>
      <c r="O3008" s="14">
        <f t="shared" si="187"/>
        <v>-3.8489912770812387E-2</v>
      </c>
      <c r="P3008">
        <v>3</v>
      </c>
      <c r="Q3008">
        <v>1</v>
      </c>
    </row>
    <row r="3009" spans="1:17">
      <c r="A3009" s="2" t="str">
        <f t="shared" si="184"/>
        <v>3_20172</v>
      </c>
      <c r="B3009" s="2">
        <v>3</v>
      </c>
      <c r="C3009" s="11" t="s">
        <v>39</v>
      </c>
      <c r="D3009" s="2">
        <v>2</v>
      </c>
      <c r="E3009" s="2">
        <v>2017</v>
      </c>
      <c r="F3009" s="2" t="str">
        <f t="shared" si="185"/>
        <v>2017Q2</v>
      </c>
      <c r="G3009" s="2">
        <v>1</v>
      </c>
      <c r="H3009" s="2">
        <v>0</v>
      </c>
      <c r="I3009" s="2">
        <v>0</v>
      </c>
      <c r="J3009" s="12">
        <v>141</v>
      </c>
      <c r="K3009" s="12">
        <f>J3009*[1]OtherData!$C$3</f>
        <v>106.73732021196064</v>
      </c>
      <c r="L3009" s="12" t="str">
        <f>VLOOKUP($C3009,[1]OtherData!$H:$I,2,0)</f>
        <v>Storm</v>
      </c>
      <c r="M3009" s="15">
        <f t="shared" si="186"/>
        <v>-4.1398078366023897E-2</v>
      </c>
      <c r="N3009" s="12">
        <v>135.28113345020824</v>
      </c>
      <c r="O3009" s="14">
        <f t="shared" si="187"/>
        <v>-3.8489912063071514E-2</v>
      </c>
      <c r="P3009">
        <v>3</v>
      </c>
      <c r="Q3009">
        <v>1</v>
      </c>
    </row>
    <row r="3010" spans="1:17">
      <c r="A3010" s="2" t="str">
        <f t="shared" ref="A3010:A3033" si="188">B3010&amp;"_"&amp;E3010&amp;D3010</f>
        <v>1_19861</v>
      </c>
      <c r="B3010" s="2">
        <v>1</v>
      </c>
      <c r="C3010" s="11" t="s">
        <v>20</v>
      </c>
      <c r="D3010" s="2">
        <v>1</v>
      </c>
      <c r="E3010" s="2">
        <v>1986</v>
      </c>
      <c r="F3010" s="2" t="str">
        <f t="shared" ref="F3010:F3033" si="189">E3010&amp;"Q"&amp;D3010</f>
        <v>1986Q1</v>
      </c>
      <c r="G3010" s="2">
        <v>1</v>
      </c>
      <c r="H3010" s="2">
        <v>0</v>
      </c>
      <c r="I3010" s="2">
        <v>0</v>
      </c>
      <c r="J3010" s="12">
        <v>101</v>
      </c>
      <c r="K3010" s="12">
        <f>J3010*[1]OtherData!$C$3</f>
        <v>76.457229371688115</v>
      </c>
      <c r="L3010" s="12" t="str">
        <f>VLOOKUP($C3010,[1]OtherData!$H:$I,2,0)</f>
        <v>Winter</v>
      </c>
      <c r="M3010" s="13">
        <f t="shared" ref="M3010:M3033" si="190">STANDARDIZE(J3010,AVERAGE($J$2:$J$3367),_xlfn.STDEV.S($J$2:$J$3367))</f>
        <v>-4.1398331344479337E-2</v>
      </c>
      <c r="N3010" s="12">
        <v>154.74157114587231</v>
      </c>
      <c r="O3010" s="14">
        <f t="shared" ref="O3010:O3033" si="191">STANDARDIZE(N3010,AVERAGE($N$2:$N$3367),_xlfn.STDEV.S($N$2:$N$3367))</f>
        <v>-3.8489818740492822E-2</v>
      </c>
      <c r="P3010">
        <v>3</v>
      </c>
      <c r="Q3010">
        <v>1</v>
      </c>
    </row>
    <row r="3011" spans="1:17">
      <c r="A3011" s="2" t="str">
        <f t="shared" si="188"/>
        <v>2_19874</v>
      </c>
      <c r="B3011" s="2">
        <v>2</v>
      </c>
      <c r="C3011" s="11" t="s">
        <v>17</v>
      </c>
      <c r="D3011" s="2">
        <v>4</v>
      </c>
      <c r="E3011" s="2">
        <v>1987</v>
      </c>
      <c r="F3011" s="2" t="str">
        <f t="shared" si="189"/>
        <v>1987Q4</v>
      </c>
      <c r="G3011" s="2">
        <v>2</v>
      </c>
      <c r="H3011" s="2">
        <v>0</v>
      </c>
      <c r="I3011" s="2">
        <v>0</v>
      </c>
      <c r="J3011" s="12">
        <v>77</v>
      </c>
      <c r="K3011" s="12">
        <f>J3011*[1]OtherData!$C$3</f>
        <v>58.289174867524608</v>
      </c>
      <c r="L3011" s="12" t="str">
        <f>VLOOKUP($C3011,[1]OtherData!$H:$I,2,0)</f>
        <v>Wind</v>
      </c>
      <c r="M3011" s="15">
        <f t="shared" si="190"/>
        <v>-4.1398483131552595E-2</v>
      </c>
      <c r="N3011" s="12">
        <v>112.17555956974313</v>
      </c>
      <c r="O3011" s="14">
        <f t="shared" si="191"/>
        <v>-3.8490022865910092E-2</v>
      </c>
      <c r="P3011">
        <v>3</v>
      </c>
      <c r="Q3011">
        <v>1</v>
      </c>
    </row>
    <row r="3012" spans="1:17">
      <c r="A3012" s="2" t="str">
        <f t="shared" si="188"/>
        <v>2_19863</v>
      </c>
      <c r="B3012" s="2">
        <v>2</v>
      </c>
      <c r="C3012" s="11" t="s">
        <v>17</v>
      </c>
      <c r="D3012" s="2">
        <v>3</v>
      </c>
      <c r="E3012" s="2">
        <v>1986</v>
      </c>
      <c r="F3012" s="2" t="str">
        <f t="shared" si="189"/>
        <v>1986Q3</v>
      </c>
      <c r="G3012" s="2">
        <v>1</v>
      </c>
      <c r="H3012" s="2">
        <v>0</v>
      </c>
      <c r="I3012" s="2">
        <v>0</v>
      </c>
      <c r="J3012" s="12">
        <v>68</v>
      </c>
      <c r="K3012" s="12">
        <f>J3012*[1]OtherData!$C$3</f>
        <v>51.476154428463289</v>
      </c>
      <c r="L3012" s="12" t="str">
        <f>VLOOKUP($C3012,[1]OtherData!$H:$I,2,0)</f>
        <v>Wind</v>
      </c>
      <c r="M3012" s="13">
        <f t="shared" si="190"/>
        <v>-4.1398540051705075E-2</v>
      </c>
      <c r="N3012" s="12">
        <v>104.18244393979522</v>
      </c>
      <c r="O3012" s="14">
        <f t="shared" si="191"/>
        <v>-3.8490061196916517E-2</v>
      </c>
      <c r="P3012">
        <v>3</v>
      </c>
      <c r="Q3012">
        <v>1</v>
      </c>
    </row>
    <row r="3013" spans="1:17">
      <c r="A3013" s="2" t="str">
        <f t="shared" si="188"/>
        <v>1_19891</v>
      </c>
      <c r="B3013" s="2">
        <v>1</v>
      </c>
      <c r="C3013" s="11" t="s">
        <v>20</v>
      </c>
      <c r="D3013" s="2">
        <v>1</v>
      </c>
      <c r="E3013" s="2">
        <v>1989</v>
      </c>
      <c r="F3013" s="2" t="str">
        <f t="shared" si="189"/>
        <v>1989Q1</v>
      </c>
      <c r="G3013" s="2">
        <v>1</v>
      </c>
      <c r="H3013" s="2">
        <v>0</v>
      </c>
      <c r="I3013" s="2">
        <v>0</v>
      </c>
      <c r="J3013" s="12">
        <v>65</v>
      </c>
      <c r="K3013" s="12">
        <f>J3013*[1]OtherData!$C$3</f>
        <v>49.205147615442847</v>
      </c>
      <c r="L3013" s="12" t="str">
        <f>VLOOKUP($C3013,[1]OtherData!$H:$I,2,0)</f>
        <v>Winter</v>
      </c>
      <c r="M3013" s="15">
        <f t="shared" si="190"/>
        <v>-4.1398559025089231E-2</v>
      </c>
      <c r="N3013" s="12">
        <v>86.623969456598971</v>
      </c>
      <c r="O3013" s="14">
        <f t="shared" si="191"/>
        <v>-3.8490145398625768E-2</v>
      </c>
      <c r="P3013">
        <v>3</v>
      </c>
      <c r="Q3013">
        <v>1</v>
      </c>
    </row>
    <row r="3014" spans="1:17">
      <c r="A3014" s="2" t="str">
        <f t="shared" si="188"/>
        <v>3_19882</v>
      </c>
      <c r="B3014" s="2">
        <v>3</v>
      </c>
      <c r="C3014" s="11" t="s">
        <v>39</v>
      </c>
      <c r="D3014" s="2">
        <v>2</v>
      </c>
      <c r="E3014" s="2">
        <v>1988</v>
      </c>
      <c r="F3014" s="2" t="str">
        <f t="shared" si="189"/>
        <v>1988Q2</v>
      </c>
      <c r="G3014" s="2">
        <v>1</v>
      </c>
      <c r="H3014" s="2">
        <v>0</v>
      </c>
      <c r="I3014" s="2">
        <v>0</v>
      </c>
      <c r="J3014" s="12">
        <v>51</v>
      </c>
      <c r="K3014" s="12">
        <f>J3014*[1]OtherData!$C$3</f>
        <v>38.607115821347463</v>
      </c>
      <c r="L3014" s="12" t="str">
        <f>VLOOKUP($C3014,[1]OtherData!$H:$I,2,0)</f>
        <v>Storm</v>
      </c>
      <c r="M3014" s="13">
        <f t="shared" si="190"/>
        <v>-4.1398647567548637E-2</v>
      </c>
      <c r="N3014" s="12">
        <v>71.198316633538397</v>
      </c>
      <c r="O3014" s="14">
        <f t="shared" si="191"/>
        <v>-3.849021937238329E-2</v>
      </c>
      <c r="P3014">
        <v>3</v>
      </c>
      <c r="Q3014">
        <v>1</v>
      </c>
    </row>
    <row r="3015" spans="1:17">
      <c r="A3015" s="2" t="str">
        <f t="shared" si="188"/>
        <v>6_19882</v>
      </c>
      <c r="B3015" s="2">
        <v>6</v>
      </c>
      <c r="C3015" s="11" t="s">
        <v>39</v>
      </c>
      <c r="D3015" s="2">
        <v>2</v>
      </c>
      <c r="E3015" s="2">
        <v>1988</v>
      </c>
      <c r="F3015" s="2" t="str">
        <f t="shared" si="189"/>
        <v>1988Q2</v>
      </c>
      <c r="G3015" s="2">
        <v>1</v>
      </c>
      <c r="H3015" s="2">
        <v>0</v>
      </c>
      <c r="I3015" s="2">
        <v>0</v>
      </c>
      <c r="J3015" s="12">
        <v>46</v>
      </c>
      <c r="K3015" s="12">
        <f>J3015*[1]OtherData!$C$3</f>
        <v>34.822104466313398</v>
      </c>
      <c r="L3015" s="12" t="str">
        <f>VLOOKUP($C3015,[1]OtherData!$H:$I,2,0)</f>
        <v>Storm</v>
      </c>
      <c r="M3015" s="15">
        <f t="shared" si="190"/>
        <v>-4.1398679189855563E-2</v>
      </c>
      <c r="N3015" s="12">
        <v>64.218089512603257</v>
      </c>
      <c r="O3015" s="14">
        <f t="shared" si="191"/>
        <v>-3.8490252846080285E-2</v>
      </c>
      <c r="P3015">
        <v>3</v>
      </c>
      <c r="Q3015">
        <v>1</v>
      </c>
    </row>
    <row r="3016" spans="1:17">
      <c r="A3016" s="2" t="str">
        <f t="shared" si="188"/>
        <v>1_19782</v>
      </c>
      <c r="B3016" s="2">
        <v>1</v>
      </c>
      <c r="C3016" s="11" t="s">
        <v>44</v>
      </c>
      <c r="D3016" s="2">
        <v>2</v>
      </c>
      <c r="E3016" s="2">
        <v>1978</v>
      </c>
      <c r="F3016" s="2" t="str">
        <f t="shared" si="189"/>
        <v>1978Q2</v>
      </c>
      <c r="G3016" s="2">
        <v>1</v>
      </c>
      <c r="H3016" s="2">
        <v>0</v>
      </c>
      <c r="I3016" s="2">
        <v>0</v>
      </c>
      <c r="J3016" s="12">
        <v>45</v>
      </c>
      <c r="K3016" s="12">
        <f>J3016*[1]OtherData!$C$3</f>
        <v>34.065102195306586</v>
      </c>
      <c r="L3016" s="12" t="str">
        <f>VLOOKUP($C3016,[1]OtherData!$H:$I,2,0)</f>
        <v>Storm</v>
      </c>
      <c r="M3016" s="13">
        <f t="shared" si="190"/>
        <v>-4.1398685514316948E-2</v>
      </c>
      <c r="N3016" s="12">
        <v>99.17848011656136</v>
      </c>
      <c r="O3016" s="14">
        <f t="shared" si="191"/>
        <v>-3.8490085193437815E-2</v>
      </c>
      <c r="P3016">
        <v>3</v>
      </c>
      <c r="Q3016">
        <v>1</v>
      </c>
    </row>
    <row r="3017" spans="1:17">
      <c r="A3017" s="2" t="str">
        <f t="shared" si="188"/>
        <v>4_19882</v>
      </c>
      <c r="B3017" s="2">
        <v>4</v>
      </c>
      <c r="C3017" s="11" t="s">
        <v>39</v>
      </c>
      <c r="D3017" s="2">
        <v>2</v>
      </c>
      <c r="E3017" s="2">
        <v>1988</v>
      </c>
      <c r="F3017" s="2" t="str">
        <f t="shared" si="189"/>
        <v>1988Q2</v>
      </c>
      <c r="G3017" s="2">
        <v>1</v>
      </c>
      <c r="H3017" s="2">
        <v>0</v>
      </c>
      <c r="I3017" s="2">
        <v>0</v>
      </c>
      <c r="J3017" s="12">
        <v>43</v>
      </c>
      <c r="K3017" s="12">
        <f>J3017*[1]OtherData!$C$3</f>
        <v>32.551097653292963</v>
      </c>
      <c r="L3017" s="12" t="str">
        <f>VLOOKUP($C3017,[1]OtherData!$H:$I,2,0)</f>
        <v>Storm</v>
      </c>
      <c r="M3017" s="15">
        <f t="shared" si="190"/>
        <v>-4.1398698163239725E-2</v>
      </c>
      <c r="N3017" s="12">
        <v>60.029953240042175</v>
      </c>
      <c r="O3017" s="14">
        <f t="shared" si="191"/>
        <v>-3.8490272930298476E-2</v>
      </c>
      <c r="P3017">
        <v>3</v>
      </c>
      <c r="Q3017">
        <v>1</v>
      </c>
    </row>
    <row r="3018" spans="1:17">
      <c r="A3018" s="2" t="str">
        <f t="shared" si="188"/>
        <v>6_19882</v>
      </c>
      <c r="B3018" s="2">
        <v>6</v>
      </c>
      <c r="C3018" s="11" t="s">
        <v>39</v>
      </c>
      <c r="D3018" s="2">
        <v>2</v>
      </c>
      <c r="E3018" s="2">
        <v>1988</v>
      </c>
      <c r="F3018" s="2" t="str">
        <f t="shared" si="189"/>
        <v>1988Q2</v>
      </c>
      <c r="G3018" s="2">
        <v>1</v>
      </c>
      <c r="H3018" s="2">
        <v>0</v>
      </c>
      <c r="I3018" s="2">
        <v>0</v>
      </c>
      <c r="J3018" s="12">
        <v>26</v>
      </c>
      <c r="K3018" s="12">
        <f>J3018*[1]OtherData!$C$3</f>
        <v>19.682059046177141</v>
      </c>
      <c r="L3018" s="12" t="str">
        <f>VLOOKUP($C3018,[1]OtherData!$H:$I,2,0)</f>
        <v>Storm</v>
      </c>
      <c r="M3018" s="13">
        <f t="shared" si="190"/>
        <v>-4.1398805679083286E-2</v>
      </c>
      <c r="N3018" s="12">
        <v>36.29718102886271</v>
      </c>
      <c r="O3018" s="14">
        <f t="shared" si="191"/>
        <v>-3.8490386740868257E-2</v>
      </c>
      <c r="P3018">
        <v>3</v>
      </c>
      <c r="Q3018">
        <v>1</v>
      </c>
    </row>
    <row r="3019" spans="1:17">
      <c r="A3019" s="2" t="str">
        <f t="shared" si="188"/>
        <v>6_19734</v>
      </c>
      <c r="B3019" s="2">
        <v>6</v>
      </c>
      <c r="C3019" s="11" t="s">
        <v>66</v>
      </c>
      <c r="D3019" s="2">
        <v>4</v>
      </c>
      <c r="E3019" s="2">
        <v>1973</v>
      </c>
      <c r="F3019" s="2" t="str">
        <f t="shared" si="189"/>
        <v>1973Q4</v>
      </c>
      <c r="G3019" s="2">
        <v>1</v>
      </c>
      <c r="H3019" s="2">
        <v>0</v>
      </c>
      <c r="I3019" s="2">
        <v>0</v>
      </c>
      <c r="J3019" s="12">
        <v>25</v>
      </c>
      <c r="K3019" s="12">
        <f>J3019*[1]OtherData!$C$3</f>
        <v>18.925056775170326</v>
      </c>
      <c r="L3019" s="12" t="str">
        <f>VLOOKUP($C3019,[1]OtherData!$H:$I,2,0)</f>
        <v>Storm</v>
      </c>
      <c r="M3019" s="15">
        <f t="shared" si="190"/>
        <v>-4.1398812003544672E-2</v>
      </c>
      <c r="N3019" s="12">
        <v>54.496848171765755</v>
      </c>
      <c r="O3019" s="14">
        <f t="shared" si="191"/>
        <v>-3.8490299464317972E-2</v>
      </c>
      <c r="P3019">
        <v>3</v>
      </c>
      <c r="Q3019">
        <v>1</v>
      </c>
    </row>
    <row r="3020" spans="1:17">
      <c r="A3020" s="2" t="str">
        <f t="shared" si="188"/>
        <v>1_19734</v>
      </c>
      <c r="B3020" s="2">
        <v>1</v>
      </c>
      <c r="C3020" s="11" t="s">
        <v>66</v>
      </c>
      <c r="D3020" s="2">
        <v>4</v>
      </c>
      <c r="E3020" s="2">
        <v>1973</v>
      </c>
      <c r="F3020" s="2" t="str">
        <f t="shared" si="189"/>
        <v>1973Q4</v>
      </c>
      <c r="G3020" s="2">
        <v>1</v>
      </c>
      <c r="H3020" s="2">
        <v>0</v>
      </c>
      <c r="I3020" s="2">
        <v>0</v>
      </c>
      <c r="J3020" s="12">
        <v>24</v>
      </c>
      <c r="K3020" s="12">
        <f>J3020*[1]OtherData!$C$3</f>
        <v>18.168054504163514</v>
      </c>
      <c r="L3020" s="12" t="str">
        <f>VLOOKUP($C3020,[1]OtherData!$H:$I,2,0)</f>
        <v>Storm</v>
      </c>
      <c r="M3020" s="13">
        <f t="shared" si="190"/>
        <v>-4.1398818328006057E-2</v>
      </c>
      <c r="N3020" s="12">
        <v>52.316974244895121</v>
      </c>
      <c r="O3020" s="14">
        <f t="shared" si="191"/>
        <v>-3.8490309917908958E-2</v>
      </c>
      <c r="P3020">
        <v>3</v>
      </c>
      <c r="Q3020">
        <v>1</v>
      </c>
    </row>
    <row r="3021" spans="1:17">
      <c r="A3021" s="2" t="str">
        <f t="shared" si="188"/>
        <v>4_19882</v>
      </c>
      <c r="B3021" s="2">
        <v>4</v>
      </c>
      <c r="C3021" s="11" t="s">
        <v>39</v>
      </c>
      <c r="D3021" s="2">
        <v>2</v>
      </c>
      <c r="E3021" s="2">
        <v>1988</v>
      </c>
      <c r="F3021" s="2" t="str">
        <f t="shared" si="189"/>
        <v>1988Q2</v>
      </c>
      <c r="G3021" s="2">
        <v>1</v>
      </c>
      <c r="H3021" s="2">
        <v>0</v>
      </c>
      <c r="I3021" s="2">
        <v>0</v>
      </c>
      <c r="J3021" s="12">
        <v>24</v>
      </c>
      <c r="K3021" s="12">
        <f>J3021*[1]OtherData!$C$3</f>
        <v>18.168054504163514</v>
      </c>
      <c r="L3021" s="12" t="str">
        <f>VLOOKUP($C3021,[1]OtherData!$H:$I,2,0)</f>
        <v>Storm</v>
      </c>
      <c r="M3021" s="15">
        <f t="shared" si="190"/>
        <v>-4.1398818328006057E-2</v>
      </c>
      <c r="N3021" s="12">
        <v>33.505090180488651</v>
      </c>
      <c r="O3021" s="14">
        <f t="shared" si="191"/>
        <v>-3.8490400130347047E-2</v>
      </c>
      <c r="P3021">
        <v>3</v>
      </c>
      <c r="Q3021">
        <v>1</v>
      </c>
    </row>
    <row r="3022" spans="1:17">
      <c r="A3022" s="2" t="str">
        <f t="shared" si="188"/>
        <v>3_19882</v>
      </c>
      <c r="B3022" s="2">
        <v>3</v>
      </c>
      <c r="C3022" s="11" t="s">
        <v>39</v>
      </c>
      <c r="D3022" s="2">
        <v>2</v>
      </c>
      <c r="E3022" s="2">
        <v>1988</v>
      </c>
      <c r="F3022" s="2" t="str">
        <f t="shared" si="189"/>
        <v>1988Q2</v>
      </c>
      <c r="G3022" s="2">
        <v>1</v>
      </c>
      <c r="H3022" s="2">
        <v>0</v>
      </c>
      <c r="I3022" s="2">
        <v>0</v>
      </c>
      <c r="J3022" s="12">
        <v>24</v>
      </c>
      <c r="K3022" s="12">
        <f>J3022*[1]OtherData!$C$3</f>
        <v>18.168054504163514</v>
      </c>
      <c r="L3022" s="12" t="str">
        <f>VLOOKUP($C3022,[1]OtherData!$H:$I,2,0)</f>
        <v>Storm</v>
      </c>
      <c r="M3022" s="13">
        <f t="shared" si="190"/>
        <v>-4.1398818328006057E-2</v>
      </c>
      <c r="N3022" s="12">
        <v>33.505090180488651</v>
      </c>
      <c r="O3022" s="14">
        <f t="shared" si="191"/>
        <v>-3.8490400130347047E-2</v>
      </c>
      <c r="P3022">
        <v>3</v>
      </c>
      <c r="Q3022">
        <v>1</v>
      </c>
    </row>
    <row r="3023" spans="1:17">
      <c r="A3023" s="2" t="str">
        <f t="shared" si="188"/>
        <v>5_19882</v>
      </c>
      <c r="B3023" s="2">
        <v>5</v>
      </c>
      <c r="C3023" s="11" t="s">
        <v>39</v>
      </c>
      <c r="D3023" s="2">
        <v>2</v>
      </c>
      <c r="E3023" s="2">
        <v>1988</v>
      </c>
      <c r="F3023" s="2" t="str">
        <f t="shared" si="189"/>
        <v>1988Q2</v>
      </c>
      <c r="G3023" s="2">
        <v>1</v>
      </c>
      <c r="H3023" s="2">
        <v>0</v>
      </c>
      <c r="I3023" s="2">
        <v>0</v>
      </c>
      <c r="J3023" s="12">
        <v>23</v>
      </c>
      <c r="K3023" s="12">
        <f>J3023*[1]OtherData!$C$3</f>
        <v>17.411052233156699</v>
      </c>
      <c r="L3023" s="12" t="str">
        <f>VLOOKUP($C3023,[1]OtherData!$H:$I,2,0)</f>
        <v>Storm</v>
      </c>
      <c r="M3023" s="15">
        <f t="shared" si="190"/>
        <v>-4.1398824652467442E-2</v>
      </c>
      <c r="N3023" s="12">
        <v>32.109044756301628</v>
      </c>
      <c r="O3023" s="14">
        <f t="shared" si="191"/>
        <v>-3.8490406825086448E-2</v>
      </c>
      <c r="P3023">
        <v>3</v>
      </c>
      <c r="Q3023">
        <v>1</v>
      </c>
    </row>
    <row r="3024" spans="1:17">
      <c r="A3024" s="2" t="str">
        <f t="shared" si="188"/>
        <v>6_19704</v>
      </c>
      <c r="B3024" s="2">
        <v>6</v>
      </c>
      <c r="C3024" s="11" t="s">
        <v>20</v>
      </c>
      <c r="D3024" s="2">
        <v>4</v>
      </c>
      <c r="E3024" s="2">
        <v>1970</v>
      </c>
      <c r="F3024" s="2" t="str">
        <f t="shared" si="189"/>
        <v>1970Q4</v>
      </c>
      <c r="G3024" s="2">
        <v>2</v>
      </c>
      <c r="H3024" s="2">
        <v>0</v>
      </c>
      <c r="I3024" s="2">
        <v>0</v>
      </c>
      <c r="J3024" s="12">
        <v>13</v>
      </c>
      <c r="K3024" s="12">
        <f>J3024*[1]OtherData!$C$3</f>
        <v>9.8410295230885705</v>
      </c>
      <c r="L3024" s="12" t="str">
        <f>VLOOKUP($C3024,[1]OtherData!$H:$I,2,0)</f>
        <v>Winter</v>
      </c>
      <c r="M3024" s="13">
        <f t="shared" si="190"/>
        <v>-4.13988878970813E-2</v>
      </c>
      <c r="N3024" s="12">
        <v>29.628095925737544</v>
      </c>
      <c r="O3024" s="14">
        <f t="shared" si="191"/>
        <v>-3.8490418722482905E-2</v>
      </c>
      <c r="P3024">
        <v>3</v>
      </c>
      <c r="Q3024">
        <v>1</v>
      </c>
    </row>
    <row r="3025" spans="1:17">
      <c r="A3025" s="2" t="str">
        <f t="shared" si="188"/>
        <v>3_19704</v>
      </c>
      <c r="B3025" s="2">
        <v>3</v>
      </c>
      <c r="C3025" s="11" t="s">
        <v>20</v>
      </c>
      <c r="D3025" s="2">
        <v>4</v>
      </c>
      <c r="E3025" s="2">
        <v>1970</v>
      </c>
      <c r="F3025" s="2" t="str">
        <f t="shared" si="189"/>
        <v>1970Q4</v>
      </c>
      <c r="G3025" s="2">
        <v>2</v>
      </c>
      <c r="H3025" s="2">
        <v>0</v>
      </c>
      <c r="I3025" s="2">
        <v>0</v>
      </c>
      <c r="J3025" s="12">
        <v>12</v>
      </c>
      <c r="K3025" s="12">
        <f>J3025*[1]OtherData!$C$3</f>
        <v>9.0840272520817571</v>
      </c>
      <c r="L3025" s="12" t="str">
        <f>VLOOKUP($C3025,[1]OtherData!$H:$I,2,0)</f>
        <v>Winter</v>
      </c>
      <c r="M3025" s="15">
        <f t="shared" si="190"/>
        <v>-4.1398894221542686E-2</v>
      </c>
      <c r="N3025" s="12">
        <v>27.349011623757733</v>
      </c>
      <c r="O3025" s="14">
        <f t="shared" si="191"/>
        <v>-3.84904296518375E-2</v>
      </c>
      <c r="P3025">
        <v>3</v>
      </c>
      <c r="Q3025">
        <v>1</v>
      </c>
    </row>
    <row r="3026" spans="1:17">
      <c r="A3026" s="2" t="str">
        <f t="shared" si="188"/>
        <v>6_19883</v>
      </c>
      <c r="B3026" s="2">
        <v>6</v>
      </c>
      <c r="C3026" s="11" t="s">
        <v>38</v>
      </c>
      <c r="D3026" s="2">
        <v>3</v>
      </c>
      <c r="E3026" s="2">
        <v>1988</v>
      </c>
      <c r="F3026" s="2" t="str">
        <f t="shared" si="189"/>
        <v>1988Q3</v>
      </c>
      <c r="G3026" s="2">
        <v>31</v>
      </c>
      <c r="H3026" s="2">
        <v>0</v>
      </c>
      <c r="I3026" s="2">
        <v>0</v>
      </c>
      <c r="J3026" s="12">
        <v>12</v>
      </c>
      <c r="K3026" s="12">
        <f>J3026*[1]OtherData!$C$3</f>
        <v>9.0840272520817571</v>
      </c>
      <c r="L3026" s="12" t="str">
        <f>VLOOKUP($C3026,[1]OtherData!$H:$I,2,0)</f>
        <v>Heat</v>
      </c>
      <c r="M3026" s="13">
        <f t="shared" si="190"/>
        <v>-4.1398894221542686E-2</v>
      </c>
      <c r="N3026" s="12">
        <v>16.752545090244325</v>
      </c>
      <c r="O3026" s="14">
        <f t="shared" si="191"/>
        <v>-3.8490480467219833E-2</v>
      </c>
      <c r="P3026">
        <v>2</v>
      </c>
      <c r="Q3026">
        <v>3</v>
      </c>
    </row>
    <row r="3027" spans="1:17">
      <c r="A3027" s="2" t="str">
        <f t="shared" si="188"/>
        <v>1_19883</v>
      </c>
      <c r="B3027" s="2">
        <v>1</v>
      </c>
      <c r="C3027" s="11" t="s">
        <v>38</v>
      </c>
      <c r="D3027" s="2">
        <v>3</v>
      </c>
      <c r="E3027" s="2">
        <v>1988</v>
      </c>
      <c r="F3027" s="2" t="str">
        <f t="shared" si="189"/>
        <v>1988Q3</v>
      </c>
      <c r="G3027" s="2">
        <v>31</v>
      </c>
      <c r="H3027" s="2">
        <v>0</v>
      </c>
      <c r="I3027" s="2">
        <v>0</v>
      </c>
      <c r="J3027" s="12">
        <v>12</v>
      </c>
      <c r="K3027" s="12">
        <f>J3027*[1]OtherData!$C$3</f>
        <v>9.0840272520817571</v>
      </c>
      <c r="L3027" s="12" t="str">
        <f>VLOOKUP($C3027,[1]OtherData!$H:$I,2,0)</f>
        <v>Heat</v>
      </c>
      <c r="M3027" s="15">
        <f t="shared" si="190"/>
        <v>-4.1398894221542686E-2</v>
      </c>
      <c r="N3027" s="12">
        <v>16.752545090244325</v>
      </c>
      <c r="O3027" s="14">
        <f t="shared" si="191"/>
        <v>-3.8490480467219833E-2</v>
      </c>
      <c r="P3027">
        <v>2</v>
      </c>
      <c r="Q3027">
        <v>3</v>
      </c>
    </row>
    <row r="3028" spans="1:17">
      <c r="A3028" s="2" t="str">
        <f t="shared" si="188"/>
        <v>3_19883</v>
      </c>
      <c r="B3028" s="2">
        <v>3</v>
      </c>
      <c r="C3028" s="11" t="s">
        <v>38</v>
      </c>
      <c r="D3028" s="2">
        <v>3</v>
      </c>
      <c r="E3028" s="2">
        <v>1988</v>
      </c>
      <c r="F3028" s="2" t="str">
        <f t="shared" si="189"/>
        <v>1988Q3</v>
      </c>
      <c r="G3028" s="2">
        <v>31</v>
      </c>
      <c r="H3028" s="2">
        <v>0</v>
      </c>
      <c r="I3028" s="2">
        <v>0</v>
      </c>
      <c r="J3028" s="12">
        <v>12</v>
      </c>
      <c r="K3028" s="12">
        <f>J3028*[1]OtherData!$C$3</f>
        <v>9.0840272520817571</v>
      </c>
      <c r="L3028" s="12" t="str">
        <f>VLOOKUP($C3028,[1]OtherData!$H:$I,2,0)</f>
        <v>Heat</v>
      </c>
      <c r="M3028" s="13">
        <f t="shared" si="190"/>
        <v>-4.1398894221542686E-2</v>
      </c>
      <c r="N3028" s="12">
        <v>16.752545090244325</v>
      </c>
      <c r="O3028" s="14">
        <f t="shared" si="191"/>
        <v>-3.8490480467219833E-2</v>
      </c>
      <c r="P3028">
        <v>2</v>
      </c>
      <c r="Q3028">
        <v>3</v>
      </c>
    </row>
    <row r="3029" spans="1:17">
      <c r="A3029" s="2" t="str">
        <f t="shared" si="188"/>
        <v>1_19704</v>
      </c>
      <c r="B3029" s="2">
        <v>1</v>
      </c>
      <c r="C3029" s="11" t="s">
        <v>20</v>
      </c>
      <c r="D3029" s="2">
        <v>4</v>
      </c>
      <c r="E3029" s="2">
        <v>1970</v>
      </c>
      <c r="F3029" s="2" t="str">
        <f t="shared" si="189"/>
        <v>1970Q4</v>
      </c>
      <c r="G3029" s="2">
        <v>2</v>
      </c>
      <c r="H3029" s="2">
        <v>0</v>
      </c>
      <c r="I3029" s="2">
        <v>0</v>
      </c>
      <c r="J3029" s="12">
        <v>11</v>
      </c>
      <c r="K3029" s="12">
        <f>J3029*[1]OtherData!$C$3</f>
        <v>8.3270249810749437</v>
      </c>
      <c r="L3029" s="12" t="str">
        <f>VLOOKUP($C3029,[1]OtherData!$H:$I,2,0)</f>
        <v>Winter</v>
      </c>
      <c r="M3029" s="15">
        <f t="shared" si="190"/>
        <v>-4.1398900546004071E-2</v>
      </c>
      <c r="N3029" s="12">
        <v>25.069927321777921</v>
      </c>
      <c r="O3029" s="14">
        <f t="shared" si="191"/>
        <v>-3.8490440581192095E-2</v>
      </c>
      <c r="P3029">
        <v>3</v>
      </c>
      <c r="Q3029">
        <v>1</v>
      </c>
    </row>
    <row r="3030" spans="1:17">
      <c r="A3030" s="2" t="str">
        <f t="shared" si="188"/>
        <v>2_19704</v>
      </c>
      <c r="B3030" s="2">
        <v>2</v>
      </c>
      <c r="C3030" s="11" t="s">
        <v>20</v>
      </c>
      <c r="D3030" s="2">
        <v>4</v>
      </c>
      <c r="E3030" s="2">
        <v>1970</v>
      </c>
      <c r="F3030" s="2" t="str">
        <f t="shared" si="189"/>
        <v>1970Q4</v>
      </c>
      <c r="G3030" s="2">
        <v>2</v>
      </c>
      <c r="H3030" s="2">
        <v>0</v>
      </c>
      <c r="I3030" s="2">
        <v>0</v>
      </c>
      <c r="J3030" s="12">
        <v>11</v>
      </c>
      <c r="K3030" s="12">
        <f>J3030*[1]OtherData!$C$3</f>
        <v>8.3270249810749437</v>
      </c>
      <c r="L3030" s="12" t="str">
        <f>VLOOKUP($C3030,[1]OtherData!$H:$I,2,0)</f>
        <v>Winter</v>
      </c>
      <c r="M3030" s="13">
        <f t="shared" si="190"/>
        <v>-4.1398900546004071E-2</v>
      </c>
      <c r="N3030" s="12">
        <v>25.069927321777921</v>
      </c>
      <c r="O3030" s="14">
        <f t="shared" si="191"/>
        <v>-3.8490440581192095E-2</v>
      </c>
      <c r="P3030">
        <v>3</v>
      </c>
      <c r="Q3030">
        <v>1</v>
      </c>
    </row>
    <row r="3031" spans="1:17">
      <c r="A3031" s="2" t="str">
        <f t="shared" si="188"/>
        <v>4_19704</v>
      </c>
      <c r="B3031" s="2">
        <v>4</v>
      </c>
      <c r="C3031" s="11" t="s">
        <v>20</v>
      </c>
      <c r="D3031" s="2">
        <v>4</v>
      </c>
      <c r="E3031" s="2">
        <v>1970</v>
      </c>
      <c r="F3031" s="2" t="str">
        <f t="shared" si="189"/>
        <v>1970Q4</v>
      </c>
      <c r="G3031" s="2">
        <v>2</v>
      </c>
      <c r="H3031" s="2">
        <v>0</v>
      </c>
      <c r="I3031" s="2">
        <v>0</v>
      </c>
      <c r="J3031" s="12">
        <v>11</v>
      </c>
      <c r="K3031" s="12">
        <f>J3031*[1]OtherData!$C$3</f>
        <v>8.3270249810749437</v>
      </c>
      <c r="L3031" s="12" t="str">
        <f>VLOOKUP($C3031,[1]OtherData!$H:$I,2,0)</f>
        <v>Winter</v>
      </c>
      <c r="M3031" s="15">
        <f t="shared" si="190"/>
        <v>-4.1398900546004071E-2</v>
      </c>
      <c r="N3031" s="12">
        <v>25.069927321777921</v>
      </c>
      <c r="O3031" s="14">
        <f t="shared" si="191"/>
        <v>-3.8490440581192095E-2</v>
      </c>
      <c r="P3031">
        <v>3</v>
      </c>
      <c r="Q3031">
        <v>1</v>
      </c>
    </row>
    <row r="3032" spans="1:17">
      <c r="A3032" s="2" t="str">
        <f t="shared" si="188"/>
        <v>5_19704</v>
      </c>
      <c r="B3032" s="2">
        <v>5</v>
      </c>
      <c r="C3032" s="11" t="s">
        <v>20</v>
      </c>
      <c r="D3032" s="2">
        <v>4</v>
      </c>
      <c r="E3032" s="2">
        <v>1970</v>
      </c>
      <c r="F3032" s="2" t="str">
        <f t="shared" si="189"/>
        <v>1970Q4</v>
      </c>
      <c r="G3032" s="2">
        <v>2</v>
      </c>
      <c r="H3032" s="2">
        <v>0</v>
      </c>
      <c r="I3032" s="2">
        <v>0</v>
      </c>
      <c r="J3032" s="12">
        <v>11</v>
      </c>
      <c r="K3032" s="12">
        <f>J3032*[1]OtherData!$C$3</f>
        <v>8.3270249810749437</v>
      </c>
      <c r="L3032" s="12" t="str">
        <f>VLOOKUP($C3032,[1]OtherData!$H:$I,2,0)</f>
        <v>Winter</v>
      </c>
      <c r="M3032" s="13">
        <f t="shared" si="190"/>
        <v>-4.1398900546004071E-2</v>
      </c>
      <c r="N3032" s="12">
        <v>25.069927321777921</v>
      </c>
      <c r="O3032" s="14">
        <f t="shared" si="191"/>
        <v>-3.8490440581192095E-2</v>
      </c>
      <c r="P3032">
        <v>3</v>
      </c>
      <c r="Q3032">
        <v>1</v>
      </c>
    </row>
    <row r="3033" spans="1:17">
      <c r="A3033" s="2" t="str">
        <f t="shared" si="188"/>
        <v>4_19883</v>
      </c>
      <c r="B3033" s="2">
        <v>4</v>
      </c>
      <c r="C3033" s="11" t="s">
        <v>38</v>
      </c>
      <c r="D3033" s="2">
        <v>3</v>
      </c>
      <c r="E3033" s="2">
        <v>1988</v>
      </c>
      <c r="F3033" s="2" t="str">
        <f t="shared" si="189"/>
        <v>1988Q3</v>
      </c>
      <c r="G3033" s="2">
        <v>31</v>
      </c>
      <c r="H3033" s="2">
        <v>0</v>
      </c>
      <c r="I3033" s="2">
        <v>0</v>
      </c>
      <c r="J3033" s="12">
        <v>11</v>
      </c>
      <c r="K3033" s="12">
        <f>J3033*[1]OtherData!$C$3</f>
        <v>8.3270249810749437</v>
      </c>
      <c r="L3033" s="12" t="str">
        <f>VLOOKUP($C3033,[1]OtherData!$H:$I,2,0)</f>
        <v>Heat</v>
      </c>
      <c r="M3033" s="15">
        <f t="shared" si="190"/>
        <v>-4.1398900546004071E-2</v>
      </c>
      <c r="N3033" s="12">
        <v>15.356499666057299</v>
      </c>
      <c r="O3033" s="14">
        <f t="shared" si="191"/>
        <v>-3.8490487161959228E-2</v>
      </c>
      <c r="P3033">
        <v>2</v>
      </c>
      <c r="Q3033">
        <v>3</v>
      </c>
    </row>
    <row r="3034" spans="1:17">
      <c r="A3034" s="7"/>
      <c r="B3034" s="7"/>
      <c r="C3034" s="3"/>
      <c r="D3034" s="7"/>
      <c r="E3034" s="7"/>
      <c r="F3034" s="7"/>
      <c r="G3034" s="7"/>
      <c r="H3034" s="7"/>
      <c r="I3034" s="7"/>
      <c r="J3034" s="5"/>
      <c r="K3034" s="5"/>
      <c r="L3034" s="5"/>
      <c r="M3034" s="6"/>
      <c r="N3034" s="5"/>
      <c r="O3034" s="4"/>
    </row>
    <row r="3035" spans="1:17">
      <c r="A3035" s="7"/>
      <c r="B3035" s="7"/>
      <c r="C3035" s="3"/>
      <c r="D3035" s="7"/>
      <c r="E3035" s="7"/>
      <c r="F3035" s="7"/>
      <c r="G3035" s="7"/>
      <c r="H3035" s="7"/>
      <c r="I3035" s="7"/>
      <c r="J3035" s="5"/>
      <c r="K3035" s="5"/>
      <c r="L3035" s="5"/>
      <c r="M3035" s="6"/>
      <c r="N3035" s="5"/>
      <c r="O3035" s="4"/>
    </row>
    <row r="3036" spans="1:17">
      <c r="A3036" s="7"/>
      <c r="B3036" s="7"/>
      <c r="C3036" s="3"/>
      <c r="D3036" s="7"/>
      <c r="E3036" s="7"/>
      <c r="F3036" s="7"/>
      <c r="G3036" s="7"/>
      <c r="H3036" s="7"/>
      <c r="I3036" s="7"/>
      <c r="J3036" s="5"/>
      <c r="K3036" s="5"/>
      <c r="L3036" s="5"/>
      <c r="M3036" s="6"/>
      <c r="N3036" s="5"/>
      <c r="O3036" s="4"/>
    </row>
    <row r="3037" spans="1:17">
      <c r="A3037" s="7"/>
      <c r="B3037" s="7"/>
      <c r="C3037" s="3"/>
      <c r="D3037" s="7"/>
      <c r="E3037" s="7"/>
      <c r="F3037" s="7"/>
      <c r="G3037" s="7"/>
      <c r="H3037" s="7"/>
      <c r="I3037" s="7"/>
      <c r="J3037" s="5"/>
      <c r="K3037" s="5"/>
      <c r="L3037" s="5"/>
      <c r="M3037" s="6"/>
      <c r="N3037" s="5"/>
      <c r="O3037" s="4"/>
    </row>
    <row r="3038" spans="1:17">
      <c r="A3038" s="7"/>
      <c r="B3038" s="7"/>
      <c r="C3038" s="3"/>
      <c r="D3038" s="7"/>
      <c r="E3038" s="7"/>
      <c r="F3038" s="7"/>
      <c r="G3038" s="7"/>
      <c r="H3038" s="7"/>
      <c r="I3038" s="7"/>
      <c r="J3038" s="5"/>
      <c r="K3038" s="5"/>
      <c r="L3038" s="5"/>
      <c r="M3038" s="6"/>
      <c r="N3038" s="5"/>
      <c r="O3038" s="4"/>
    </row>
    <row r="3039" spans="1:17">
      <c r="A3039" s="7"/>
      <c r="B3039" s="7"/>
      <c r="C3039" s="3"/>
      <c r="D3039" s="7"/>
      <c r="E3039" s="7"/>
      <c r="F3039" s="7"/>
      <c r="G3039" s="7"/>
      <c r="H3039" s="7"/>
      <c r="I3039" s="7"/>
      <c r="J3039" s="5"/>
      <c r="K3039" s="5"/>
      <c r="L3039" s="5"/>
      <c r="M3039" s="6"/>
      <c r="N3039" s="5"/>
      <c r="O3039" s="4"/>
    </row>
    <row r="3040" spans="1:17">
      <c r="A3040" s="7"/>
      <c r="B3040" s="7"/>
      <c r="C3040" s="3"/>
      <c r="D3040" s="7"/>
      <c r="E3040" s="7"/>
      <c r="F3040" s="7"/>
      <c r="G3040" s="7"/>
      <c r="H3040" s="7"/>
      <c r="I3040" s="7"/>
      <c r="J3040" s="5"/>
      <c r="K3040" s="5"/>
      <c r="L3040" s="5"/>
      <c r="M3040" s="6"/>
      <c r="N3040" s="5"/>
      <c r="O3040" s="4"/>
    </row>
    <row r="3041" spans="1:15">
      <c r="A3041" s="7"/>
      <c r="B3041" s="7"/>
      <c r="C3041" s="3"/>
      <c r="D3041" s="7"/>
      <c r="E3041" s="7"/>
      <c r="F3041" s="7"/>
      <c r="G3041" s="7"/>
      <c r="H3041" s="7"/>
      <c r="I3041" s="7"/>
      <c r="J3041" s="5"/>
      <c r="K3041" s="5"/>
      <c r="L3041" s="5"/>
      <c r="M3041" s="6"/>
      <c r="N3041" s="5"/>
      <c r="O3041" s="4"/>
    </row>
    <row r="3042" spans="1:15">
      <c r="A3042" s="7"/>
      <c r="B3042" s="7"/>
      <c r="C3042" s="3"/>
      <c r="D3042" s="7"/>
      <c r="E3042" s="7"/>
      <c r="F3042" s="7"/>
      <c r="G3042" s="7"/>
      <c r="H3042" s="7"/>
      <c r="I3042" s="7"/>
      <c r="J3042" s="5"/>
      <c r="K3042" s="5"/>
      <c r="L3042" s="5"/>
      <c r="M3042" s="6"/>
      <c r="N3042" s="5"/>
      <c r="O3042" s="4"/>
    </row>
    <row r="3043" spans="1:15">
      <c r="A3043" s="7"/>
      <c r="B3043" s="7"/>
      <c r="C3043" s="3"/>
      <c r="D3043" s="7"/>
      <c r="E3043" s="7"/>
      <c r="F3043" s="7"/>
      <c r="G3043" s="7"/>
      <c r="H3043" s="7"/>
      <c r="I3043" s="7"/>
      <c r="J3043" s="5"/>
      <c r="K3043" s="5"/>
      <c r="L3043" s="5"/>
      <c r="M3043" s="6"/>
      <c r="N3043" s="5"/>
      <c r="O3043" s="4"/>
    </row>
    <row r="3044" spans="1:15">
      <c r="A3044" s="7"/>
      <c r="B3044" s="7"/>
      <c r="C3044" s="3"/>
      <c r="D3044" s="7"/>
      <c r="E3044" s="7"/>
      <c r="F3044" s="7"/>
      <c r="G3044" s="7"/>
      <c r="H3044" s="7"/>
      <c r="I3044" s="7"/>
      <c r="J3044" s="5"/>
      <c r="K3044" s="5"/>
      <c r="L3044" s="5"/>
      <c r="M3044" s="6"/>
      <c r="N3044" s="5"/>
      <c r="O3044" s="4"/>
    </row>
    <row r="3045" spans="1:15">
      <c r="A3045" s="7"/>
      <c r="B3045" s="7"/>
      <c r="C3045" s="3"/>
      <c r="D3045" s="7"/>
      <c r="E3045" s="7"/>
      <c r="F3045" s="7"/>
      <c r="G3045" s="7"/>
      <c r="H3045" s="7"/>
      <c r="I3045" s="7"/>
      <c r="J3045" s="5"/>
      <c r="K3045" s="5"/>
      <c r="L3045" s="5"/>
      <c r="M3045" s="6"/>
      <c r="N3045" s="5"/>
      <c r="O3045" s="4"/>
    </row>
    <row r="3046" spans="1:15">
      <c r="A3046" s="7"/>
      <c r="B3046" s="7"/>
      <c r="C3046" s="3"/>
      <c r="D3046" s="7"/>
      <c r="E3046" s="7"/>
      <c r="F3046" s="7"/>
      <c r="G3046" s="7"/>
      <c r="H3046" s="7"/>
      <c r="I3046" s="7"/>
      <c r="J3046" s="5"/>
      <c r="K3046" s="5"/>
      <c r="L3046" s="5"/>
      <c r="M3046" s="6"/>
      <c r="N3046" s="5"/>
      <c r="O3046" s="4"/>
    </row>
    <row r="3047" spans="1:15">
      <c r="A3047" s="7"/>
      <c r="B3047" s="7"/>
      <c r="C3047" s="3"/>
      <c r="D3047" s="7"/>
      <c r="E3047" s="7"/>
      <c r="F3047" s="7"/>
      <c r="G3047" s="7"/>
      <c r="H3047" s="7"/>
      <c r="I3047" s="7"/>
      <c r="J3047" s="5"/>
      <c r="K3047" s="5"/>
      <c r="L3047" s="5"/>
      <c r="M3047" s="6"/>
      <c r="N3047" s="5"/>
      <c r="O3047" s="4"/>
    </row>
    <row r="3048" spans="1:15">
      <c r="A3048" s="7"/>
      <c r="B3048" s="7"/>
      <c r="C3048" s="3"/>
      <c r="D3048" s="7"/>
      <c r="E3048" s="7"/>
      <c r="F3048" s="7"/>
      <c r="G3048" s="7"/>
      <c r="H3048" s="7"/>
      <c r="I3048" s="7"/>
      <c r="J3048" s="5"/>
      <c r="K3048" s="5"/>
      <c r="L3048" s="5"/>
      <c r="M3048" s="6"/>
      <c r="N3048" s="5"/>
      <c r="O3048" s="4"/>
    </row>
    <row r="3049" spans="1:15">
      <c r="A3049" s="7"/>
      <c r="B3049" s="7"/>
      <c r="C3049" s="3"/>
      <c r="D3049" s="7"/>
      <c r="E3049" s="7"/>
      <c r="F3049" s="7"/>
      <c r="G3049" s="7"/>
      <c r="H3049" s="7"/>
      <c r="I3049" s="7"/>
      <c r="J3049" s="5"/>
      <c r="K3049" s="5"/>
      <c r="L3049" s="5"/>
      <c r="M3049" s="6"/>
      <c r="N3049" s="5"/>
      <c r="O3049" s="4"/>
    </row>
    <row r="3050" spans="1:15">
      <c r="A3050" s="7"/>
      <c r="B3050" s="7"/>
      <c r="C3050" s="3"/>
      <c r="D3050" s="7"/>
      <c r="E3050" s="7"/>
      <c r="F3050" s="7"/>
      <c r="G3050" s="7"/>
      <c r="H3050" s="7"/>
      <c r="I3050" s="7"/>
      <c r="J3050" s="5"/>
      <c r="K3050" s="5"/>
      <c r="L3050" s="5"/>
      <c r="M3050" s="6"/>
      <c r="N3050" s="5"/>
      <c r="O3050" s="4"/>
    </row>
    <row r="3051" spans="1:15">
      <c r="A3051" s="7"/>
      <c r="B3051" s="7"/>
      <c r="C3051" s="3"/>
      <c r="D3051" s="7"/>
      <c r="E3051" s="7"/>
      <c r="F3051" s="7"/>
      <c r="G3051" s="7"/>
      <c r="H3051" s="7"/>
      <c r="I3051" s="7"/>
      <c r="J3051" s="5"/>
      <c r="K3051" s="5"/>
      <c r="L3051" s="5"/>
      <c r="M3051" s="6"/>
      <c r="N3051" s="5"/>
      <c r="O3051" s="4"/>
    </row>
    <row r="3052" spans="1:15">
      <c r="A3052" s="7"/>
      <c r="B3052" s="7"/>
      <c r="C3052" s="3"/>
      <c r="D3052" s="7"/>
      <c r="E3052" s="7"/>
      <c r="F3052" s="7"/>
      <c r="G3052" s="7"/>
      <c r="H3052" s="7"/>
      <c r="I3052" s="7"/>
      <c r="J3052" s="5"/>
      <c r="K3052" s="5"/>
      <c r="L3052" s="5"/>
      <c r="M3052" s="6"/>
      <c r="N3052" s="5"/>
      <c r="O3052" s="4"/>
    </row>
    <row r="3053" spans="1:15">
      <c r="A3053" s="7"/>
      <c r="B3053" s="7"/>
      <c r="C3053" s="3"/>
      <c r="D3053" s="7"/>
      <c r="E3053" s="7"/>
      <c r="F3053" s="7"/>
      <c r="G3053" s="7"/>
      <c r="H3053" s="7"/>
      <c r="I3053" s="7"/>
      <c r="J3053" s="5"/>
      <c r="K3053" s="5"/>
      <c r="L3053" s="5"/>
      <c r="M3053" s="6"/>
      <c r="N3053" s="5"/>
      <c r="O3053" s="4"/>
    </row>
    <row r="3054" spans="1:15">
      <c r="A3054" s="7"/>
      <c r="B3054" s="7"/>
      <c r="C3054" s="3"/>
      <c r="D3054" s="7"/>
      <c r="E3054" s="7"/>
      <c r="F3054" s="7"/>
      <c r="G3054" s="7"/>
      <c r="H3054" s="7"/>
      <c r="I3054" s="7"/>
      <c r="J3054" s="5"/>
      <c r="K3054" s="5"/>
      <c r="L3054" s="5"/>
      <c r="M3054" s="6"/>
      <c r="N3054" s="5"/>
      <c r="O3054" s="4"/>
    </row>
    <row r="3055" spans="1:15">
      <c r="A3055" s="7"/>
      <c r="B3055" s="7"/>
      <c r="C3055" s="3"/>
      <c r="D3055" s="7"/>
      <c r="E3055" s="7"/>
      <c r="F3055" s="7"/>
      <c r="G3055" s="7"/>
      <c r="H3055" s="7"/>
      <c r="I3055" s="7"/>
      <c r="J3055" s="5"/>
      <c r="K3055" s="5"/>
      <c r="L3055" s="5"/>
      <c r="M3055" s="6"/>
      <c r="N3055" s="5"/>
      <c r="O3055" s="4"/>
    </row>
    <row r="3056" spans="1:15">
      <c r="A3056" s="7"/>
      <c r="B3056" s="7"/>
      <c r="C3056" s="3"/>
      <c r="D3056" s="7"/>
      <c r="E3056" s="7"/>
      <c r="F3056" s="7"/>
      <c r="G3056" s="7"/>
      <c r="H3056" s="7"/>
      <c r="I3056" s="7"/>
      <c r="J3056" s="5"/>
      <c r="K3056" s="5"/>
      <c r="L3056" s="5"/>
      <c r="M3056" s="6"/>
      <c r="N3056" s="5"/>
      <c r="O3056" s="4"/>
    </row>
    <row r="3057" spans="1:15">
      <c r="A3057" s="7"/>
      <c r="B3057" s="7"/>
      <c r="C3057" s="3"/>
      <c r="D3057" s="7"/>
      <c r="E3057" s="7"/>
      <c r="F3057" s="7"/>
      <c r="G3057" s="7"/>
      <c r="H3057" s="7"/>
      <c r="I3057" s="7"/>
      <c r="J3057" s="5"/>
      <c r="K3057" s="5"/>
      <c r="L3057" s="5"/>
      <c r="M3057" s="6"/>
      <c r="N3057" s="5"/>
      <c r="O3057" s="4"/>
    </row>
    <row r="3058" spans="1:15">
      <c r="A3058" s="7"/>
      <c r="B3058" s="7"/>
      <c r="C3058" s="3"/>
      <c r="D3058" s="7"/>
      <c r="E3058" s="7"/>
      <c r="F3058" s="7"/>
      <c r="G3058" s="7"/>
      <c r="H3058" s="7"/>
      <c r="I3058" s="7"/>
      <c r="J3058" s="5"/>
      <c r="K3058" s="5"/>
      <c r="L3058" s="5"/>
      <c r="M3058" s="6"/>
      <c r="N3058" s="5"/>
      <c r="O3058" s="4"/>
    </row>
    <row r="3059" spans="1:15">
      <c r="A3059" s="7"/>
      <c r="B3059" s="7"/>
      <c r="C3059" s="3"/>
      <c r="D3059" s="7"/>
      <c r="E3059" s="7"/>
      <c r="F3059" s="7"/>
      <c r="G3059" s="7"/>
      <c r="H3059" s="7"/>
      <c r="I3059" s="7"/>
      <c r="J3059" s="5"/>
      <c r="K3059" s="5"/>
      <c r="L3059" s="5"/>
      <c r="M3059" s="6"/>
      <c r="N3059" s="5"/>
      <c r="O3059" s="4"/>
    </row>
    <row r="3060" spans="1:15">
      <c r="A3060" s="7"/>
      <c r="B3060" s="7"/>
      <c r="C3060" s="3"/>
      <c r="D3060" s="7"/>
      <c r="E3060" s="7"/>
      <c r="F3060" s="7"/>
      <c r="G3060" s="7"/>
      <c r="H3060" s="7"/>
      <c r="I3060" s="7"/>
      <c r="J3060" s="5"/>
      <c r="K3060" s="5"/>
      <c r="L3060" s="5"/>
      <c r="M3060" s="6"/>
      <c r="N3060" s="5"/>
      <c r="O3060" s="4"/>
    </row>
    <row r="3061" spans="1:15">
      <c r="A3061" s="7"/>
      <c r="B3061" s="7"/>
      <c r="C3061" s="3"/>
      <c r="D3061" s="7"/>
      <c r="E3061" s="7"/>
      <c r="F3061" s="7"/>
      <c r="G3061" s="7"/>
      <c r="H3061" s="7"/>
      <c r="I3061" s="7"/>
      <c r="J3061" s="5"/>
      <c r="K3061" s="5"/>
      <c r="L3061" s="5"/>
      <c r="M3061" s="6"/>
      <c r="N3061" s="5"/>
      <c r="O3061" s="4"/>
    </row>
    <row r="3062" spans="1:15">
      <c r="A3062" s="7"/>
      <c r="B3062" s="7"/>
      <c r="C3062" s="3"/>
      <c r="D3062" s="7"/>
      <c r="E3062" s="7"/>
      <c r="F3062" s="7"/>
      <c r="G3062" s="7"/>
      <c r="H3062" s="7"/>
      <c r="I3062" s="7"/>
      <c r="J3062" s="5"/>
      <c r="K3062" s="5"/>
      <c r="L3062" s="5"/>
      <c r="M3062" s="6"/>
      <c r="N3062" s="5"/>
      <c r="O3062" s="4"/>
    </row>
    <row r="3063" spans="1:15">
      <c r="A3063" s="7"/>
      <c r="B3063" s="7"/>
      <c r="C3063" s="3"/>
      <c r="D3063" s="7"/>
      <c r="E3063" s="7"/>
      <c r="F3063" s="7"/>
      <c r="G3063" s="7"/>
      <c r="H3063" s="7"/>
      <c r="I3063" s="7"/>
      <c r="J3063" s="5"/>
      <c r="K3063" s="5"/>
      <c r="L3063" s="5"/>
      <c r="M3063" s="6"/>
      <c r="N3063" s="5"/>
      <c r="O3063" s="4"/>
    </row>
    <row r="3064" spans="1:15">
      <c r="A3064" s="7"/>
      <c r="B3064" s="7"/>
      <c r="C3064" s="3"/>
      <c r="D3064" s="7"/>
      <c r="E3064" s="7"/>
      <c r="F3064" s="7"/>
      <c r="G3064" s="7"/>
      <c r="H3064" s="7"/>
      <c r="I3064" s="7"/>
      <c r="J3064" s="5"/>
      <c r="K3064" s="5"/>
      <c r="L3064" s="5"/>
      <c r="M3064" s="6"/>
      <c r="N3064" s="5"/>
      <c r="O3064" s="4"/>
    </row>
    <row r="3065" spans="1:15">
      <c r="A3065" s="7"/>
      <c r="B3065" s="7"/>
      <c r="C3065" s="3"/>
      <c r="D3065" s="7"/>
      <c r="E3065" s="7"/>
      <c r="F3065" s="7"/>
      <c r="G3065" s="7"/>
      <c r="H3065" s="7"/>
      <c r="I3065" s="7"/>
      <c r="J3065" s="5"/>
      <c r="K3065" s="5"/>
      <c r="L3065" s="5"/>
      <c r="M3065" s="6"/>
      <c r="N3065" s="5"/>
      <c r="O3065" s="4"/>
    </row>
    <row r="3066" spans="1:15">
      <c r="A3066" s="7"/>
      <c r="B3066" s="7"/>
      <c r="C3066" s="3"/>
      <c r="D3066" s="7"/>
      <c r="E3066" s="7"/>
      <c r="F3066" s="7"/>
      <c r="G3066" s="7"/>
      <c r="H3066" s="7"/>
      <c r="I3066" s="7"/>
      <c r="J3066" s="5"/>
      <c r="K3066" s="5"/>
      <c r="L3066" s="5"/>
      <c r="M3066" s="6"/>
      <c r="N3066" s="5"/>
      <c r="O3066" s="4"/>
    </row>
    <row r="3067" spans="1:15">
      <c r="A3067" s="7"/>
      <c r="B3067" s="7"/>
      <c r="C3067" s="3"/>
      <c r="D3067" s="7"/>
      <c r="E3067" s="7"/>
      <c r="F3067" s="7"/>
      <c r="G3067" s="7"/>
      <c r="H3067" s="7"/>
      <c r="I3067" s="7"/>
      <c r="J3067" s="5"/>
      <c r="K3067" s="5"/>
      <c r="L3067" s="5"/>
      <c r="M3067" s="6"/>
      <c r="N3067" s="5"/>
      <c r="O3067" s="4"/>
    </row>
    <row r="3068" spans="1:15">
      <c r="A3068" s="7"/>
      <c r="B3068" s="7"/>
      <c r="C3068" s="3"/>
      <c r="D3068" s="7"/>
      <c r="E3068" s="7"/>
      <c r="F3068" s="7"/>
      <c r="G3068" s="7"/>
      <c r="H3068" s="7"/>
      <c r="I3068" s="7"/>
      <c r="J3068" s="5"/>
      <c r="K3068" s="5"/>
      <c r="L3068" s="5"/>
      <c r="M3068" s="6"/>
      <c r="N3068" s="5"/>
      <c r="O3068" s="4"/>
    </row>
    <row r="3069" spans="1:15">
      <c r="A3069" s="7"/>
      <c r="B3069" s="7"/>
      <c r="C3069" s="3"/>
      <c r="D3069" s="7"/>
      <c r="E3069" s="7"/>
      <c r="F3069" s="7"/>
      <c r="G3069" s="7"/>
      <c r="H3069" s="7"/>
      <c r="I3069" s="7"/>
      <c r="J3069" s="5"/>
      <c r="K3069" s="5"/>
      <c r="L3069" s="5"/>
      <c r="M3069" s="6"/>
      <c r="N3069" s="5"/>
      <c r="O3069" s="4"/>
    </row>
    <row r="3070" spans="1:15">
      <c r="A3070" s="7"/>
      <c r="B3070" s="7"/>
      <c r="C3070" s="3"/>
      <c r="D3070" s="7"/>
      <c r="E3070" s="7"/>
      <c r="F3070" s="7"/>
      <c r="G3070" s="7"/>
      <c r="H3070" s="7"/>
      <c r="I3070" s="7"/>
      <c r="J3070" s="5"/>
      <c r="K3070" s="5"/>
      <c r="L3070" s="5"/>
      <c r="M3070" s="6"/>
      <c r="N3070" s="5"/>
      <c r="O3070" s="4"/>
    </row>
    <row r="3071" spans="1:15">
      <c r="A3071" s="7"/>
      <c r="B3071" s="7"/>
      <c r="C3071" s="3"/>
      <c r="D3071" s="7"/>
      <c r="E3071" s="7"/>
      <c r="F3071" s="7"/>
      <c r="G3071" s="7"/>
      <c r="H3071" s="7"/>
      <c r="I3071" s="7"/>
      <c r="J3071" s="5"/>
      <c r="K3071" s="5"/>
      <c r="L3071" s="5"/>
      <c r="M3071" s="6"/>
      <c r="N3071" s="5"/>
      <c r="O3071" s="4"/>
    </row>
    <row r="3072" spans="1:15">
      <c r="A3072" s="7"/>
      <c r="B3072" s="7"/>
      <c r="C3072" s="3"/>
      <c r="D3072" s="7"/>
      <c r="E3072" s="7"/>
      <c r="F3072" s="7"/>
      <c r="G3072" s="7"/>
      <c r="H3072" s="7"/>
      <c r="I3072" s="7"/>
      <c r="J3072" s="5"/>
      <c r="K3072" s="5"/>
      <c r="L3072" s="5"/>
      <c r="M3072" s="6"/>
      <c r="N3072" s="5"/>
      <c r="O3072" s="4"/>
    </row>
    <row r="3073" spans="1:15">
      <c r="A3073" s="7"/>
      <c r="B3073" s="7"/>
      <c r="C3073" s="3"/>
      <c r="D3073" s="7"/>
      <c r="E3073" s="7"/>
      <c r="F3073" s="7"/>
      <c r="G3073" s="7"/>
      <c r="H3073" s="7"/>
      <c r="I3073" s="7"/>
      <c r="J3073" s="5"/>
      <c r="K3073" s="5"/>
      <c r="L3073" s="5"/>
      <c r="M3073" s="6"/>
      <c r="N3073" s="5"/>
      <c r="O3073" s="4"/>
    </row>
    <row r="3074" spans="1:15">
      <c r="A3074" s="7"/>
      <c r="B3074" s="7"/>
      <c r="C3074" s="3"/>
      <c r="D3074" s="7"/>
      <c r="E3074" s="7"/>
      <c r="F3074" s="7"/>
      <c r="G3074" s="7"/>
      <c r="H3074" s="7"/>
      <c r="I3074" s="7"/>
      <c r="J3074" s="5"/>
      <c r="K3074" s="5"/>
      <c r="L3074" s="5"/>
      <c r="M3074" s="6"/>
      <c r="N3074" s="5"/>
      <c r="O3074" s="4"/>
    </row>
    <row r="3075" spans="1:15">
      <c r="A3075" s="7"/>
      <c r="B3075" s="7"/>
      <c r="C3075" s="3"/>
      <c r="D3075" s="7"/>
      <c r="E3075" s="7"/>
      <c r="F3075" s="7"/>
      <c r="G3075" s="7"/>
      <c r="H3075" s="7"/>
      <c r="I3075" s="7"/>
      <c r="J3075" s="5"/>
      <c r="K3075" s="5"/>
      <c r="L3075" s="5"/>
      <c r="M3075" s="6"/>
      <c r="N3075" s="5"/>
      <c r="O3075" s="4"/>
    </row>
    <row r="3076" spans="1:15">
      <c r="A3076" s="7"/>
      <c r="B3076" s="7"/>
      <c r="C3076" s="3"/>
      <c r="D3076" s="7"/>
      <c r="E3076" s="7"/>
      <c r="F3076" s="7"/>
      <c r="G3076" s="7"/>
      <c r="H3076" s="7"/>
      <c r="I3076" s="7"/>
      <c r="J3076" s="5"/>
      <c r="K3076" s="5"/>
      <c r="L3076" s="5"/>
      <c r="M3076" s="6"/>
      <c r="N3076" s="5"/>
      <c r="O3076" s="4"/>
    </row>
    <row r="3077" spans="1:15">
      <c r="A3077" s="7"/>
      <c r="B3077" s="7"/>
      <c r="C3077" s="3"/>
      <c r="D3077" s="7"/>
      <c r="E3077" s="7"/>
      <c r="F3077" s="7"/>
      <c r="G3077" s="7"/>
      <c r="H3077" s="7"/>
      <c r="I3077" s="7"/>
      <c r="J3077" s="5"/>
      <c r="K3077" s="5"/>
      <c r="L3077" s="5"/>
      <c r="M3077" s="6"/>
      <c r="N3077" s="5"/>
      <c r="O3077" s="4"/>
    </row>
    <row r="3078" spans="1:15">
      <c r="A3078" s="7"/>
      <c r="B3078" s="7"/>
      <c r="C3078" s="3"/>
      <c r="D3078" s="7"/>
      <c r="E3078" s="7"/>
      <c r="F3078" s="7"/>
      <c r="G3078" s="7"/>
      <c r="H3078" s="7"/>
      <c r="I3078" s="7"/>
      <c r="J3078" s="5"/>
      <c r="K3078" s="5"/>
      <c r="L3078" s="5"/>
      <c r="M3078" s="6"/>
      <c r="N3078" s="5"/>
      <c r="O3078" s="4"/>
    </row>
    <row r="3079" spans="1:15">
      <c r="A3079" s="7"/>
      <c r="B3079" s="7"/>
      <c r="C3079" s="3"/>
      <c r="D3079" s="7"/>
      <c r="E3079" s="7"/>
      <c r="F3079" s="7"/>
      <c r="G3079" s="7"/>
      <c r="H3079" s="7"/>
      <c r="I3079" s="7"/>
      <c r="J3079" s="5"/>
      <c r="K3079" s="5"/>
      <c r="L3079" s="5"/>
      <c r="M3079" s="6"/>
      <c r="N3079" s="5"/>
      <c r="O3079" s="4"/>
    </row>
    <row r="3080" spans="1:15">
      <c r="A3080" s="7"/>
      <c r="B3080" s="7"/>
      <c r="C3080" s="3"/>
      <c r="D3080" s="7"/>
      <c r="E3080" s="7"/>
      <c r="F3080" s="7"/>
      <c r="G3080" s="7"/>
      <c r="H3080" s="7"/>
      <c r="I3080" s="7"/>
      <c r="J3080" s="5"/>
      <c r="K3080" s="5"/>
      <c r="L3080" s="5"/>
      <c r="M3080" s="6"/>
      <c r="N3080" s="5"/>
      <c r="O3080" s="4"/>
    </row>
    <row r="3081" spans="1:15">
      <c r="A3081" s="7"/>
      <c r="B3081" s="7"/>
      <c r="C3081" s="3"/>
      <c r="D3081" s="7"/>
      <c r="E3081" s="7"/>
      <c r="F3081" s="7"/>
      <c r="G3081" s="7"/>
      <c r="H3081" s="7"/>
      <c r="I3081" s="7"/>
      <c r="J3081" s="5"/>
      <c r="K3081" s="5"/>
      <c r="L3081" s="5"/>
      <c r="M3081" s="6"/>
      <c r="N3081" s="5"/>
      <c r="O3081" s="4"/>
    </row>
    <row r="3082" spans="1:15">
      <c r="A3082" s="7"/>
      <c r="B3082" s="7"/>
      <c r="C3082" s="3"/>
      <c r="D3082" s="7"/>
      <c r="E3082" s="7"/>
      <c r="F3082" s="7"/>
      <c r="G3082" s="7"/>
      <c r="H3082" s="7"/>
      <c r="I3082" s="7"/>
      <c r="J3082" s="5"/>
      <c r="K3082" s="5"/>
      <c r="L3082" s="5"/>
      <c r="M3082" s="6"/>
      <c r="N3082" s="5"/>
      <c r="O3082" s="4"/>
    </row>
    <row r="3083" spans="1:15">
      <c r="A3083" s="7"/>
      <c r="B3083" s="7"/>
      <c r="C3083" s="3"/>
      <c r="D3083" s="7"/>
      <c r="E3083" s="7"/>
      <c r="F3083" s="7"/>
      <c r="G3083" s="7"/>
      <c r="H3083" s="7"/>
      <c r="I3083" s="7"/>
      <c r="J3083" s="5"/>
      <c r="K3083" s="5"/>
      <c r="L3083" s="5"/>
      <c r="M3083" s="6"/>
      <c r="N3083" s="5"/>
      <c r="O3083" s="4"/>
    </row>
    <row r="3084" spans="1:15">
      <c r="A3084" s="7"/>
      <c r="B3084" s="7"/>
      <c r="C3084" s="3"/>
      <c r="D3084" s="7"/>
      <c r="E3084" s="7"/>
      <c r="F3084" s="7"/>
      <c r="G3084" s="7"/>
      <c r="H3084" s="7"/>
      <c r="I3084" s="7"/>
      <c r="J3084" s="5"/>
      <c r="K3084" s="5"/>
      <c r="L3084" s="5"/>
      <c r="M3084" s="6"/>
      <c r="N3084" s="5"/>
      <c r="O3084" s="4"/>
    </row>
    <row r="3085" spans="1:15">
      <c r="A3085" s="7"/>
      <c r="B3085" s="7"/>
      <c r="C3085" s="3"/>
      <c r="D3085" s="7"/>
      <c r="E3085" s="7"/>
      <c r="F3085" s="7"/>
      <c r="G3085" s="7"/>
      <c r="H3085" s="7"/>
      <c r="I3085" s="7"/>
      <c r="J3085" s="5"/>
      <c r="K3085" s="5"/>
      <c r="L3085" s="5"/>
      <c r="M3085" s="6"/>
      <c r="N3085" s="5"/>
      <c r="O3085" s="4"/>
    </row>
    <row r="3086" spans="1:15">
      <c r="A3086" s="7"/>
      <c r="B3086" s="7"/>
      <c r="C3086" s="3"/>
      <c r="D3086" s="7"/>
      <c r="E3086" s="7"/>
      <c r="F3086" s="7"/>
      <c r="G3086" s="7"/>
      <c r="H3086" s="7"/>
      <c r="I3086" s="7"/>
      <c r="J3086" s="5"/>
      <c r="K3086" s="5"/>
      <c r="L3086" s="5"/>
      <c r="M3086" s="6"/>
      <c r="N3086" s="5"/>
      <c r="O3086" s="4"/>
    </row>
    <row r="3087" spans="1:15">
      <c r="A3087" s="7"/>
      <c r="B3087" s="7"/>
      <c r="C3087" s="3"/>
      <c r="D3087" s="7"/>
      <c r="E3087" s="7"/>
      <c r="F3087" s="7"/>
      <c r="G3087" s="7"/>
      <c r="H3087" s="7"/>
      <c r="I3087" s="7"/>
      <c r="J3087" s="5"/>
      <c r="K3087" s="5"/>
      <c r="L3087" s="5"/>
      <c r="M3087" s="6"/>
      <c r="N3087" s="5"/>
      <c r="O3087" s="4"/>
    </row>
    <row r="3088" spans="1:15">
      <c r="A3088" s="7"/>
      <c r="B3088" s="7"/>
      <c r="C3088" s="3"/>
      <c r="D3088" s="7"/>
      <c r="E3088" s="7"/>
      <c r="F3088" s="7"/>
      <c r="G3088" s="7"/>
      <c r="H3088" s="7"/>
      <c r="I3088" s="7"/>
      <c r="J3088" s="5"/>
      <c r="K3088" s="5"/>
      <c r="L3088" s="5"/>
      <c r="M3088" s="6"/>
      <c r="N3088" s="5"/>
      <c r="O3088" s="4"/>
    </row>
    <row r="3089" spans="1:15">
      <c r="A3089" s="7"/>
      <c r="B3089" s="7"/>
      <c r="C3089" s="3"/>
      <c r="D3089" s="7"/>
      <c r="E3089" s="7"/>
      <c r="F3089" s="7"/>
      <c r="G3089" s="7"/>
      <c r="H3089" s="7"/>
      <c r="I3089" s="7"/>
      <c r="J3089" s="5"/>
      <c r="K3089" s="5"/>
      <c r="L3089" s="5"/>
      <c r="M3089" s="6"/>
      <c r="N3089" s="5"/>
      <c r="O3089" s="4"/>
    </row>
    <row r="3090" spans="1:15">
      <c r="A3090" s="7"/>
      <c r="B3090" s="7"/>
      <c r="C3090" s="3"/>
      <c r="D3090" s="7"/>
      <c r="E3090" s="7"/>
      <c r="F3090" s="7"/>
      <c r="G3090" s="7"/>
      <c r="H3090" s="7"/>
      <c r="I3090" s="7"/>
      <c r="J3090" s="5"/>
      <c r="K3090" s="5"/>
      <c r="L3090" s="5"/>
      <c r="M3090" s="6"/>
      <c r="N3090" s="5"/>
      <c r="O3090" s="4"/>
    </row>
    <row r="3091" spans="1:15">
      <c r="A3091" s="7"/>
      <c r="B3091" s="7"/>
      <c r="C3091" s="3"/>
      <c r="D3091" s="7"/>
      <c r="E3091" s="7"/>
      <c r="F3091" s="7"/>
      <c r="G3091" s="7"/>
      <c r="H3091" s="7"/>
      <c r="I3091" s="7"/>
      <c r="J3091" s="5"/>
      <c r="K3091" s="5"/>
      <c r="L3091" s="5"/>
      <c r="M3091" s="6"/>
      <c r="N3091" s="5"/>
      <c r="O3091" s="4"/>
    </row>
    <row r="3092" spans="1:15">
      <c r="A3092" s="7"/>
      <c r="B3092" s="7"/>
      <c r="C3092" s="3"/>
      <c r="D3092" s="7"/>
      <c r="E3092" s="7"/>
      <c r="F3092" s="7"/>
      <c r="G3092" s="7"/>
      <c r="H3092" s="7"/>
      <c r="I3092" s="7"/>
      <c r="J3092" s="5"/>
      <c r="K3092" s="5"/>
      <c r="L3092" s="5"/>
      <c r="M3092" s="6"/>
      <c r="N3092" s="5"/>
      <c r="O3092" s="4"/>
    </row>
    <row r="3093" spans="1:15">
      <c r="A3093" s="7"/>
      <c r="B3093" s="7"/>
      <c r="C3093" s="3"/>
      <c r="D3093" s="7"/>
      <c r="E3093" s="7"/>
      <c r="F3093" s="7"/>
      <c r="G3093" s="7"/>
      <c r="H3093" s="7"/>
      <c r="I3093" s="7"/>
      <c r="J3093" s="5"/>
      <c r="K3093" s="5"/>
      <c r="L3093" s="5"/>
      <c r="M3093" s="6"/>
      <c r="N3093" s="5"/>
      <c r="O3093" s="4"/>
    </row>
    <row r="3094" spans="1:15">
      <c r="A3094" s="7"/>
      <c r="B3094" s="7"/>
      <c r="C3094" s="3"/>
      <c r="D3094" s="7"/>
      <c r="E3094" s="7"/>
      <c r="F3094" s="7"/>
      <c r="G3094" s="7"/>
      <c r="H3094" s="7"/>
      <c r="I3094" s="7"/>
      <c r="J3094" s="5"/>
      <c r="K3094" s="5"/>
      <c r="L3094" s="5"/>
      <c r="M3094" s="6"/>
      <c r="N3094" s="5"/>
      <c r="O3094" s="4"/>
    </row>
    <row r="3095" spans="1:15">
      <c r="A3095" s="7"/>
      <c r="B3095" s="7"/>
      <c r="C3095" s="3"/>
      <c r="D3095" s="7"/>
      <c r="E3095" s="7"/>
      <c r="F3095" s="7"/>
      <c r="G3095" s="7"/>
      <c r="H3095" s="7"/>
      <c r="I3095" s="7"/>
      <c r="J3095" s="5"/>
      <c r="K3095" s="5"/>
      <c r="L3095" s="5"/>
      <c r="M3095" s="6"/>
      <c r="N3095" s="5"/>
      <c r="O3095" s="4"/>
    </row>
    <row r="3096" spans="1:15">
      <c r="A3096" s="7"/>
      <c r="B3096" s="7"/>
      <c r="C3096" s="3"/>
      <c r="D3096" s="7"/>
      <c r="E3096" s="7"/>
      <c r="F3096" s="7"/>
      <c r="G3096" s="7"/>
      <c r="H3096" s="7"/>
      <c r="I3096" s="7"/>
      <c r="J3096" s="5"/>
      <c r="K3096" s="5"/>
      <c r="L3096" s="5"/>
      <c r="M3096" s="6"/>
      <c r="N3096" s="5"/>
      <c r="O3096" s="4"/>
    </row>
    <row r="3097" spans="1:15">
      <c r="A3097" s="7"/>
      <c r="B3097" s="7"/>
      <c r="C3097" s="3"/>
      <c r="D3097" s="7"/>
      <c r="E3097" s="7"/>
      <c r="F3097" s="7"/>
      <c r="G3097" s="7"/>
      <c r="H3097" s="7"/>
      <c r="I3097" s="7"/>
      <c r="J3097" s="5"/>
      <c r="K3097" s="5"/>
      <c r="L3097" s="5"/>
      <c r="M3097" s="6"/>
      <c r="N3097" s="5"/>
      <c r="O3097" s="4"/>
    </row>
    <row r="3098" spans="1:15">
      <c r="A3098" s="7"/>
      <c r="B3098" s="7"/>
      <c r="C3098" s="3"/>
      <c r="D3098" s="7"/>
      <c r="E3098" s="7"/>
      <c r="F3098" s="7"/>
      <c r="G3098" s="7"/>
      <c r="H3098" s="7"/>
      <c r="I3098" s="7"/>
      <c r="J3098" s="5"/>
      <c r="K3098" s="5"/>
      <c r="L3098" s="5"/>
      <c r="M3098" s="6"/>
      <c r="N3098" s="5"/>
      <c r="O3098" s="4"/>
    </row>
    <row r="3099" spans="1:15">
      <c r="A3099" s="7"/>
      <c r="B3099" s="7"/>
      <c r="C3099" s="3"/>
      <c r="D3099" s="7"/>
      <c r="E3099" s="7"/>
      <c r="F3099" s="7"/>
      <c r="G3099" s="7"/>
      <c r="H3099" s="7"/>
      <c r="I3099" s="7"/>
      <c r="J3099" s="5"/>
      <c r="K3099" s="5"/>
      <c r="L3099" s="5"/>
      <c r="M3099" s="6"/>
      <c r="N3099" s="5"/>
      <c r="O3099" s="4"/>
    </row>
    <row r="3100" spans="1:15">
      <c r="A3100" s="7"/>
      <c r="B3100" s="7"/>
      <c r="C3100" s="3"/>
      <c r="D3100" s="7"/>
      <c r="E3100" s="7"/>
      <c r="F3100" s="7"/>
      <c r="G3100" s="7"/>
      <c r="H3100" s="7"/>
      <c r="I3100" s="7"/>
      <c r="J3100" s="5"/>
      <c r="K3100" s="5"/>
      <c r="L3100" s="5"/>
      <c r="M3100" s="6"/>
      <c r="N3100" s="5"/>
      <c r="O3100" s="4"/>
    </row>
    <row r="3101" spans="1:15">
      <c r="A3101" s="7"/>
      <c r="B3101" s="7"/>
      <c r="C3101" s="3"/>
      <c r="D3101" s="7"/>
      <c r="E3101" s="7"/>
      <c r="F3101" s="7"/>
      <c r="G3101" s="7"/>
      <c r="H3101" s="7"/>
      <c r="I3101" s="7"/>
      <c r="J3101" s="5"/>
      <c r="K3101" s="5"/>
      <c r="L3101" s="5"/>
      <c r="M3101" s="6"/>
      <c r="N3101" s="5"/>
      <c r="O3101" s="4"/>
    </row>
    <row r="3102" spans="1:15">
      <c r="A3102" s="7"/>
      <c r="B3102" s="7"/>
      <c r="C3102" s="3"/>
      <c r="D3102" s="7"/>
      <c r="E3102" s="7"/>
      <c r="F3102" s="7"/>
      <c r="G3102" s="7"/>
      <c r="H3102" s="7"/>
      <c r="I3102" s="7"/>
      <c r="J3102" s="5"/>
      <c r="K3102" s="5"/>
      <c r="L3102" s="5"/>
      <c r="M3102" s="6"/>
      <c r="N3102" s="5"/>
      <c r="O3102" s="4"/>
    </row>
    <row r="3103" spans="1:15">
      <c r="A3103" s="7"/>
      <c r="B3103" s="7"/>
      <c r="C3103" s="3"/>
      <c r="D3103" s="7"/>
      <c r="E3103" s="7"/>
      <c r="F3103" s="7"/>
      <c r="G3103" s="7"/>
      <c r="H3103" s="7"/>
      <c r="I3103" s="7"/>
      <c r="J3103" s="5"/>
      <c r="K3103" s="5"/>
      <c r="L3103" s="5"/>
      <c r="M3103" s="6"/>
      <c r="N3103" s="5"/>
      <c r="O3103" s="4"/>
    </row>
    <row r="3104" spans="1:15">
      <c r="A3104" s="7"/>
      <c r="B3104" s="7"/>
      <c r="C3104" s="3"/>
      <c r="D3104" s="7"/>
      <c r="E3104" s="7"/>
      <c r="F3104" s="7"/>
      <c r="G3104" s="7"/>
      <c r="H3104" s="7"/>
      <c r="I3104" s="7"/>
      <c r="J3104" s="5"/>
      <c r="K3104" s="5"/>
      <c r="L3104" s="5"/>
      <c r="M3104" s="6"/>
      <c r="N3104" s="5"/>
      <c r="O3104" s="4"/>
    </row>
    <row r="3105" spans="1:15">
      <c r="A3105" s="7"/>
      <c r="B3105" s="7"/>
      <c r="C3105" s="3"/>
      <c r="D3105" s="7"/>
      <c r="E3105" s="7"/>
      <c r="F3105" s="7"/>
      <c r="G3105" s="7"/>
      <c r="H3105" s="7"/>
      <c r="I3105" s="7"/>
      <c r="J3105" s="5"/>
      <c r="K3105" s="5"/>
      <c r="L3105" s="5"/>
      <c r="M3105" s="6"/>
      <c r="N3105" s="5"/>
      <c r="O3105" s="4"/>
    </row>
    <row r="3106" spans="1:15">
      <c r="A3106" s="7"/>
      <c r="B3106" s="7"/>
      <c r="C3106" s="3"/>
      <c r="D3106" s="7"/>
      <c r="E3106" s="7"/>
      <c r="F3106" s="7"/>
      <c r="G3106" s="7"/>
      <c r="H3106" s="7"/>
      <c r="I3106" s="7"/>
      <c r="J3106" s="5"/>
      <c r="K3106" s="5"/>
      <c r="L3106" s="5"/>
      <c r="M3106" s="6"/>
      <c r="N3106" s="5"/>
      <c r="O3106" s="4"/>
    </row>
    <row r="3107" spans="1:15">
      <c r="A3107" s="7"/>
      <c r="B3107" s="7"/>
      <c r="C3107" s="3"/>
      <c r="D3107" s="7"/>
      <c r="E3107" s="7"/>
      <c r="F3107" s="7"/>
      <c r="G3107" s="7"/>
      <c r="H3107" s="7"/>
      <c r="I3107" s="7"/>
      <c r="J3107" s="5"/>
      <c r="K3107" s="5"/>
      <c r="L3107" s="5"/>
      <c r="M3107" s="6"/>
      <c r="N3107" s="5"/>
      <c r="O3107" s="4"/>
    </row>
    <row r="3108" spans="1:15">
      <c r="A3108" s="7"/>
      <c r="B3108" s="7"/>
      <c r="C3108" s="3"/>
      <c r="D3108" s="7"/>
      <c r="E3108" s="7"/>
      <c r="F3108" s="7"/>
      <c r="G3108" s="7"/>
      <c r="H3108" s="7"/>
      <c r="I3108" s="7"/>
      <c r="J3108" s="5"/>
      <c r="K3108" s="5"/>
      <c r="L3108" s="5"/>
      <c r="M3108" s="6"/>
      <c r="N3108" s="5"/>
      <c r="O3108" s="4"/>
    </row>
    <row r="3109" spans="1:15">
      <c r="A3109" s="7"/>
      <c r="B3109" s="7"/>
      <c r="C3109" s="3"/>
      <c r="D3109" s="7"/>
      <c r="E3109" s="7"/>
      <c r="F3109" s="7"/>
      <c r="G3109" s="7"/>
      <c r="H3109" s="7"/>
      <c r="I3109" s="7"/>
      <c r="J3109" s="5"/>
      <c r="K3109" s="5"/>
      <c r="L3109" s="5"/>
      <c r="M3109" s="6"/>
      <c r="N3109" s="5"/>
      <c r="O3109" s="4"/>
    </row>
    <row r="3110" spans="1:15">
      <c r="A3110" s="7"/>
      <c r="B3110" s="7"/>
      <c r="C3110" s="3"/>
      <c r="D3110" s="7"/>
      <c r="E3110" s="7"/>
      <c r="F3110" s="7"/>
      <c r="G3110" s="7"/>
      <c r="H3110" s="7"/>
      <c r="I3110" s="7"/>
      <c r="J3110" s="5"/>
      <c r="K3110" s="5"/>
      <c r="L3110" s="5"/>
      <c r="M3110" s="6"/>
      <c r="N3110" s="5"/>
      <c r="O3110" s="4"/>
    </row>
    <row r="3111" spans="1:15">
      <c r="A3111" s="7"/>
      <c r="B3111" s="7"/>
      <c r="C3111" s="3"/>
      <c r="D3111" s="7"/>
      <c r="E3111" s="7"/>
      <c r="F3111" s="7"/>
      <c r="G3111" s="7"/>
      <c r="H3111" s="7"/>
      <c r="I3111" s="7"/>
      <c r="J3111" s="5"/>
      <c r="K3111" s="5"/>
      <c r="L3111" s="5"/>
      <c r="M3111" s="6"/>
      <c r="N3111" s="5"/>
      <c r="O3111" s="4"/>
    </row>
    <row r="3112" spans="1:15">
      <c r="A3112" s="7"/>
      <c r="B3112" s="7"/>
      <c r="C3112" s="3"/>
      <c r="D3112" s="7"/>
      <c r="E3112" s="7"/>
      <c r="F3112" s="7"/>
      <c r="G3112" s="7"/>
      <c r="H3112" s="7"/>
      <c r="I3112" s="7"/>
      <c r="J3112" s="5"/>
      <c r="K3112" s="5"/>
      <c r="L3112" s="5"/>
      <c r="M3112" s="6"/>
      <c r="N3112" s="5"/>
      <c r="O3112" s="4"/>
    </row>
    <row r="3113" spans="1:15">
      <c r="A3113" s="7"/>
      <c r="B3113" s="7"/>
      <c r="C3113" s="3"/>
      <c r="D3113" s="7"/>
      <c r="E3113" s="7"/>
      <c r="F3113" s="7"/>
      <c r="G3113" s="7"/>
      <c r="H3113" s="7"/>
      <c r="I3113" s="7"/>
      <c r="J3113" s="5"/>
      <c r="K3113" s="5"/>
      <c r="L3113" s="5"/>
      <c r="M3113" s="6"/>
      <c r="N3113" s="5"/>
      <c r="O3113" s="4"/>
    </row>
    <row r="3114" spans="1:15">
      <c r="A3114" s="7"/>
      <c r="B3114" s="7"/>
      <c r="C3114" s="3"/>
      <c r="D3114" s="7"/>
      <c r="E3114" s="7"/>
      <c r="F3114" s="7"/>
      <c r="G3114" s="7"/>
      <c r="H3114" s="7"/>
      <c r="I3114" s="7"/>
      <c r="J3114" s="5"/>
      <c r="K3114" s="5"/>
      <c r="L3114" s="5"/>
      <c r="M3114" s="6"/>
      <c r="N3114" s="5"/>
      <c r="O3114" s="4"/>
    </row>
    <row r="3115" spans="1:15">
      <c r="A3115" s="7"/>
      <c r="B3115" s="7"/>
      <c r="C3115" s="3"/>
      <c r="D3115" s="7"/>
      <c r="E3115" s="7"/>
      <c r="F3115" s="7"/>
      <c r="G3115" s="7"/>
      <c r="H3115" s="7"/>
      <c r="I3115" s="7"/>
      <c r="J3115" s="5"/>
      <c r="K3115" s="5"/>
      <c r="L3115" s="5"/>
      <c r="M3115" s="6"/>
      <c r="N3115" s="5"/>
      <c r="O3115" s="4"/>
    </row>
    <row r="3116" spans="1:15">
      <c r="A3116" s="7"/>
      <c r="B3116" s="7"/>
      <c r="C3116" s="3"/>
      <c r="D3116" s="7"/>
      <c r="E3116" s="7"/>
      <c r="F3116" s="7"/>
      <c r="G3116" s="7"/>
      <c r="H3116" s="7"/>
      <c r="I3116" s="7"/>
      <c r="J3116" s="5"/>
      <c r="K3116" s="5"/>
      <c r="L3116" s="5"/>
      <c r="M3116" s="6"/>
      <c r="N3116" s="5"/>
      <c r="O3116" s="4"/>
    </row>
    <row r="3117" spans="1:15">
      <c r="A3117" s="7"/>
      <c r="B3117" s="7"/>
      <c r="C3117" s="3"/>
      <c r="D3117" s="7"/>
      <c r="E3117" s="7"/>
      <c r="F3117" s="7"/>
      <c r="G3117" s="7"/>
      <c r="H3117" s="7"/>
      <c r="I3117" s="7"/>
      <c r="J3117" s="5"/>
      <c r="K3117" s="5"/>
      <c r="L3117" s="5"/>
      <c r="M3117" s="6"/>
      <c r="N3117" s="5"/>
      <c r="O3117" s="4"/>
    </row>
    <row r="3118" spans="1:15">
      <c r="A3118" s="7"/>
      <c r="B3118" s="7"/>
      <c r="C3118" s="3"/>
      <c r="D3118" s="7"/>
      <c r="E3118" s="7"/>
      <c r="F3118" s="7"/>
      <c r="G3118" s="7"/>
      <c r="H3118" s="7"/>
      <c r="I3118" s="7"/>
      <c r="J3118" s="5"/>
      <c r="K3118" s="5"/>
      <c r="L3118" s="5"/>
      <c r="M3118" s="6"/>
      <c r="N3118" s="5"/>
      <c r="O3118" s="4"/>
    </row>
    <row r="3119" spans="1:15">
      <c r="A3119" s="7"/>
      <c r="B3119" s="7"/>
      <c r="C3119" s="3"/>
      <c r="D3119" s="7"/>
      <c r="E3119" s="7"/>
      <c r="F3119" s="7"/>
      <c r="G3119" s="7"/>
      <c r="H3119" s="7"/>
      <c r="I3119" s="7"/>
      <c r="J3119" s="5"/>
      <c r="K3119" s="5"/>
      <c r="L3119" s="5"/>
      <c r="M3119" s="6"/>
      <c r="N3119" s="5"/>
      <c r="O3119" s="4"/>
    </row>
    <row r="3120" spans="1:15">
      <c r="A3120" s="7"/>
      <c r="B3120" s="7"/>
      <c r="C3120" s="3"/>
      <c r="D3120" s="7"/>
      <c r="E3120" s="7"/>
      <c r="F3120" s="7"/>
      <c r="G3120" s="7"/>
      <c r="H3120" s="7"/>
      <c r="I3120" s="7"/>
      <c r="J3120" s="5"/>
      <c r="K3120" s="5"/>
      <c r="L3120" s="5"/>
      <c r="M3120" s="6"/>
      <c r="N3120" s="5"/>
      <c r="O3120" s="4"/>
    </row>
    <row r="3121" spans="1:15">
      <c r="A3121" s="7"/>
      <c r="B3121" s="7"/>
      <c r="C3121" s="3"/>
      <c r="D3121" s="7"/>
      <c r="E3121" s="7"/>
      <c r="F3121" s="7"/>
      <c r="G3121" s="7"/>
      <c r="H3121" s="7"/>
      <c r="I3121" s="7"/>
      <c r="J3121" s="5"/>
      <c r="K3121" s="5"/>
      <c r="L3121" s="5"/>
      <c r="M3121" s="6"/>
      <c r="N3121" s="5"/>
      <c r="O3121" s="4"/>
    </row>
    <row r="3122" spans="1:15">
      <c r="A3122" s="7"/>
      <c r="B3122" s="7"/>
      <c r="C3122" s="3"/>
      <c r="D3122" s="7"/>
      <c r="E3122" s="7"/>
      <c r="F3122" s="7"/>
      <c r="G3122" s="7"/>
      <c r="H3122" s="7"/>
      <c r="I3122" s="7"/>
      <c r="J3122" s="5"/>
      <c r="K3122" s="5"/>
      <c r="L3122" s="5"/>
      <c r="M3122" s="6"/>
      <c r="N3122" s="5"/>
      <c r="O3122" s="4"/>
    </row>
    <row r="3123" spans="1:15">
      <c r="A3123" s="7"/>
      <c r="B3123" s="7"/>
      <c r="C3123" s="3"/>
      <c r="D3123" s="7"/>
      <c r="E3123" s="7"/>
      <c r="F3123" s="7"/>
      <c r="G3123" s="7"/>
      <c r="H3123" s="7"/>
      <c r="I3123" s="7"/>
      <c r="J3123" s="5"/>
      <c r="K3123" s="5"/>
      <c r="L3123" s="5"/>
      <c r="M3123" s="6"/>
      <c r="N3123" s="5"/>
      <c r="O3123" s="4"/>
    </row>
    <row r="3124" spans="1:15">
      <c r="A3124" s="7"/>
      <c r="B3124" s="7"/>
      <c r="C3124" s="3"/>
      <c r="D3124" s="7"/>
      <c r="E3124" s="7"/>
      <c r="F3124" s="7"/>
      <c r="G3124" s="7"/>
      <c r="H3124" s="7"/>
      <c r="I3124" s="7"/>
      <c r="J3124" s="5"/>
      <c r="K3124" s="5"/>
      <c r="L3124" s="5"/>
      <c r="M3124" s="6"/>
      <c r="N3124" s="5"/>
      <c r="O3124" s="4"/>
    </row>
    <row r="3125" spans="1:15">
      <c r="A3125" s="7"/>
      <c r="B3125" s="7"/>
      <c r="C3125" s="3"/>
      <c r="D3125" s="7"/>
      <c r="E3125" s="7"/>
      <c r="F3125" s="7"/>
      <c r="G3125" s="7"/>
      <c r="H3125" s="7"/>
      <c r="I3125" s="7"/>
      <c r="J3125" s="5"/>
      <c r="K3125" s="5"/>
      <c r="L3125" s="5"/>
      <c r="M3125" s="6"/>
      <c r="N3125" s="5"/>
      <c r="O3125" s="4"/>
    </row>
    <row r="3126" spans="1:15">
      <c r="A3126" s="7"/>
      <c r="B3126" s="7"/>
      <c r="C3126" s="3"/>
      <c r="D3126" s="7"/>
      <c r="E3126" s="7"/>
      <c r="F3126" s="7"/>
      <c r="G3126" s="7"/>
      <c r="H3126" s="7"/>
      <c r="I3126" s="7"/>
      <c r="J3126" s="5"/>
      <c r="K3126" s="5"/>
      <c r="L3126" s="5"/>
      <c r="M3126" s="6"/>
      <c r="N3126" s="5"/>
      <c r="O3126" s="4"/>
    </row>
    <row r="3127" spans="1:15">
      <c r="A3127" s="7"/>
      <c r="B3127" s="7"/>
      <c r="C3127" s="3"/>
      <c r="D3127" s="7"/>
      <c r="E3127" s="7"/>
      <c r="F3127" s="7"/>
      <c r="G3127" s="7"/>
      <c r="H3127" s="7"/>
      <c r="I3127" s="7"/>
      <c r="J3127" s="5"/>
      <c r="K3127" s="5"/>
      <c r="L3127" s="5"/>
      <c r="M3127" s="6"/>
      <c r="N3127" s="5"/>
      <c r="O3127" s="4"/>
    </row>
    <row r="3128" spans="1:15">
      <c r="A3128" s="7"/>
      <c r="B3128" s="7"/>
      <c r="C3128" s="3"/>
      <c r="D3128" s="7"/>
      <c r="E3128" s="7"/>
      <c r="F3128" s="7"/>
      <c r="G3128" s="7"/>
      <c r="H3128" s="7"/>
      <c r="I3128" s="7"/>
      <c r="J3128" s="5"/>
      <c r="K3128" s="5"/>
      <c r="L3128" s="5"/>
      <c r="M3128" s="6"/>
      <c r="N3128" s="5"/>
      <c r="O3128" s="4"/>
    </row>
    <row r="3129" spans="1:15">
      <c r="A3129" s="7"/>
      <c r="B3129" s="7"/>
      <c r="C3129" s="3"/>
      <c r="D3129" s="7"/>
      <c r="E3129" s="7"/>
      <c r="F3129" s="7"/>
      <c r="G3129" s="7"/>
      <c r="H3129" s="7"/>
      <c r="I3129" s="7"/>
      <c r="J3129" s="5"/>
      <c r="K3129" s="5"/>
      <c r="L3129" s="5"/>
      <c r="M3129" s="6"/>
      <c r="N3129" s="5"/>
      <c r="O3129" s="4"/>
    </row>
    <row r="3130" spans="1:15">
      <c r="A3130" s="7"/>
      <c r="B3130" s="7"/>
      <c r="C3130" s="3"/>
      <c r="D3130" s="7"/>
      <c r="E3130" s="7"/>
      <c r="F3130" s="7"/>
      <c r="G3130" s="7"/>
      <c r="H3130" s="7"/>
      <c r="I3130" s="7"/>
      <c r="J3130" s="5"/>
      <c r="K3130" s="5"/>
      <c r="L3130" s="5"/>
      <c r="M3130" s="6"/>
      <c r="N3130" s="5"/>
      <c r="O3130" s="4"/>
    </row>
    <row r="3131" spans="1:15">
      <c r="A3131" s="7"/>
      <c r="B3131" s="7"/>
      <c r="C3131" s="3"/>
      <c r="D3131" s="7"/>
      <c r="E3131" s="7"/>
      <c r="F3131" s="7"/>
      <c r="G3131" s="7"/>
      <c r="H3131" s="7"/>
      <c r="I3131" s="7"/>
      <c r="J3131" s="5"/>
      <c r="K3131" s="5"/>
      <c r="L3131" s="5"/>
      <c r="M3131" s="6"/>
      <c r="N3131" s="5"/>
      <c r="O3131" s="4"/>
    </row>
    <row r="3132" spans="1:15">
      <c r="A3132" s="7"/>
      <c r="B3132" s="7"/>
      <c r="C3132" s="3"/>
      <c r="D3132" s="7"/>
      <c r="E3132" s="7"/>
      <c r="F3132" s="7"/>
      <c r="G3132" s="7"/>
      <c r="H3132" s="7"/>
      <c r="I3132" s="7"/>
      <c r="J3132" s="5"/>
      <c r="K3132" s="5"/>
      <c r="L3132" s="5"/>
      <c r="M3132" s="6"/>
      <c r="N3132" s="5"/>
      <c r="O3132" s="4"/>
    </row>
    <row r="3133" spans="1:15">
      <c r="A3133" s="7"/>
      <c r="B3133" s="7"/>
      <c r="C3133" s="3"/>
      <c r="D3133" s="7"/>
      <c r="E3133" s="7"/>
      <c r="F3133" s="7"/>
      <c r="G3133" s="7"/>
      <c r="H3133" s="7"/>
      <c r="I3133" s="7"/>
      <c r="J3133" s="5"/>
      <c r="K3133" s="5"/>
      <c r="L3133" s="5"/>
      <c r="M3133" s="6"/>
      <c r="N3133" s="5"/>
      <c r="O3133" s="4"/>
    </row>
    <row r="3134" spans="1:15">
      <c r="A3134" s="7"/>
      <c r="B3134" s="7"/>
      <c r="C3134" s="3"/>
      <c r="D3134" s="7"/>
      <c r="E3134" s="7"/>
      <c r="F3134" s="7"/>
      <c r="G3134" s="7"/>
      <c r="H3134" s="7"/>
      <c r="I3134" s="7"/>
      <c r="J3134" s="5"/>
      <c r="K3134" s="5"/>
      <c r="L3134" s="5"/>
      <c r="M3134" s="6"/>
      <c r="N3134" s="5"/>
      <c r="O3134" s="4"/>
    </row>
    <row r="3135" spans="1:15">
      <c r="A3135" s="7"/>
      <c r="B3135" s="7"/>
      <c r="C3135" s="3"/>
      <c r="D3135" s="7"/>
      <c r="E3135" s="7"/>
      <c r="F3135" s="7"/>
      <c r="G3135" s="7"/>
      <c r="H3135" s="7"/>
      <c r="I3135" s="7"/>
      <c r="J3135" s="5"/>
      <c r="K3135" s="5"/>
      <c r="L3135" s="5"/>
      <c r="M3135" s="6"/>
      <c r="N3135" s="5"/>
      <c r="O3135" s="4"/>
    </row>
    <row r="3136" spans="1:15">
      <c r="A3136" s="7"/>
      <c r="B3136" s="7"/>
      <c r="C3136" s="3"/>
      <c r="D3136" s="7"/>
      <c r="E3136" s="7"/>
      <c r="F3136" s="7"/>
      <c r="G3136" s="7"/>
      <c r="H3136" s="7"/>
      <c r="I3136" s="7"/>
      <c r="J3136" s="5"/>
      <c r="K3136" s="5"/>
      <c r="L3136" s="5"/>
      <c r="M3136" s="6"/>
      <c r="N3136" s="5"/>
      <c r="O3136" s="4"/>
    </row>
    <row r="3137" spans="1:15">
      <c r="A3137" s="7"/>
      <c r="B3137" s="7"/>
      <c r="C3137" s="3"/>
      <c r="D3137" s="7"/>
      <c r="E3137" s="7"/>
      <c r="F3137" s="7"/>
      <c r="G3137" s="7"/>
      <c r="H3137" s="7"/>
      <c r="I3137" s="7"/>
      <c r="J3137" s="5"/>
      <c r="K3137" s="5"/>
      <c r="L3137" s="5"/>
      <c r="M3137" s="6"/>
      <c r="N3137" s="5"/>
      <c r="O3137" s="4"/>
    </row>
    <row r="3138" spans="1:15">
      <c r="A3138" s="7"/>
      <c r="B3138" s="7"/>
      <c r="C3138" s="3"/>
      <c r="D3138" s="7"/>
      <c r="E3138" s="7"/>
      <c r="F3138" s="7"/>
      <c r="G3138" s="7"/>
      <c r="H3138" s="7"/>
      <c r="I3138" s="7"/>
      <c r="J3138" s="5"/>
      <c r="K3138" s="5"/>
      <c r="L3138" s="5"/>
      <c r="M3138" s="6"/>
      <c r="N3138" s="5"/>
      <c r="O3138" s="4"/>
    </row>
    <row r="3139" spans="1:15">
      <c r="A3139" s="7"/>
      <c r="B3139" s="7"/>
      <c r="C3139" s="3"/>
      <c r="D3139" s="7"/>
      <c r="E3139" s="7"/>
      <c r="F3139" s="7"/>
      <c r="G3139" s="7"/>
      <c r="H3139" s="7"/>
      <c r="I3139" s="7"/>
      <c r="J3139" s="5"/>
      <c r="K3139" s="5"/>
      <c r="L3139" s="5"/>
      <c r="M3139" s="6"/>
      <c r="N3139" s="5"/>
      <c r="O3139" s="4"/>
    </row>
    <row r="3140" spans="1:15">
      <c r="A3140" s="7"/>
      <c r="B3140" s="7"/>
      <c r="C3140" s="3"/>
      <c r="D3140" s="7"/>
      <c r="E3140" s="7"/>
      <c r="F3140" s="7"/>
      <c r="G3140" s="7"/>
      <c r="H3140" s="7"/>
      <c r="I3140" s="7"/>
      <c r="J3140" s="5"/>
      <c r="K3140" s="5"/>
      <c r="L3140" s="5"/>
      <c r="M3140" s="6"/>
      <c r="N3140" s="5"/>
      <c r="O3140" s="4"/>
    </row>
    <row r="3141" spans="1:15">
      <c r="A3141" s="7"/>
      <c r="B3141" s="7"/>
      <c r="C3141" s="3"/>
      <c r="D3141" s="7"/>
      <c r="E3141" s="7"/>
      <c r="F3141" s="7"/>
      <c r="G3141" s="7"/>
      <c r="H3141" s="7"/>
      <c r="I3141" s="7"/>
      <c r="J3141" s="5"/>
      <c r="K3141" s="5"/>
      <c r="L3141" s="5"/>
      <c r="M3141" s="6"/>
      <c r="N3141" s="5"/>
      <c r="O3141" s="4"/>
    </row>
    <row r="3142" spans="1:15">
      <c r="A3142" s="7"/>
      <c r="B3142" s="7"/>
      <c r="C3142" s="3"/>
      <c r="D3142" s="7"/>
      <c r="E3142" s="7"/>
      <c r="F3142" s="7"/>
      <c r="G3142" s="7"/>
      <c r="H3142" s="7"/>
      <c r="I3142" s="7"/>
      <c r="J3142" s="5"/>
      <c r="K3142" s="5"/>
      <c r="L3142" s="5"/>
      <c r="M3142" s="6"/>
      <c r="N3142" s="5"/>
      <c r="O3142" s="4"/>
    </row>
    <row r="3143" spans="1:15">
      <c r="A3143" s="7"/>
      <c r="B3143" s="7"/>
      <c r="C3143" s="3"/>
      <c r="D3143" s="7"/>
      <c r="E3143" s="7"/>
      <c r="F3143" s="7"/>
      <c r="G3143" s="7"/>
      <c r="H3143" s="7"/>
      <c r="I3143" s="7"/>
      <c r="J3143" s="5"/>
      <c r="K3143" s="5"/>
      <c r="L3143" s="5"/>
      <c r="M3143" s="6"/>
      <c r="N3143" s="5"/>
      <c r="O3143" s="4"/>
    </row>
    <row r="3144" spans="1:15">
      <c r="A3144" s="7"/>
      <c r="B3144" s="7"/>
      <c r="C3144" s="3"/>
      <c r="D3144" s="7"/>
      <c r="E3144" s="7"/>
      <c r="F3144" s="7"/>
      <c r="G3144" s="7"/>
      <c r="H3144" s="7"/>
      <c r="I3144" s="7"/>
      <c r="J3144" s="5"/>
      <c r="K3144" s="5"/>
      <c r="L3144" s="5"/>
      <c r="M3144" s="6"/>
      <c r="N3144" s="5"/>
      <c r="O3144" s="4"/>
    </row>
    <row r="3145" spans="1:15">
      <c r="A3145" s="7"/>
      <c r="B3145" s="7"/>
      <c r="C3145" s="3"/>
      <c r="D3145" s="7"/>
      <c r="E3145" s="7"/>
      <c r="F3145" s="7"/>
      <c r="G3145" s="7"/>
      <c r="H3145" s="7"/>
      <c r="I3145" s="7"/>
      <c r="J3145" s="5"/>
      <c r="K3145" s="5"/>
      <c r="L3145" s="5"/>
      <c r="M3145" s="6"/>
      <c r="N3145" s="5"/>
      <c r="O3145" s="4"/>
    </row>
    <row r="3146" spans="1:15">
      <c r="A3146" s="7"/>
      <c r="B3146" s="7"/>
      <c r="C3146" s="3"/>
      <c r="D3146" s="7"/>
      <c r="E3146" s="7"/>
      <c r="F3146" s="7"/>
      <c r="G3146" s="7"/>
      <c r="H3146" s="7"/>
      <c r="I3146" s="7"/>
      <c r="J3146" s="5"/>
      <c r="K3146" s="5"/>
      <c r="L3146" s="5"/>
      <c r="M3146" s="6"/>
      <c r="N3146" s="5"/>
      <c r="O3146" s="4"/>
    </row>
    <row r="3147" spans="1:15">
      <c r="A3147" s="7"/>
      <c r="B3147" s="7"/>
      <c r="C3147" s="3"/>
      <c r="D3147" s="7"/>
      <c r="E3147" s="7"/>
      <c r="F3147" s="7"/>
      <c r="G3147" s="7"/>
      <c r="H3147" s="7"/>
      <c r="I3147" s="7"/>
      <c r="J3147" s="5"/>
      <c r="K3147" s="5"/>
      <c r="L3147" s="5"/>
      <c r="M3147" s="6"/>
      <c r="N3147" s="5"/>
      <c r="O3147" s="4"/>
    </row>
    <row r="3148" spans="1:15">
      <c r="A3148" s="7"/>
      <c r="B3148" s="7"/>
      <c r="C3148" s="3"/>
      <c r="D3148" s="7"/>
      <c r="E3148" s="7"/>
      <c r="F3148" s="7"/>
      <c r="G3148" s="7"/>
      <c r="H3148" s="7"/>
      <c r="I3148" s="7"/>
      <c r="J3148" s="5"/>
      <c r="K3148" s="5"/>
      <c r="L3148" s="5"/>
      <c r="M3148" s="6"/>
      <c r="N3148" s="5"/>
      <c r="O3148" s="4"/>
    </row>
    <row r="3149" spans="1:15">
      <c r="A3149" s="7"/>
      <c r="B3149" s="7"/>
      <c r="C3149" s="3"/>
      <c r="D3149" s="7"/>
      <c r="E3149" s="7"/>
      <c r="F3149" s="7"/>
      <c r="G3149" s="7"/>
      <c r="H3149" s="7"/>
      <c r="I3149" s="7"/>
      <c r="J3149" s="5"/>
      <c r="K3149" s="5"/>
      <c r="L3149" s="5"/>
      <c r="M3149" s="6"/>
      <c r="N3149" s="5"/>
      <c r="O3149" s="4"/>
    </row>
    <row r="3150" spans="1:15">
      <c r="A3150" s="7"/>
      <c r="B3150" s="7"/>
      <c r="C3150" s="3"/>
      <c r="D3150" s="7"/>
      <c r="E3150" s="7"/>
      <c r="F3150" s="7"/>
      <c r="G3150" s="7"/>
      <c r="H3150" s="7"/>
      <c r="I3150" s="7"/>
      <c r="J3150" s="5"/>
      <c r="K3150" s="5"/>
      <c r="L3150" s="5"/>
      <c r="M3150" s="6"/>
      <c r="N3150" s="5"/>
      <c r="O3150" s="4"/>
    </row>
    <row r="3151" spans="1:15">
      <c r="A3151" s="7"/>
      <c r="B3151" s="7"/>
      <c r="C3151" s="3"/>
      <c r="D3151" s="7"/>
      <c r="E3151" s="7"/>
      <c r="F3151" s="7"/>
      <c r="G3151" s="7"/>
      <c r="H3151" s="7"/>
      <c r="I3151" s="7"/>
      <c r="J3151" s="5"/>
      <c r="K3151" s="5"/>
      <c r="L3151" s="5"/>
      <c r="M3151" s="6"/>
      <c r="N3151" s="5"/>
      <c r="O3151" s="4"/>
    </row>
    <row r="3152" spans="1:15">
      <c r="A3152" s="7"/>
      <c r="B3152" s="7"/>
      <c r="C3152" s="3"/>
      <c r="D3152" s="7"/>
      <c r="E3152" s="7"/>
      <c r="F3152" s="7"/>
      <c r="G3152" s="7"/>
      <c r="H3152" s="7"/>
      <c r="I3152" s="7"/>
      <c r="J3152" s="5"/>
      <c r="K3152" s="5"/>
      <c r="L3152" s="5"/>
      <c r="M3152" s="6"/>
      <c r="N3152" s="5"/>
      <c r="O3152" s="4"/>
    </row>
    <row r="3153" spans="1:15">
      <c r="A3153" s="7"/>
      <c r="B3153" s="7"/>
      <c r="C3153" s="3"/>
      <c r="D3153" s="7"/>
      <c r="E3153" s="7"/>
      <c r="F3153" s="7"/>
      <c r="G3153" s="7"/>
      <c r="H3153" s="7"/>
      <c r="I3153" s="7"/>
      <c r="J3153" s="5"/>
      <c r="K3153" s="5"/>
      <c r="L3153" s="5"/>
      <c r="M3153" s="6"/>
      <c r="N3153" s="5"/>
      <c r="O3153" s="4"/>
    </row>
    <row r="3154" spans="1:15">
      <c r="A3154" s="7"/>
      <c r="B3154" s="7"/>
      <c r="C3154" s="3"/>
      <c r="D3154" s="7"/>
      <c r="E3154" s="7"/>
      <c r="F3154" s="7"/>
      <c r="G3154" s="7"/>
      <c r="H3154" s="7"/>
      <c r="I3154" s="7"/>
      <c r="J3154" s="5"/>
      <c r="K3154" s="5"/>
      <c r="L3154" s="5"/>
      <c r="M3154" s="6"/>
      <c r="N3154" s="5"/>
      <c r="O3154" s="4"/>
    </row>
    <row r="3155" spans="1:15">
      <c r="A3155" s="7"/>
      <c r="B3155" s="7"/>
      <c r="C3155" s="3"/>
      <c r="D3155" s="7"/>
      <c r="E3155" s="7"/>
      <c r="F3155" s="7"/>
      <c r="G3155" s="7"/>
      <c r="H3155" s="7"/>
      <c r="I3155" s="7"/>
      <c r="J3155" s="5"/>
      <c r="K3155" s="5"/>
      <c r="L3155" s="5"/>
      <c r="M3155" s="6"/>
      <c r="N3155" s="5"/>
      <c r="O3155" s="4"/>
    </row>
    <row r="3156" spans="1:15">
      <c r="A3156" s="7"/>
      <c r="B3156" s="7"/>
      <c r="C3156" s="3"/>
      <c r="D3156" s="7"/>
      <c r="E3156" s="7"/>
      <c r="F3156" s="7"/>
      <c r="G3156" s="7"/>
      <c r="H3156" s="7"/>
      <c r="I3156" s="7"/>
      <c r="J3156" s="5"/>
      <c r="K3156" s="5"/>
      <c r="L3156" s="5"/>
      <c r="M3156" s="6"/>
      <c r="N3156" s="5"/>
      <c r="O3156" s="4"/>
    </row>
    <row r="3157" spans="1:15">
      <c r="A3157" s="7"/>
      <c r="B3157" s="7"/>
      <c r="C3157" s="3"/>
      <c r="D3157" s="7"/>
      <c r="E3157" s="7"/>
      <c r="F3157" s="7"/>
      <c r="G3157" s="7"/>
      <c r="H3157" s="7"/>
      <c r="I3157" s="7"/>
      <c r="J3157" s="5"/>
      <c r="K3157" s="5"/>
      <c r="L3157" s="5"/>
      <c r="M3157" s="6"/>
      <c r="N3157" s="5"/>
      <c r="O3157" s="4"/>
    </row>
    <row r="3158" spans="1:15">
      <c r="A3158" s="7"/>
      <c r="B3158" s="7"/>
      <c r="C3158" s="3"/>
      <c r="D3158" s="7"/>
      <c r="E3158" s="7"/>
      <c r="F3158" s="7"/>
      <c r="G3158" s="7"/>
      <c r="H3158" s="7"/>
      <c r="I3158" s="7"/>
      <c r="J3158" s="5"/>
      <c r="K3158" s="5"/>
      <c r="L3158" s="5"/>
      <c r="M3158" s="6"/>
      <c r="N3158" s="5"/>
      <c r="O3158" s="4"/>
    </row>
    <row r="3159" spans="1:15">
      <c r="A3159" s="7"/>
      <c r="B3159" s="7"/>
      <c r="C3159" s="3"/>
      <c r="D3159" s="7"/>
      <c r="E3159" s="7"/>
      <c r="F3159" s="7"/>
      <c r="G3159" s="7"/>
      <c r="H3159" s="7"/>
      <c r="I3159" s="7"/>
      <c r="J3159" s="5"/>
      <c r="K3159" s="5"/>
      <c r="L3159" s="5"/>
      <c r="M3159" s="6"/>
      <c r="N3159" s="5"/>
      <c r="O3159" s="4"/>
    </row>
    <row r="3160" spans="1:15">
      <c r="A3160" s="7"/>
      <c r="B3160" s="7"/>
      <c r="C3160" s="3"/>
      <c r="D3160" s="7"/>
      <c r="E3160" s="7"/>
      <c r="F3160" s="7"/>
      <c r="G3160" s="7"/>
      <c r="H3160" s="7"/>
      <c r="I3160" s="7"/>
      <c r="J3160" s="5"/>
      <c r="K3160" s="5"/>
      <c r="L3160" s="5"/>
      <c r="M3160" s="6"/>
      <c r="N3160" s="5"/>
      <c r="O3160" s="4"/>
    </row>
    <row r="3161" spans="1:15">
      <c r="A3161" s="7"/>
      <c r="B3161" s="7"/>
      <c r="C3161" s="3"/>
      <c r="D3161" s="7"/>
      <c r="E3161" s="7"/>
      <c r="F3161" s="7"/>
      <c r="G3161" s="7"/>
      <c r="H3161" s="7"/>
      <c r="I3161" s="7"/>
      <c r="J3161" s="5"/>
      <c r="K3161" s="5"/>
      <c r="L3161" s="5"/>
      <c r="M3161" s="6"/>
      <c r="N3161" s="5"/>
      <c r="O3161" s="4"/>
    </row>
    <row r="3162" spans="1:15">
      <c r="A3162" s="7"/>
      <c r="B3162" s="7"/>
      <c r="C3162" s="3"/>
      <c r="D3162" s="7"/>
      <c r="E3162" s="7"/>
      <c r="F3162" s="7"/>
      <c r="G3162" s="7"/>
      <c r="H3162" s="7"/>
      <c r="I3162" s="7"/>
      <c r="J3162" s="5"/>
      <c r="K3162" s="5"/>
      <c r="L3162" s="5"/>
      <c r="M3162" s="6"/>
      <c r="N3162" s="5"/>
      <c r="O3162" s="4"/>
    </row>
    <row r="3163" spans="1:15">
      <c r="A3163" s="7"/>
      <c r="B3163" s="7"/>
      <c r="C3163" s="3"/>
      <c r="D3163" s="7"/>
      <c r="E3163" s="7"/>
      <c r="F3163" s="7"/>
      <c r="G3163" s="7"/>
      <c r="H3163" s="7"/>
      <c r="I3163" s="7"/>
      <c r="J3163" s="5"/>
      <c r="K3163" s="5"/>
      <c r="L3163" s="5"/>
      <c r="M3163" s="6"/>
      <c r="N3163" s="5"/>
      <c r="O3163" s="4"/>
    </row>
    <row r="3164" spans="1:15">
      <c r="A3164" s="7"/>
      <c r="B3164" s="7"/>
      <c r="C3164" s="3"/>
      <c r="D3164" s="7"/>
      <c r="E3164" s="7"/>
      <c r="F3164" s="7"/>
      <c r="G3164" s="7"/>
      <c r="H3164" s="7"/>
      <c r="I3164" s="7"/>
      <c r="J3164" s="5"/>
      <c r="K3164" s="5"/>
      <c r="L3164" s="5"/>
      <c r="M3164" s="6"/>
      <c r="N3164" s="5"/>
      <c r="O3164" s="4"/>
    </row>
    <row r="3165" spans="1:15">
      <c r="A3165" s="7"/>
      <c r="B3165" s="7"/>
      <c r="C3165" s="3"/>
      <c r="D3165" s="7"/>
      <c r="E3165" s="7"/>
      <c r="F3165" s="7"/>
      <c r="G3165" s="7"/>
      <c r="H3165" s="7"/>
      <c r="I3165" s="7"/>
      <c r="J3165" s="5"/>
      <c r="K3165" s="5"/>
      <c r="L3165" s="5"/>
      <c r="M3165" s="6"/>
      <c r="N3165" s="5"/>
      <c r="O3165" s="4"/>
    </row>
    <row r="3166" spans="1:15">
      <c r="A3166" s="7"/>
      <c r="B3166" s="7"/>
      <c r="C3166" s="3"/>
      <c r="D3166" s="7"/>
      <c r="E3166" s="7"/>
      <c r="F3166" s="7"/>
      <c r="G3166" s="7"/>
      <c r="H3166" s="7"/>
      <c r="I3166" s="7"/>
      <c r="J3166" s="5"/>
      <c r="K3166" s="5"/>
      <c r="L3166" s="5"/>
      <c r="M3166" s="6"/>
      <c r="N3166" s="5"/>
      <c r="O3166" s="4"/>
    </row>
    <row r="3167" spans="1:15">
      <c r="A3167" s="7"/>
      <c r="B3167" s="7"/>
      <c r="C3167" s="3"/>
      <c r="D3167" s="7"/>
      <c r="E3167" s="7"/>
      <c r="F3167" s="7"/>
      <c r="G3167" s="7"/>
      <c r="H3167" s="7"/>
      <c r="I3167" s="7"/>
      <c r="J3167" s="5"/>
      <c r="K3167" s="5"/>
      <c r="L3167" s="5"/>
      <c r="M3167" s="6"/>
      <c r="N3167" s="5"/>
      <c r="O3167" s="4"/>
    </row>
    <row r="3168" spans="1:15">
      <c r="A3168" s="7"/>
      <c r="B3168" s="7"/>
      <c r="C3168" s="3"/>
      <c r="D3168" s="7"/>
      <c r="E3168" s="7"/>
      <c r="F3168" s="7"/>
      <c r="G3168" s="7"/>
      <c r="H3168" s="7"/>
      <c r="I3168" s="7"/>
      <c r="J3168" s="5"/>
      <c r="K3168" s="5"/>
      <c r="L3168" s="5"/>
      <c r="M3168" s="6"/>
      <c r="N3168" s="5"/>
      <c r="O3168" s="4"/>
    </row>
    <row r="3169" spans="1:15">
      <c r="A3169" s="7"/>
      <c r="B3169" s="7"/>
      <c r="C3169" s="3"/>
      <c r="D3169" s="7"/>
      <c r="E3169" s="7"/>
      <c r="F3169" s="7"/>
      <c r="G3169" s="7"/>
      <c r="H3169" s="7"/>
      <c r="I3169" s="7"/>
      <c r="J3169" s="5"/>
      <c r="K3169" s="5"/>
      <c r="L3169" s="5"/>
      <c r="M3169" s="6"/>
      <c r="N3169" s="5"/>
      <c r="O3169" s="4"/>
    </row>
    <row r="3170" spans="1:15">
      <c r="A3170" s="7"/>
      <c r="B3170" s="7"/>
      <c r="C3170" s="3"/>
      <c r="D3170" s="7"/>
      <c r="E3170" s="7"/>
      <c r="F3170" s="7"/>
      <c r="G3170" s="7"/>
      <c r="H3170" s="7"/>
      <c r="I3170" s="7"/>
      <c r="J3170" s="5"/>
      <c r="K3170" s="5"/>
      <c r="L3170" s="5"/>
      <c r="M3170" s="6"/>
      <c r="N3170" s="5"/>
      <c r="O3170" s="4"/>
    </row>
    <row r="3171" spans="1:15">
      <c r="A3171" s="7"/>
      <c r="B3171" s="7"/>
      <c r="C3171" s="3"/>
      <c r="D3171" s="7"/>
      <c r="E3171" s="7"/>
      <c r="F3171" s="7"/>
      <c r="G3171" s="7"/>
      <c r="H3171" s="7"/>
      <c r="I3171" s="7"/>
      <c r="J3171" s="5"/>
      <c r="K3171" s="5"/>
      <c r="L3171" s="5"/>
      <c r="M3171" s="6"/>
      <c r="N3171" s="5"/>
      <c r="O3171" s="4"/>
    </row>
    <row r="3172" spans="1:15">
      <c r="A3172" s="7"/>
      <c r="B3172" s="7"/>
      <c r="C3172" s="3"/>
      <c r="D3172" s="7"/>
      <c r="E3172" s="7"/>
      <c r="F3172" s="7"/>
      <c r="G3172" s="7"/>
      <c r="H3172" s="7"/>
      <c r="I3172" s="7"/>
      <c r="J3172" s="5"/>
      <c r="K3172" s="5"/>
      <c r="L3172" s="5"/>
      <c r="M3172" s="6"/>
      <c r="N3172" s="5"/>
      <c r="O3172" s="4"/>
    </row>
    <row r="3173" spans="1:15">
      <c r="A3173" s="7"/>
      <c r="B3173" s="7"/>
      <c r="C3173" s="3"/>
      <c r="D3173" s="7"/>
      <c r="E3173" s="7"/>
      <c r="F3173" s="7"/>
      <c r="G3173" s="7"/>
      <c r="H3173" s="7"/>
      <c r="I3173" s="7"/>
      <c r="J3173" s="5"/>
      <c r="K3173" s="5"/>
      <c r="L3173" s="5"/>
      <c r="M3173" s="6"/>
      <c r="N3173" s="5"/>
      <c r="O3173" s="4"/>
    </row>
    <row r="3174" spans="1:15">
      <c r="A3174" s="7"/>
      <c r="B3174" s="7"/>
      <c r="C3174" s="3"/>
      <c r="D3174" s="7"/>
      <c r="E3174" s="7"/>
      <c r="F3174" s="7"/>
      <c r="G3174" s="7"/>
      <c r="H3174" s="7"/>
      <c r="I3174" s="7"/>
      <c r="J3174" s="5"/>
      <c r="K3174" s="5"/>
      <c r="L3174" s="5"/>
      <c r="M3174" s="6"/>
      <c r="N3174" s="5"/>
      <c r="O3174" s="4"/>
    </row>
    <row r="3175" spans="1:15">
      <c r="A3175" s="7"/>
      <c r="B3175" s="7"/>
      <c r="C3175" s="3"/>
      <c r="D3175" s="7"/>
      <c r="E3175" s="7"/>
      <c r="F3175" s="7"/>
      <c r="G3175" s="7"/>
      <c r="H3175" s="7"/>
      <c r="I3175" s="7"/>
      <c r="J3175" s="5"/>
      <c r="K3175" s="5"/>
      <c r="L3175" s="5"/>
      <c r="M3175" s="6"/>
      <c r="N3175" s="5"/>
      <c r="O3175" s="4"/>
    </row>
    <row r="3176" spans="1:15">
      <c r="A3176" s="7"/>
      <c r="B3176" s="7"/>
      <c r="C3176" s="3"/>
      <c r="D3176" s="7"/>
      <c r="E3176" s="7"/>
      <c r="F3176" s="7"/>
      <c r="G3176" s="7"/>
      <c r="H3176" s="7"/>
      <c r="I3176" s="7"/>
      <c r="J3176" s="5"/>
      <c r="K3176" s="5"/>
      <c r="L3176" s="5"/>
      <c r="M3176" s="6"/>
      <c r="N3176" s="5"/>
      <c r="O3176" s="4"/>
    </row>
    <row r="3177" spans="1:15">
      <c r="A3177" s="7"/>
      <c r="B3177" s="7"/>
      <c r="C3177" s="3"/>
      <c r="D3177" s="7"/>
      <c r="E3177" s="7"/>
      <c r="F3177" s="7"/>
      <c r="G3177" s="7"/>
      <c r="H3177" s="7"/>
      <c r="I3177" s="7"/>
      <c r="J3177" s="5"/>
      <c r="K3177" s="5"/>
      <c r="L3177" s="5"/>
      <c r="M3177" s="6"/>
      <c r="N3177" s="5"/>
      <c r="O3177" s="4"/>
    </row>
    <row r="3178" spans="1:15">
      <c r="A3178" s="7"/>
      <c r="B3178" s="7"/>
      <c r="C3178" s="3"/>
      <c r="D3178" s="7"/>
      <c r="E3178" s="7"/>
      <c r="F3178" s="7"/>
      <c r="G3178" s="7"/>
      <c r="H3178" s="7"/>
      <c r="I3178" s="7"/>
      <c r="J3178" s="5"/>
      <c r="K3178" s="5"/>
      <c r="L3178" s="5"/>
      <c r="M3178" s="6"/>
      <c r="N3178" s="5"/>
      <c r="O3178" s="4"/>
    </row>
    <row r="3179" spans="1:15">
      <c r="A3179" s="7"/>
      <c r="B3179" s="7"/>
      <c r="C3179" s="3"/>
      <c r="D3179" s="7"/>
      <c r="E3179" s="7"/>
      <c r="F3179" s="7"/>
      <c r="G3179" s="7"/>
      <c r="H3179" s="7"/>
      <c r="I3179" s="7"/>
      <c r="J3179" s="5"/>
      <c r="K3179" s="5"/>
      <c r="L3179" s="5"/>
      <c r="M3179" s="6"/>
      <c r="N3179" s="5"/>
      <c r="O3179" s="4"/>
    </row>
    <row r="3180" spans="1:15">
      <c r="A3180" s="7"/>
      <c r="B3180" s="7"/>
      <c r="C3180" s="3"/>
      <c r="D3180" s="7"/>
      <c r="E3180" s="7"/>
      <c r="F3180" s="7"/>
      <c r="G3180" s="7"/>
      <c r="H3180" s="7"/>
      <c r="I3180" s="7"/>
      <c r="J3180" s="5"/>
      <c r="K3180" s="5"/>
      <c r="L3180" s="5"/>
      <c r="M3180" s="6"/>
      <c r="N3180" s="5"/>
      <c r="O3180" s="4"/>
    </row>
    <row r="3181" spans="1:15">
      <c r="A3181" s="7"/>
      <c r="B3181" s="7"/>
      <c r="C3181" s="3"/>
      <c r="D3181" s="7"/>
      <c r="E3181" s="7"/>
      <c r="F3181" s="7"/>
      <c r="G3181" s="7"/>
      <c r="H3181" s="7"/>
      <c r="I3181" s="7"/>
      <c r="J3181" s="5"/>
      <c r="K3181" s="5"/>
      <c r="L3181" s="5"/>
      <c r="M3181" s="6"/>
      <c r="N3181" s="5"/>
      <c r="O3181" s="4"/>
    </row>
    <row r="3182" spans="1:15">
      <c r="A3182" s="7"/>
      <c r="B3182" s="7"/>
      <c r="C3182" s="3"/>
      <c r="D3182" s="7"/>
      <c r="E3182" s="7"/>
      <c r="F3182" s="7"/>
      <c r="G3182" s="7"/>
      <c r="H3182" s="7"/>
      <c r="I3182" s="7"/>
      <c r="J3182" s="5"/>
      <c r="K3182" s="5"/>
      <c r="L3182" s="5"/>
      <c r="M3182" s="6"/>
      <c r="N3182" s="5"/>
      <c r="O3182" s="4"/>
    </row>
    <row r="3183" spans="1:15">
      <c r="A3183" s="7"/>
      <c r="B3183" s="7"/>
      <c r="C3183" s="3"/>
      <c r="D3183" s="7"/>
      <c r="E3183" s="7"/>
      <c r="F3183" s="7"/>
      <c r="G3183" s="7"/>
      <c r="H3183" s="7"/>
      <c r="I3183" s="7"/>
      <c r="J3183" s="5"/>
      <c r="K3183" s="5"/>
      <c r="L3183" s="5"/>
      <c r="M3183" s="6"/>
      <c r="N3183" s="5"/>
      <c r="O3183" s="4"/>
    </row>
    <row r="3184" spans="1:15">
      <c r="A3184" s="7"/>
      <c r="B3184" s="7"/>
      <c r="C3184" s="3"/>
      <c r="D3184" s="7"/>
      <c r="E3184" s="7"/>
      <c r="F3184" s="7"/>
      <c r="G3184" s="7"/>
      <c r="H3184" s="7"/>
      <c r="I3184" s="7"/>
      <c r="J3184" s="5"/>
      <c r="K3184" s="5"/>
      <c r="L3184" s="5"/>
      <c r="M3184" s="6"/>
      <c r="N3184" s="5"/>
      <c r="O3184" s="4"/>
    </row>
    <row r="3185" spans="1:15">
      <c r="A3185" s="7"/>
      <c r="B3185" s="7"/>
      <c r="C3185" s="3"/>
      <c r="D3185" s="7"/>
      <c r="E3185" s="7"/>
      <c r="F3185" s="7"/>
      <c r="G3185" s="7"/>
      <c r="H3185" s="7"/>
      <c r="I3185" s="7"/>
      <c r="J3185" s="5"/>
      <c r="K3185" s="5"/>
      <c r="L3185" s="5"/>
      <c r="M3185" s="6"/>
      <c r="N3185" s="5"/>
      <c r="O3185" s="4"/>
    </row>
    <row r="3186" spans="1:15">
      <c r="A3186" s="7"/>
      <c r="B3186" s="7"/>
      <c r="C3186" s="3"/>
      <c r="D3186" s="7"/>
      <c r="E3186" s="7"/>
      <c r="F3186" s="7"/>
      <c r="G3186" s="7"/>
      <c r="H3186" s="7"/>
      <c r="I3186" s="7"/>
      <c r="J3186" s="5"/>
      <c r="K3186" s="5"/>
      <c r="L3186" s="5"/>
      <c r="M3186" s="6"/>
      <c r="N3186" s="5"/>
      <c r="O3186" s="4"/>
    </row>
    <row r="3187" spans="1:15">
      <c r="A3187" s="7"/>
      <c r="B3187" s="7"/>
      <c r="C3187" s="3"/>
      <c r="D3187" s="7"/>
      <c r="E3187" s="7"/>
      <c r="F3187" s="7"/>
      <c r="G3187" s="7"/>
      <c r="H3187" s="7"/>
      <c r="I3187" s="7"/>
      <c r="J3187" s="5"/>
      <c r="K3187" s="5"/>
      <c r="L3187" s="5"/>
      <c r="M3187" s="6"/>
      <c r="N3187" s="5"/>
      <c r="O3187" s="4"/>
    </row>
    <row r="3188" spans="1:15">
      <c r="A3188" s="7"/>
      <c r="B3188" s="7"/>
      <c r="C3188" s="3"/>
      <c r="D3188" s="7"/>
      <c r="E3188" s="7"/>
      <c r="F3188" s="7"/>
      <c r="G3188" s="7"/>
      <c r="H3188" s="7"/>
      <c r="I3188" s="7"/>
      <c r="J3188" s="5"/>
      <c r="K3188" s="5"/>
      <c r="L3188" s="5"/>
      <c r="M3188" s="6"/>
      <c r="N3188" s="5"/>
      <c r="O3188" s="4"/>
    </row>
    <row r="3189" spans="1:15">
      <c r="A3189" s="7"/>
      <c r="B3189" s="7"/>
      <c r="C3189" s="3"/>
      <c r="D3189" s="7"/>
      <c r="E3189" s="7"/>
      <c r="F3189" s="7"/>
      <c r="G3189" s="7"/>
      <c r="H3189" s="7"/>
      <c r="I3189" s="7"/>
      <c r="J3189" s="5"/>
      <c r="K3189" s="5"/>
      <c r="L3189" s="5"/>
      <c r="M3189" s="6"/>
      <c r="N3189" s="5"/>
      <c r="O3189" s="4"/>
    </row>
    <row r="3190" spans="1:15">
      <c r="A3190" s="7"/>
      <c r="B3190" s="7"/>
      <c r="C3190" s="3"/>
      <c r="D3190" s="7"/>
      <c r="E3190" s="7"/>
      <c r="F3190" s="7"/>
      <c r="G3190" s="7"/>
      <c r="H3190" s="7"/>
      <c r="I3190" s="7"/>
      <c r="J3190" s="5"/>
      <c r="K3190" s="5"/>
      <c r="L3190" s="5"/>
      <c r="M3190" s="6"/>
      <c r="N3190" s="5"/>
      <c r="O3190" s="4"/>
    </row>
    <row r="3191" spans="1:15">
      <c r="A3191" s="7"/>
      <c r="B3191" s="7"/>
      <c r="C3191" s="3"/>
      <c r="D3191" s="7"/>
      <c r="E3191" s="7"/>
      <c r="F3191" s="7"/>
      <c r="G3191" s="7"/>
      <c r="H3191" s="7"/>
      <c r="I3191" s="7"/>
      <c r="J3191" s="5"/>
      <c r="K3191" s="5"/>
      <c r="L3191" s="5"/>
      <c r="M3191" s="6"/>
      <c r="N3191" s="5"/>
      <c r="O3191" s="4"/>
    </row>
    <row r="3192" spans="1:15">
      <c r="A3192" s="7"/>
      <c r="B3192" s="7"/>
      <c r="C3192" s="3"/>
      <c r="D3192" s="7"/>
      <c r="E3192" s="7"/>
      <c r="F3192" s="7"/>
      <c r="G3192" s="7"/>
      <c r="H3192" s="7"/>
      <c r="I3192" s="7"/>
      <c r="J3192" s="5"/>
      <c r="K3192" s="5"/>
      <c r="L3192" s="5"/>
      <c r="M3192" s="6"/>
      <c r="N3192" s="5"/>
      <c r="O3192" s="4"/>
    </row>
    <row r="3193" spans="1:15">
      <c r="A3193" s="7"/>
      <c r="B3193" s="7"/>
      <c r="C3193" s="3"/>
      <c r="D3193" s="7"/>
      <c r="E3193" s="7"/>
      <c r="F3193" s="7"/>
      <c r="G3193" s="7"/>
      <c r="H3193" s="7"/>
      <c r="I3193" s="7"/>
      <c r="J3193" s="5"/>
      <c r="K3193" s="5"/>
      <c r="L3193" s="5"/>
      <c r="M3193" s="6"/>
      <c r="N3193" s="5"/>
      <c r="O3193" s="4"/>
    </row>
    <row r="3194" spans="1:15">
      <c r="A3194" s="7"/>
      <c r="B3194" s="7"/>
      <c r="C3194" s="3"/>
      <c r="D3194" s="7"/>
      <c r="E3194" s="7"/>
      <c r="F3194" s="7"/>
      <c r="G3194" s="7"/>
      <c r="H3194" s="7"/>
      <c r="I3194" s="7"/>
      <c r="J3194" s="5"/>
      <c r="K3194" s="5"/>
      <c r="L3194" s="5"/>
      <c r="M3194" s="6"/>
      <c r="N3194" s="5"/>
      <c r="O3194" s="4"/>
    </row>
    <row r="3195" spans="1:15">
      <c r="A3195" s="7"/>
      <c r="B3195" s="7"/>
      <c r="C3195" s="3"/>
      <c r="D3195" s="7"/>
      <c r="E3195" s="7"/>
      <c r="F3195" s="7"/>
      <c r="G3195" s="7"/>
      <c r="H3195" s="7"/>
      <c r="I3195" s="7"/>
      <c r="J3195" s="5"/>
      <c r="K3195" s="5"/>
      <c r="L3195" s="5"/>
      <c r="M3195" s="6"/>
      <c r="N3195" s="5"/>
      <c r="O3195" s="4"/>
    </row>
    <row r="3196" spans="1:15">
      <c r="A3196" s="7"/>
      <c r="B3196" s="7"/>
      <c r="C3196" s="3"/>
      <c r="D3196" s="7"/>
      <c r="E3196" s="7"/>
      <c r="F3196" s="7"/>
      <c r="G3196" s="7"/>
      <c r="H3196" s="7"/>
      <c r="I3196" s="7"/>
      <c r="J3196" s="5"/>
      <c r="K3196" s="5"/>
      <c r="L3196" s="5"/>
      <c r="M3196" s="6"/>
      <c r="N3196" s="5"/>
      <c r="O3196" s="4"/>
    </row>
    <row r="3197" spans="1:15">
      <c r="A3197" s="7"/>
      <c r="B3197" s="7"/>
      <c r="C3197" s="3"/>
      <c r="D3197" s="7"/>
      <c r="E3197" s="7"/>
      <c r="F3197" s="7"/>
      <c r="G3197" s="7"/>
      <c r="H3197" s="7"/>
      <c r="I3197" s="7"/>
      <c r="J3197" s="5"/>
      <c r="K3197" s="5"/>
      <c r="L3197" s="5"/>
      <c r="M3197" s="6"/>
      <c r="N3197" s="5"/>
      <c r="O3197" s="4"/>
    </row>
    <row r="3198" spans="1:15">
      <c r="A3198" s="7"/>
      <c r="B3198" s="7"/>
      <c r="C3198" s="3"/>
      <c r="D3198" s="7"/>
      <c r="E3198" s="7"/>
      <c r="F3198" s="7"/>
      <c r="G3198" s="7"/>
      <c r="H3198" s="7"/>
      <c r="I3198" s="7"/>
      <c r="J3198" s="5"/>
      <c r="K3198" s="5"/>
      <c r="L3198" s="5"/>
      <c r="M3198" s="6"/>
      <c r="N3198" s="5"/>
      <c r="O3198" s="4"/>
    </row>
    <row r="3199" spans="1:15">
      <c r="A3199" s="7"/>
      <c r="B3199" s="7"/>
      <c r="C3199" s="3"/>
      <c r="D3199" s="7"/>
      <c r="E3199" s="7"/>
      <c r="F3199" s="7"/>
      <c r="G3199" s="7"/>
      <c r="H3199" s="7"/>
      <c r="I3199" s="7"/>
      <c r="J3199" s="5"/>
      <c r="K3199" s="5"/>
      <c r="L3199" s="5"/>
      <c r="M3199" s="6"/>
      <c r="N3199" s="5"/>
      <c r="O3199" s="4"/>
    </row>
    <row r="3200" spans="1:15">
      <c r="A3200" s="7"/>
      <c r="B3200" s="7"/>
      <c r="C3200" s="3"/>
      <c r="D3200" s="7"/>
      <c r="E3200" s="7"/>
      <c r="F3200" s="7"/>
      <c r="G3200" s="7"/>
      <c r="H3200" s="7"/>
      <c r="I3200" s="7"/>
      <c r="J3200" s="5"/>
      <c r="K3200" s="5"/>
      <c r="L3200" s="5"/>
      <c r="M3200" s="6"/>
      <c r="N3200" s="5"/>
      <c r="O3200" s="4"/>
    </row>
    <row r="3201" spans="1:15">
      <c r="A3201" s="7"/>
      <c r="B3201" s="7"/>
      <c r="C3201" s="3"/>
      <c r="D3201" s="7"/>
      <c r="E3201" s="7"/>
      <c r="F3201" s="7"/>
      <c r="G3201" s="7"/>
      <c r="H3201" s="7"/>
      <c r="I3201" s="7"/>
      <c r="J3201" s="5"/>
      <c r="K3201" s="5"/>
      <c r="L3201" s="5"/>
      <c r="M3201" s="6"/>
      <c r="N3201" s="5"/>
      <c r="O3201" s="4"/>
    </row>
    <row r="3202" spans="1:15">
      <c r="A3202" s="7"/>
      <c r="B3202" s="7"/>
      <c r="C3202" s="3"/>
      <c r="D3202" s="7"/>
      <c r="E3202" s="7"/>
      <c r="F3202" s="7"/>
      <c r="G3202" s="7"/>
      <c r="H3202" s="7"/>
      <c r="I3202" s="7"/>
      <c r="J3202" s="5"/>
      <c r="K3202" s="5"/>
      <c r="L3202" s="5"/>
      <c r="M3202" s="6"/>
      <c r="N3202" s="5"/>
      <c r="O3202" s="4"/>
    </row>
    <row r="3203" spans="1:15">
      <c r="A3203" s="7"/>
      <c r="B3203" s="7"/>
      <c r="C3203" s="3"/>
      <c r="D3203" s="7"/>
      <c r="E3203" s="7"/>
      <c r="F3203" s="7"/>
      <c r="G3203" s="7"/>
      <c r="H3203" s="7"/>
      <c r="I3203" s="7"/>
      <c r="J3203" s="5"/>
      <c r="K3203" s="5"/>
      <c r="L3203" s="5"/>
      <c r="M3203" s="6"/>
      <c r="N3203" s="5"/>
      <c r="O3203" s="4"/>
    </row>
    <row r="3204" spans="1:15">
      <c r="A3204" s="7"/>
      <c r="B3204" s="7"/>
      <c r="C3204" s="3"/>
      <c r="D3204" s="7"/>
      <c r="E3204" s="7"/>
      <c r="F3204" s="7"/>
      <c r="G3204" s="7"/>
      <c r="H3204" s="7"/>
      <c r="I3204" s="7"/>
      <c r="J3204" s="5"/>
      <c r="K3204" s="5"/>
      <c r="L3204" s="5"/>
      <c r="M3204" s="6"/>
      <c r="N3204" s="5"/>
      <c r="O3204" s="4"/>
    </row>
    <row r="3205" spans="1:15">
      <c r="A3205" s="7"/>
      <c r="B3205" s="7"/>
      <c r="C3205" s="3"/>
      <c r="D3205" s="7"/>
      <c r="E3205" s="7"/>
      <c r="F3205" s="7"/>
      <c r="G3205" s="7"/>
      <c r="H3205" s="7"/>
      <c r="I3205" s="7"/>
      <c r="J3205" s="5"/>
      <c r="K3205" s="5"/>
      <c r="L3205" s="5"/>
      <c r="M3205" s="6"/>
      <c r="N3205" s="5"/>
      <c r="O3205" s="4"/>
    </row>
    <row r="3206" spans="1:15">
      <c r="A3206" s="7"/>
      <c r="B3206" s="7"/>
      <c r="C3206" s="3"/>
      <c r="D3206" s="7"/>
      <c r="E3206" s="7"/>
      <c r="F3206" s="7"/>
      <c r="G3206" s="7"/>
      <c r="H3206" s="7"/>
      <c r="I3206" s="7"/>
      <c r="J3206" s="5"/>
      <c r="K3206" s="5"/>
      <c r="L3206" s="5"/>
      <c r="M3206" s="6"/>
      <c r="N3206" s="5"/>
      <c r="O3206" s="4"/>
    </row>
    <row r="3207" spans="1:15">
      <c r="A3207" s="7"/>
      <c r="B3207" s="7"/>
      <c r="C3207" s="3"/>
      <c r="D3207" s="7"/>
      <c r="E3207" s="7"/>
      <c r="F3207" s="7"/>
      <c r="G3207" s="7"/>
      <c r="H3207" s="7"/>
      <c r="I3207" s="7"/>
      <c r="J3207" s="5"/>
      <c r="K3207" s="5"/>
      <c r="L3207" s="5"/>
      <c r="M3207" s="6"/>
      <c r="N3207" s="5"/>
      <c r="O3207" s="4"/>
    </row>
    <row r="3208" spans="1:15">
      <c r="A3208" s="7"/>
      <c r="B3208" s="7"/>
      <c r="C3208" s="3"/>
      <c r="D3208" s="7"/>
      <c r="E3208" s="7"/>
      <c r="F3208" s="7"/>
      <c r="G3208" s="7"/>
      <c r="H3208" s="7"/>
      <c r="I3208" s="7"/>
      <c r="J3208" s="5"/>
      <c r="K3208" s="5"/>
      <c r="L3208" s="5"/>
      <c r="M3208" s="6"/>
      <c r="N3208" s="5"/>
      <c r="O3208" s="4"/>
    </row>
    <row r="3209" spans="1:15">
      <c r="A3209" s="7"/>
      <c r="B3209" s="7"/>
      <c r="C3209" s="3"/>
      <c r="D3209" s="7"/>
      <c r="E3209" s="7"/>
      <c r="F3209" s="7"/>
      <c r="G3209" s="7"/>
      <c r="H3209" s="7"/>
      <c r="I3209" s="7"/>
      <c r="J3209" s="5"/>
      <c r="K3209" s="5"/>
      <c r="L3209" s="5"/>
      <c r="M3209" s="6"/>
      <c r="N3209" s="5"/>
      <c r="O3209" s="4"/>
    </row>
    <row r="3210" spans="1:15">
      <c r="A3210" s="7"/>
      <c r="B3210" s="7"/>
      <c r="C3210" s="3"/>
      <c r="D3210" s="7"/>
      <c r="E3210" s="7"/>
      <c r="F3210" s="7"/>
      <c r="G3210" s="7"/>
      <c r="H3210" s="7"/>
      <c r="I3210" s="7"/>
      <c r="J3210" s="5"/>
      <c r="K3210" s="5"/>
      <c r="L3210" s="5"/>
      <c r="M3210" s="6"/>
      <c r="N3210" s="5"/>
      <c r="O3210" s="4"/>
    </row>
    <row r="3211" spans="1:15">
      <c r="A3211" s="7"/>
      <c r="B3211" s="7"/>
      <c r="C3211" s="3"/>
      <c r="D3211" s="7"/>
      <c r="E3211" s="7"/>
      <c r="F3211" s="7"/>
      <c r="G3211" s="7"/>
      <c r="H3211" s="7"/>
      <c r="I3211" s="7"/>
      <c r="J3211" s="5"/>
      <c r="K3211" s="5"/>
      <c r="L3211" s="5"/>
      <c r="M3211" s="6"/>
      <c r="N3211" s="5"/>
      <c r="O3211" s="4"/>
    </row>
    <row r="3212" spans="1:15">
      <c r="A3212" s="7"/>
      <c r="B3212" s="7"/>
      <c r="C3212" s="3"/>
      <c r="D3212" s="7"/>
      <c r="E3212" s="7"/>
      <c r="F3212" s="7"/>
      <c r="G3212" s="7"/>
      <c r="H3212" s="7"/>
      <c r="I3212" s="7"/>
      <c r="J3212" s="5"/>
      <c r="K3212" s="5"/>
      <c r="L3212" s="5"/>
      <c r="M3212" s="6"/>
      <c r="N3212" s="5"/>
      <c r="O3212" s="4"/>
    </row>
    <row r="3213" spans="1:15">
      <c r="A3213" s="7"/>
      <c r="B3213" s="7"/>
      <c r="C3213" s="3"/>
      <c r="D3213" s="7"/>
      <c r="E3213" s="7"/>
      <c r="F3213" s="7"/>
      <c r="G3213" s="7"/>
      <c r="H3213" s="7"/>
      <c r="I3213" s="7"/>
      <c r="J3213" s="5"/>
      <c r="K3213" s="5"/>
      <c r="L3213" s="5"/>
      <c r="M3213" s="6"/>
      <c r="N3213" s="5"/>
      <c r="O3213" s="4"/>
    </row>
    <row r="3214" spans="1:15">
      <c r="A3214" s="7"/>
      <c r="B3214" s="7"/>
      <c r="C3214" s="3"/>
      <c r="D3214" s="7"/>
      <c r="E3214" s="7"/>
      <c r="F3214" s="7"/>
      <c r="G3214" s="7"/>
      <c r="H3214" s="7"/>
      <c r="I3214" s="7"/>
      <c r="J3214" s="5"/>
      <c r="K3214" s="5"/>
      <c r="L3214" s="5"/>
      <c r="M3214" s="6"/>
      <c r="N3214" s="5"/>
      <c r="O3214" s="4"/>
    </row>
    <row r="3215" spans="1:15">
      <c r="A3215" s="7"/>
      <c r="B3215" s="7"/>
      <c r="C3215" s="3"/>
      <c r="D3215" s="7"/>
      <c r="E3215" s="7"/>
      <c r="F3215" s="7"/>
      <c r="G3215" s="7"/>
      <c r="H3215" s="7"/>
      <c r="I3215" s="7"/>
      <c r="J3215" s="5"/>
      <c r="K3215" s="5"/>
      <c r="L3215" s="5"/>
      <c r="M3215" s="6"/>
      <c r="N3215" s="5"/>
      <c r="O3215" s="4"/>
    </row>
    <row r="3216" spans="1:15">
      <c r="A3216" s="7"/>
      <c r="B3216" s="7"/>
      <c r="C3216" s="3"/>
      <c r="D3216" s="7"/>
      <c r="E3216" s="7"/>
      <c r="F3216" s="7"/>
      <c r="G3216" s="7"/>
      <c r="H3216" s="7"/>
      <c r="I3216" s="7"/>
      <c r="J3216" s="5"/>
      <c r="K3216" s="5"/>
      <c r="L3216" s="5"/>
      <c r="M3216" s="6"/>
      <c r="N3216" s="5"/>
      <c r="O3216" s="4"/>
    </row>
    <row r="3217" spans="1:15">
      <c r="A3217" s="7"/>
      <c r="B3217" s="7"/>
      <c r="C3217" s="3"/>
      <c r="D3217" s="7"/>
      <c r="E3217" s="7"/>
      <c r="F3217" s="7"/>
      <c r="G3217" s="7"/>
      <c r="H3217" s="7"/>
      <c r="I3217" s="7"/>
      <c r="J3217" s="5"/>
      <c r="K3217" s="5"/>
      <c r="L3217" s="5"/>
      <c r="M3217" s="6"/>
      <c r="N3217" s="5"/>
      <c r="O3217" s="4"/>
    </row>
    <row r="3218" spans="1:15">
      <c r="A3218" s="7"/>
      <c r="B3218" s="7"/>
      <c r="C3218" s="3"/>
      <c r="D3218" s="7"/>
      <c r="E3218" s="7"/>
      <c r="F3218" s="7"/>
      <c r="G3218" s="7"/>
      <c r="H3218" s="7"/>
      <c r="I3218" s="7"/>
      <c r="J3218" s="5"/>
      <c r="K3218" s="5"/>
      <c r="L3218" s="5"/>
      <c r="M3218" s="6"/>
      <c r="N3218" s="5"/>
      <c r="O3218" s="4"/>
    </row>
    <row r="3219" spans="1:15">
      <c r="A3219" s="7"/>
      <c r="B3219" s="7"/>
      <c r="C3219" s="3"/>
      <c r="D3219" s="7"/>
      <c r="E3219" s="7"/>
      <c r="F3219" s="7"/>
      <c r="G3219" s="7"/>
      <c r="H3219" s="7"/>
      <c r="I3219" s="7"/>
      <c r="J3219" s="5"/>
      <c r="K3219" s="5"/>
      <c r="L3219" s="5"/>
      <c r="M3219" s="6"/>
      <c r="N3219" s="5"/>
      <c r="O3219" s="4"/>
    </row>
    <row r="3220" spans="1:15">
      <c r="A3220" s="7"/>
      <c r="B3220" s="7"/>
      <c r="C3220" s="3"/>
      <c r="D3220" s="7"/>
      <c r="E3220" s="7"/>
      <c r="F3220" s="7"/>
      <c r="G3220" s="7"/>
      <c r="H3220" s="7"/>
      <c r="I3220" s="7"/>
      <c r="J3220" s="5"/>
      <c r="K3220" s="5"/>
      <c r="L3220" s="5"/>
      <c r="M3220" s="6"/>
      <c r="N3220" s="5"/>
      <c r="O3220" s="4"/>
    </row>
    <row r="3221" spans="1:15">
      <c r="A3221" s="7"/>
      <c r="B3221" s="7"/>
      <c r="C3221" s="3"/>
      <c r="D3221" s="7"/>
      <c r="E3221" s="7"/>
      <c r="F3221" s="7"/>
      <c r="G3221" s="7"/>
      <c r="H3221" s="7"/>
      <c r="I3221" s="7"/>
      <c r="J3221" s="5"/>
      <c r="K3221" s="5"/>
      <c r="L3221" s="5"/>
      <c r="M3221" s="6"/>
      <c r="N3221" s="5"/>
      <c r="O3221" s="4"/>
    </row>
    <row r="3222" spans="1:15">
      <c r="A3222" s="7"/>
      <c r="B3222" s="7"/>
      <c r="C3222" s="3"/>
      <c r="D3222" s="7"/>
      <c r="E3222" s="7"/>
      <c r="F3222" s="7"/>
      <c r="G3222" s="7"/>
      <c r="H3222" s="7"/>
      <c r="I3222" s="7"/>
      <c r="J3222" s="5"/>
      <c r="K3222" s="5"/>
      <c r="L3222" s="5"/>
      <c r="M3222" s="6"/>
      <c r="N3222" s="5"/>
      <c r="O3222" s="4"/>
    </row>
    <row r="3223" spans="1:15">
      <c r="A3223" s="7"/>
      <c r="B3223" s="7"/>
      <c r="C3223" s="3"/>
      <c r="D3223" s="7"/>
      <c r="E3223" s="7"/>
      <c r="F3223" s="7"/>
      <c r="G3223" s="7"/>
      <c r="H3223" s="7"/>
      <c r="I3223" s="7"/>
      <c r="J3223" s="5"/>
      <c r="K3223" s="5"/>
      <c r="L3223" s="5"/>
      <c r="M3223" s="6"/>
      <c r="N3223" s="5"/>
      <c r="O3223" s="4"/>
    </row>
    <row r="3224" spans="1:15">
      <c r="A3224" s="7"/>
      <c r="B3224" s="7"/>
      <c r="C3224" s="3"/>
      <c r="D3224" s="7"/>
      <c r="E3224" s="7"/>
      <c r="F3224" s="7"/>
      <c r="G3224" s="7"/>
      <c r="H3224" s="7"/>
      <c r="I3224" s="7"/>
      <c r="J3224" s="5"/>
      <c r="K3224" s="5"/>
      <c r="L3224" s="5"/>
      <c r="M3224" s="6"/>
      <c r="N3224" s="5"/>
      <c r="O3224" s="4"/>
    </row>
    <row r="3225" spans="1:15">
      <c r="A3225" s="7"/>
      <c r="B3225" s="7"/>
      <c r="C3225" s="3"/>
      <c r="D3225" s="7"/>
      <c r="E3225" s="7"/>
      <c r="F3225" s="7"/>
      <c r="G3225" s="7"/>
      <c r="H3225" s="7"/>
      <c r="I3225" s="7"/>
      <c r="J3225" s="5"/>
      <c r="K3225" s="5"/>
      <c r="L3225" s="5"/>
      <c r="M3225" s="6"/>
      <c r="N3225" s="5"/>
      <c r="O3225" s="4"/>
    </row>
    <row r="3226" spans="1:15">
      <c r="A3226" s="7"/>
      <c r="B3226" s="7"/>
      <c r="C3226" s="3"/>
      <c r="D3226" s="7"/>
      <c r="E3226" s="7"/>
      <c r="F3226" s="7"/>
      <c r="G3226" s="7"/>
      <c r="H3226" s="7"/>
      <c r="I3226" s="7"/>
      <c r="J3226" s="5"/>
      <c r="K3226" s="5"/>
      <c r="L3226" s="5"/>
      <c r="M3226" s="6"/>
      <c r="N3226" s="5"/>
      <c r="O3226" s="4"/>
    </row>
    <row r="3227" spans="1:15">
      <c r="A3227" s="7"/>
      <c r="B3227" s="7"/>
      <c r="C3227" s="3"/>
      <c r="D3227" s="7"/>
      <c r="E3227" s="7"/>
      <c r="F3227" s="7"/>
      <c r="G3227" s="7"/>
      <c r="H3227" s="7"/>
      <c r="I3227" s="7"/>
      <c r="J3227" s="5"/>
      <c r="K3227" s="5"/>
      <c r="L3227" s="5"/>
      <c r="M3227" s="6"/>
      <c r="N3227" s="5"/>
      <c r="O3227" s="4"/>
    </row>
    <row r="3228" spans="1:15">
      <c r="A3228" s="7"/>
      <c r="B3228" s="7"/>
      <c r="C3228" s="3"/>
      <c r="D3228" s="7"/>
      <c r="E3228" s="7"/>
      <c r="F3228" s="7"/>
      <c r="G3228" s="7"/>
      <c r="H3228" s="7"/>
      <c r="I3228" s="7"/>
      <c r="J3228" s="5"/>
      <c r="K3228" s="5"/>
      <c r="L3228" s="5"/>
      <c r="M3228" s="6"/>
      <c r="N3228" s="5"/>
      <c r="O3228" s="4"/>
    </row>
    <row r="3229" spans="1:15">
      <c r="A3229" s="7"/>
      <c r="B3229" s="7"/>
      <c r="C3229" s="3"/>
      <c r="D3229" s="7"/>
      <c r="E3229" s="7"/>
      <c r="F3229" s="7"/>
      <c r="G3229" s="7"/>
      <c r="H3229" s="7"/>
      <c r="I3229" s="7"/>
      <c r="J3229" s="5"/>
      <c r="K3229" s="5"/>
      <c r="L3229" s="5"/>
      <c r="M3229" s="6"/>
      <c r="N3229" s="5"/>
      <c r="O3229" s="4"/>
    </row>
    <row r="3230" spans="1:15">
      <c r="A3230" s="7"/>
      <c r="B3230" s="7"/>
      <c r="C3230" s="3"/>
      <c r="D3230" s="7"/>
      <c r="E3230" s="7"/>
      <c r="F3230" s="7"/>
      <c r="G3230" s="7"/>
      <c r="H3230" s="7"/>
      <c r="I3230" s="7"/>
      <c r="J3230" s="5"/>
      <c r="K3230" s="5"/>
      <c r="L3230" s="5"/>
      <c r="M3230" s="6"/>
      <c r="N3230" s="5"/>
      <c r="O3230" s="4"/>
    </row>
    <row r="3231" spans="1:15">
      <c r="A3231" s="7"/>
      <c r="B3231" s="7"/>
      <c r="C3231" s="3"/>
      <c r="D3231" s="7"/>
      <c r="E3231" s="7"/>
      <c r="F3231" s="7"/>
      <c r="G3231" s="7"/>
      <c r="H3231" s="7"/>
      <c r="I3231" s="7"/>
      <c r="J3231" s="5"/>
      <c r="K3231" s="5"/>
      <c r="L3231" s="5"/>
      <c r="M3231" s="6"/>
      <c r="N3231" s="5"/>
      <c r="O3231" s="4"/>
    </row>
    <row r="3232" spans="1:15">
      <c r="A3232" s="7"/>
      <c r="B3232" s="7"/>
      <c r="C3232" s="3"/>
      <c r="D3232" s="7"/>
      <c r="E3232" s="7"/>
      <c r="F3232" s="7"/>
      <c r="G3232" s="7"/>
      <c r="H3232" s="7"/>
      <c r="I3232" s="7"/>
      <c r="J3232" s="5"/>
      <c r="K3232" s="5"/>
      <c r="L3232" s="5"/>
      <c r="M3232" s="6"/>
      <c r="N3232" s="5"/>
      <c r="O3232" s="4"/>
    </row>
    <row r="3233" spans="1:19">
      <c r="A3233" s="7"/>
      <c r="B3233" s="7"/>
      <c r="C3233" s="3"/>
      <c r="D3233" s="7"/>
      <c r="E3233" s="7"/>
      <c r="F3233" s="7"/>
      <c r="G3233" s="7"/>
      <c r="H3233" s="7"/>
      <c r="I3233" s="7"/>
      <c r="J3233" s="5"/>
      <c r="K3233" s="5"/>
      <c r="L3233" s="5"/>
      <c r="M3233" s="6"/>
      <c r="N3233" s="5"/>
      <c r="O3233" s="4"/>
    </row>
    <row r="3234" spans="1:19">
      <c r="A3234" s="7"/>
      <c r="B3234" s="7"/>
      <c r="C3234" s="3"/>
      <c r="D3234" s="7"/>
      <c r="E3234" s="7"/>
      <c r="F3234" s="7"/>
      <c r="G3234" s="7"/>
      <c r="H3234" s="7"/>
      <c r="I3234" s="7"/>
      <c r="J3234" s="5"/>
      <c r="K3234" s="5"/>
      <c r="L3234" s="5"/>
      <c r="M3234" s="6"/>
      <c r="N3234" s="5"/>
      <c r="O3234" s="4"/>
    </row>
    <row r="3235" spans="1:19">
      <c r="A3235" s="7"/>
      <c r="B3235" s="7"/>
      <c r="C3235" s="3"/>
      <c r="D3235" s="7"/>
      <c r="E3235" s="7"/>
      <c r="F3235" s="7"/>
      <c r="G3235" s="7"/>
      <c r="H3235" s="7"/>
      <c r="I3235" s="7"/>
      <c r="J3235" s="5"/>
      <c r="K3235" s="5"/>
      <c r="L3235" s="5"/>
      <c r="M3235" s="6"/>
      <c r="N3235" s="5"/>
      <c r="O3235" s="4"/>
    </row>
    <row r="3236" spans="1:19">
      <c r="A3236" s="7"/>
      <c r="B3236" s="7"/>
      <c r="C3236" s="3"/>
      <c r="D3236" s="7"/>
      <c r="E3236" s="7"/>
      <c r="F3236" s="7"/>
      <c r="G3236" s="7"/>
      <c r="H3236" s="7"/>
      <c r="I3236" s="7"/>
      <c r="J3236" s="5"/>
      <c r="K3236" s="5"/>
      <c r="L3236" s="5"/>
      <c r="M3236" s="6"/>
      <c r="N3236" s="5"/>
      <c r="O3236" s="4"/>
    </row>
    <row r="3237" spans="1:19">
      <c r="A3237" s="7"/>
      <c r="B3237" s="7"/>
      <c r="C3237" s="3"/>
      <c r="D3237" s="7"/>
      <c r="E3237" s="7"/>
      <c r="F3237" s="7"/>
      <c r="G3237" s="7"/>
      <c r="H3237" s="7"/>
      <c r="I3237" s="7"/>
      <c r="J3237" s="5"/>
      <c r="K3237" s="5"/>
      <c r="L3237" s="5"/>
      <c r="M3237" s="6"/>
      <c r="N3237" s="5"/>
      <c r="O3237" s="4"/>
    </row>
    <row r="3238" spans="1:19">
      <c r="A3238" s="7"/>
      <c r="B3238" s="7"/>
      <c r="C3238" s="3"/>
      <c r="D3238" s="7"/>
      <c r="E3238" s="7"/>
      <c r="F3238" s="7"/>
      <c r="G3238" s="7"/>
      <c r="H3238" s="7"/>
      <c r="I3238" s="7"/>
      <c r="J3238" s="5"/>
      <c r="K3238" s="5"/>
      <c r="L3238" s="5"/>
      <c r="M3238" s="6"/>
      <c r="N3238" s="5"/>
      <c r="O3238" s="4"/>
    </row>
    <row r="3239" spans="1:19">
      <c r="A3239" s="7"/>
      <c r="B3239" s="7"/>
      <c r="C3239" s="3"/>
      <c r="D3239" s="7"/>
      <c r="E3239" s="7"/>
      <c r="F3239" s="7"/>
      <c r="G3239" s="7"/>
      <c r="H3239" s="7"/>
      <c r="I3239" s="7"/>
      <c r="J3239" s="5"/>
      <c r="K3239" s="5"/>
      <c r="L3239" s="5"/>
      <c r="M3239" s="6"/>
      <c r="N3239" s="5"/>
      <c r="O3239" s="4"/>
    </row>
    <row r="3240" spans="1:19">
      <c r="A3240" s="7"/>
      <c r="B3240" s="7"/>
      <c r="C3240" s="3"/>
      <c r="D3240" s="7"/>
      <c r="E3240" s="7"/>
      <c r="F3240" s="7"/>
      <c r="G3240" s="7"/>
      <c r="H3240" s="7"/>
      <c r="I3240" s="7"/>
      <c r="J3240" s="5"/>
      <c r="K3240" s="5"/>
      <c r="L3240" s="5"/>
      <c r="M3240" s="6"/>
      <c r="N3240" s="5"/>
      <c r="O3240" s="4"/>
    </row>
    <row r="3241" spans="1:19">
      <c r="A3241" s="7"/>
      <c r="B3241" s="7"/>
      <c r="C3241" s="3"/>
      <c r="D3241" s="7"/>
      <c r="E3241" s="7"/>
      <c r="F3241" s="7"/>
      <c r="G3241" s="7"/>
      <c r="H3241" s="7"/>
      <c r="I3241" s="7"/>
      <c r="J3241" s="5"/>
      <c r="K3241" s="5"/>
      <c r="L3241" s="5"/>
      <c r="M3241" s="6"/>
      <c r="N3241" s="5"/>
      <c r="O3241" s="4"/>
    </row>
    <row r="3242" spans="1:19">
      <c r="A3242" s="7"/>
      <c r="B3242" s="7"/>
      <c r="C3242" s="3"/>
      <c r="D3242" s="7"/>
      <c r="E3242" s="7"/>
      <c r="F3242" s="7"/>
      <c r="G3242" s="7"/>
      <c r="H3242" s="7"/>
      <c r="I3242" s="7"/>
      <c r="J3242" s="5"/>
      <c r="K3242" s="5"/>
      <c r="L3242" s="5"/>
      <c r="M3242" s="6"/>
      <c r="N3242" s="5"/>
      <c r="O3242" s="4"/>
    </row>
    <row r="3243" spans="1:19">
      <c r="A3243" s="7"/>
      <c r="B3243" s="7"/>
      <c r="C3243" s="3"/>
      <c r="D3243" s="7"/>
      <c r="E3243" s="7"/>
      <c r="F3243" s="7"/>
      <c r="G3243" s="7"/>
      <c r="H3243" s="7"/>
      <c r="I3243" s="7"/>
      <c r="J3243" s="5"/>
      <c r="K3243" s="5"/>
      <c r="L3243" s="5"/>
      <c r="M3243" s="6"/>
      <c r="N3243" s="5"/>
      <c r="O3243" s="4"/>
    </row>
    <row r="3244" spans="1:19">
      <c r="A3244" s="7"/>
      <c r="B3244" s="7"/>
      <c r="C3244" s="3"/>
      <c r="D3244" s="7"/>
      <c r="E3244" s="7"/>
      <c r="F3244" s="7"/>
      <c r="G3244" s="7"/>
      <c r="H3244" s="7"/>
      <c r="I3244" s="7"/>
      <c r="J3244" s="5"/>
      <c r="K3244" s="5"/>
      <c r="L3244" s="5"/>
      <c r="M3244" s="6"/>
      <c r="N3244" s="5"/>
      <c r="O3244" s="4"/>
    </row>
    <row r="3245" spans="1:19">
      <c r="A3245" s="7"/>
      <c r="B3245" s="7"/>
      <c r="C3245" s="3"/>
      <c r="D3245" s="7"/>
      <c r="E3245" s="7"/>
      <c r="F3245" s="7"/>
      <c r="G3245" s="7"/>
      <c r="H3245" s="7"/>
      <c r="I3245" s="7"/>
      <c r="J3245" s="5"/>
      <c r="K3245" s="5"/>
      <c r="L3245" s="5"/>
      <c r="M3245" s="6"/>
      <c r="N3245" s="5"/>
      <c r="O3245" s="4"/>
    </row>
    <row r="3246" spans="1:19">
      <c r="A3246" s="7"/>
      <c r="B3246" s="7"/>
      <c r="C3246" s="3"/>
      <c r="D3246" s="7"/>
      <c r="E3246" s="7"/>
      <c r="F3246" s="7"/>
      <c r="G3246" s="7"/>
      <c r="H3246" s="7"/>
      <c r="I3246" s="7"/>
      <c r="J3246" s="5"/>
      <c r="K3246" s="5"/>
      <c r="L3246" s="5"/>
      <c r="M3246" s="6"/>
      <c r="N3246" s="5"/>
      <c r="O3246" s="4"/>
      <c r="S3246" s="2">
        <v>1</v>
      </c>
    </row>
    <row r="3247" spans="1:19">
      <c r="A3247" s="7"/>
      <c r="B3247" s="7"/>
      <c r="C3247" s="3"/>
      <c r="D3247" s="7"/>
      <c r="E3247" s="7"/>
      <c r="F3247" s="7"/>
      <c r="G3247" s="7"/>
      <c r="H3247" s="7"/>
      <c r="I3247" s="7"/>
      <c r="J3247" s="5"/>
      <c r="K3247" s="5"/>
      <c r="L3247" s="5"/>
      <c r="M3247" s="6"/>
      <c r="N3247" s="5"/>
      <c r="O3247" s="4"/>
      <c r="S3247" s="2">
        <v>1</v>
      </c>
    </row>
    <row r="3248" spans="1:19">
      <c r="A3248" s="7"/>
      <c r="B3248" s="7"/>
      <c r="C3248" s="3"/>
      <c r="D3248" s="7"/>
      <c r="E3248" s="7"/>
      <c r="F3248" s="7"/>
      <c r="G3248" s="7"/>
      <c r="H3248" s="7"/>
      <c r="I3248" s="7"/>
      <c r="J3248" s="5"/>
      <c r="K3248" s="5"/>
      <c r="L3248" s="5"/>
      <c r="M3248" s="6"/>
      <c r="N3248" s="5"/>
      <c r="O3248" s="4"/>
      <c r="S3248" s="2">
        <v>1</v>
      </c>
    </row>
    <row r="3249" spans="1:19">
      <c r="A3249" s="7"/>
      <c r="B3249" s="7"/>
      <c r="C3249" s="3"/>
      <c r="D3249" s="7"/>
      <c r="E3249" s="7"/>
      <c r="F3249" s="7"/>
      <c r="G3249" s="7"/>
      <c r="H3249" s="7"/>
      <c r="I3249" s="7"/>
      <c r="J3249" s="5"/>
      <c r="K3249" s="5"/>
      <c r="L3249" s="5"/>
      <c r="M3249" s="6"/>
      <c r="N3249" s="5"/>
      <c r="O3249" s="4"/>
      <c r="S3249" s="2">
        <v>1</v>
      </c>
    </row>
    <row r="3250" spans="1:19">
      <c r="A3250" s="7"/>
      <c r="B3250" s="7"/>
      <c r="C3250" s="3"/>
      <c r="D3250" s="7"/>
      <c r="E3250" s="7"/>
      <c r="F3250" s="7"/>
      <c r="G3250" s="7"/>
      <c r="H3250" s="7"/>
      <c r="I3250" s="7"/>
      <c r="J3250" s="5"/>
      <c r="K3250" s="5"/>
      <c r="L3250" s="5"/>
      <c r="M3250" s="6"/>
      <c r="N3250" s="5"/>
      <c r="O3250" s="4"/>
      <c r="S3250" s="2">
        <v>1</v>
      </c>
    </row>
    <row r="3251" spans="1:19">
      <c r="A3251" s="7"/>
      <c r="B3251" s="7"/>
      <c r="C3251" s="3"/>
      <c r="D3251" s="7"/>
      <c r="E3251" s="7"/>
      <c r="F3251" s="7"/>
      <c r="G3251" s="7"/>
      <c r="H3251" s="7"/>
      <c r="I3251" s="7"/>
      <c r="J3251" s="5"/>
      <c r="K3251" s="5"/>
      <c r="L3251" s="5"/>
      <c r="M3251" s="6"/>
      <c r="N3251" s="5"/>
      <c r="O3251" s="4"/>
      <c r="S3251" s="2">
        <v>1</v>
      </c>
    </row>
    <row r="3252" spans="1:19">
      <c r="A3252" s="7"/>
      <c r="B3252" s="7"/>
      <c r="C3252" s="3"/>
      <c r="D3252" s="7"/>
      <c r="E3252" s="7"/>
      <c r="F3252" s="7"/>
      <c r="G3252" s="7"/>
      <c r="H3252" s="7"/>
      <c r="I3252" s="7"/>
      <c r="J3252" s="5"/>
      <c r="K3252" s="5"/>
      <c r="L3252" s="5"/>
      <c r="M3252" s="6"/>
      <c r="N3252" s="5"/>
      <c r="O3252" s="4"/>
      <c r="S3252" s="2">
        <v>1</v>
      </c>
    </row>
    <row r="3253" spans="1:19">
      <c r="A3253" s="7"/>
      <c r="B3253" s="7"/>
      <c r="C3253" s="3"/>
      <c r="D3253" s="7"/>
      <c r="E3253" s="7"/>
      <c r="F3253" s="7"/>
      <c r="G3253" s="7"/>
      <c r="H3253" s="7"/>
      <c r="I3253" s="7"/>
      <c r="J3253" s="5"/>
      <c r="K3253" s="5"/>
      <c r="L3253" s="5"/>
      <c r="M3253" s="6"/>
      <c r="N3253" s="5"/>
      <c r="O3253" s="4"/>
      <c r="S3253" s="2">
        <v>1</v>
      </c>
    </row>
    <row r="3254" spans="1:19">
      <c r="A3254" s="7"/>
      <c r="B3254" s="7"/>
      <c r="C3254" s="3"/>
      <c r="D3254" s="7"/>
      <c r="E3254" s="7"/>
      <c r="F3254" s="7"/>
      <c r="G3254" s="7"/>
      <c r="H3254" s="7"/>
      <c r="I3254" s="7"/>
      <c r="J3254" s="5"/>
      <c r="K3254" s="5"/>
      <c r="L3254" s="5"/>
      <c r="M3254" s="6"/>
      <c r="N3254" s="5"/>
      <c r="O3254" s="4"/>
      <c r="S3254" s="2">
        <v>1</v>
      </c>
    </row>
    <row r="3255" spans="1:19">
      <c r="A3255" s="7"/>
      <c r="B3255" s="7"/>
      <c r="C3255" s="3"/>
      <c r="D3255" s="7"/>
      <c r="E3255" s="7"/>
      <c r="F3255" s="7"/>
      <c r="G3255" s="7"/>
      <c r="H3255" s="7"/>
      <c r="I3255" s="7"/>
      <c r="J3255" s="5"/>
      <c r="K3255" s="5"/>
      <c r="L3255" s="5"/>
      <c r="M3255" s="6"/>
      <c r="N3255" s="5"/>
      <c r="O3255" s="4"/>
      <c r="S3255" s="2">
        <v>1</v>
      </c>
    </row>
    <row r="3256" spans="1:19">
      <c r="A3256" s="7"/>
      <c r="B3256" s="7"/>
      <c r="C3256" s="3"/>
      <c r="D3256" s="7"/>
      <c r="E3256" s="7"/>
      <c r="F3256" s="7"/>
      <c r="G3256" s="7"/>
      <c r="H3256" s="7"/>
      <c r="I3256" s="7"/>
      <c r="J3256" s="5"/>
      <c r="K3256" s="5"/>
      <c r="L3256" s="5"/>
      <c r="M3256" s="6"/>
      <c r="N3256" s="5"/>
      <c r="O3256" s="4"/>
      <c r="S3256" s="2">
        <v>1</v>
      </c>
    </row>
    <row r="3257" spans="1:19">
      <c r="A3257" s="7"/>
      <c r="B3257" s="7"/>
      <c r="C3257" s="3"/>
      <c r="D3257" s="7"/>
      <c r="E3257" s="7"/>
      <c r="F3257" s="7"/>
      <c r="G3257" s="7"/>
      <c r="H3257" s="7"/>
      <c r="I3257" s="7"/>
      <c r="J3257" s="5"/>
      <c r="K3257" s="5"/>
      <c r="L3257" s="5"/>
      <c r="M3257" s="6"/>
      <c r="N3257" s="5"/>
      <c r="O3257" s="4"/>
      <c r="S3257" s="2">
        <v>1</v>
      </c>
    </row>
    <row r="3258" spans="1:19">
      <c r="A3258" s="7"/>
      <c r="B3258" s="7"/>
      <c r="C3258" s="3"/>
      <c r="D3258" s="7"/>
      <c r="E3258" s="7"/>
      <c r="F3258" s="7"/>
      <c r="G3258" s="7"/>
      <c r="H3258" s="7"/>
      <c r="I3258" s="7"/>
      <c r="J3258" s="5"/>
      <c r="K3258" s="5"/>
      <c r="L3258" s="5"/>
      <c r="M3258" s="6"/>
      <c r="N3258" s="5"/>
      <c r="O3258" s="4"/>
      <c r="S3258" s="2">
        <v>1</v>
      </c>
    </row>
    <row r="3259" spans="1:19">
      <c r="A3259" s="7"/>
      <c r="B3259" s="7"/>
      <c r="C3259" s="3"/>
      <c r="D3259" s="7"/>
      <c r="E3259" s="7"/>
      <c r="F3259" s="7"/>
      <c r="G3259" s="7"/>
      <c r="H3259" s="7"/>
      <c r="I3259" s="7"/>
      <c r="J3259" s="5"/>
      <c r="K3259" s="5"/>
      <c r="L3259" s="5"/>
      <c r="M3259" s="6"/>
      <c r="N3259" s="5"/>
      <c r="O3259" s="4"/>
      <c r="S3259" s="2">
        <v>1</v>
      </c>
    </row>
    <row r="3260" spans="1:19">
      <c r="A3260" s="7"/>
      <c r="B3260" s="7"/>
      <c r="C3260" s="3"/>
      <c r="D3260" s="7"/>
      <c r="E3260" s="7"/>
      <c r="F3260" s="7"/>
      <c r="G3260" s="7"/>
      <c r="H3260" s="7"/>
      <c r="I3260" s="7"/>
      <c r="J3260" s="5"/>
      <c r="K3260" s="5"/>
      <c r="L3260" s="5"/>
      <c r="M3260" s="6"/>
      <c r="N3260" s="5"/>
      <c r="O3260" s="4"/>
      <c r="S3260" s="2">
        <v>1</v>
      </c>
    </row>
    <row r="3261" spans="1:19">
      <c r="A3261" s="7"/>
      <c r="B3261" s="7"/>
      <c r="C3261" s="3"/>
      <c r="D3261" s="7"/>
      <c r="E3261" s="7"/>
      <c r="F3261" s="7"/>
      <c r="G3261" s="7"/>
      <c r="H3261" s="7"/>
      <c r="I3261" s="7"/>
      <c r="J3261" s="5"/>
      <c r="K3261" s="5"/>
      <c r="L3261" s="5"/>
      <c r="M3261" s="6"/>
      <c r="N3261" s="5"/>
      <c r="O3261" s="4"/>
      <c r="S3261" s="2">
        <v>1</v>
      </c>
    </row>
    <row r="3262" spans="1:19">
      <c r="A3262" s="7"/>
      <c r="B3262" s="7"/>
      <c r="C3262" s="3"/>
      <c r="D3262" s="7"/>
      <c r="E3262" s="7"/>
      <c r="F3262" s="7"/>
      <c r="G3262" s="7"/>
      <c r="H3262" s="7"/>
      <c r="I3262" s="7"/>
      <c r="J3262" s="5"/>
      <c r="K3262" s="5"/>
      <c r="L3262" s="5"/>
      <c r="M3262" s="6"/>
      <c r="N3262" s="5"/>
      <c r="O3262" s="4"/>
      <c r="S3262" s="2">
        <v>1</v>
      </c>
    </row>
    <row r="3263" spans="1:19">
      <c r="A3263" s="7"/>
      <c r="B3263" s="7"/>
      <c r="C3263" s="3"/>
      <c r="D3263" s="7"/>
      <c r="E3263" s="7"/>
      <c r="F3263" s="7"/>
      <c r="G3263" s="7"/>
      <c r="H3263" s="7"/>
      <c r="I3263" s="7"/>
      <c r="J3263" s="5"/>
      <c r="K3263" s="5"/>
      <c r="L3263" s="5"/>
      <c r="M3263" s="6"/>
      <c r="N3263" s="5"/>
      <c r="O3263" s="4"/>
      <c r="S3263" s="2">
        <v>1</v>
      </c>
    </row>
    <row r="3264" spans="1:19">
      <c r="A3264" s="7"/>
      <c r="B3264" s="7"/>
      <c r="C3264" s="3"/>
      <c r="D3264" s="7"/>
      <c r="E3264" s="7"/>
      <c r="F3264" s="7"/>
      <c r="G3264" s="7"/>
      <c r="H3264" s="7"/>
      <c r="I3264" s="7"/>
      <c r="J3264" s="5"/>
      <c r="K3264" s="5"/>
      <c r="L3264" s="5"/>
      <c r="M3264" s="6"/>
      <c r="N3264" s="5"/>
      <c r="O3264" s="4"/>
      <c r="S3264" s="2">
        <v>1</v>
      </c>
    </row>
    <row r="3265" spans="1:19">
      <c r="A3265" s="7"/>
      <c r="B3265" s="7"/>
      <c r="C3265" s="3"/>
      <c r="D3265" s="7"/>
      <c r="E3265" s="7"/>
      <c r="F3265" s="7"/>
      <c r="G3265" s="7"/>
      <c r="H3265" s="7"/>
      <c r="I3265" s="7"/>
      <c r="J3265" s="5"/>
      <c r="K3265" s="5"/>
      <c r="L3265" s="5"/>
      <c r="M3265" s="6"/>
      <c r="N3265" s="5"/>
      <c r="O3265" s="4"/>
      <c r="S3265" s="2">
        <v>1</v>
      </c>
    </row>
    <row r="3266" spans="1:19">
      <c r="A3266" s="7"/>
      <c r="B3266" s="7"/>
      <c r="C3266" s="3"/>
      <c r="D3266" s="7"/>
      <c r="E3266" s="7"/>
      <c r="F3266" s="7"/>
      <c r="G3266" s="7"/>
      <c r="H3266" s="7"/>
      <c r="I3266" s="7"/>
      <c r="J3266" s="5"/>
      <c r="K3266" s="5"/>
      <c r="L3266" s="5"/>
      <c r="M3266" s="6"/>
      <c r="N3266" s="5"/>
      <c r="O3266" s="4"/>
      <c r="S3266" s="2">
        <v>1</v>
      </c>
    </row>
    <row r="3267" spans="1:19">
      <c r="A3267" s="7"/>
      <c r="B3267" s="7"/>
      <c r="C3267" s="3"/>
      <c r="D3267" s="7"/>
      <c r="E3267" s="7"/>
      <c r="F3267" s="7"/>
      <c r="G3267" s="7"/>
      <c r="H3267" s="7"/>
      <c r="I3267" s="7"/>
      <c r="J3267" s="5"/>
      <c r="K3267" s="5"/>
      <c r="L3267" s="5"/>
      <c r="M3267" s="6"/>
      <c r="N3267" s="5"/>
      <c r="O3267" s="4"/>
      <c r="S3267" s="2">
        <v>1</v>
      </c>
    </row>
    <row r="3268" spans="1:19">
      <c r="A3268" s="7"/>
      <c r="B3268" s="7"/>
      <c r="C3268" s="3"/>
      <c r="D3268" s="7"/>
      <c r="E3268" s="7"/>
      <c r="F3268" s="7"/>
      <c r="G3268" s="7"/>
      <c r="H3268" s="7"/>
      <c r="I3268" s="7"/>
      <c r="J3268" s="5"/>
      <c r="K3268" s="5"/>
      <c r="L3268" s="5"/>
      <c r="M3268" s="6"/>
      <c r="N3268" s="5"/>
      <c r="O3268" s="4"/>
      <c r="S3268" s="2">
        <v>1</v>
      </c>
    </row>
    <row r="3269" spans="1:19">
      <c r="A3269" s="7"/>
      <c r="B3269" s="7"/>
      <c r="C3269" s="3"/>
      <c r="D3269" s="7"/>
      <c r="E3269" s="7"/>
      <c r="F3269" s="7"/>
      <c r="G3269" s="7"/>
      <c r="H3269" s="7"/>
      <c r="I3269" s="7"/>
      <c r="J3269" s="5"/>
      <c r="K3269" s="5"/>
      <c r="L3269" s="5"/>
      <c r="M3269" s="6"/>
      <c r="N3269" s="5"/>
      <c r="O3269" s="4"/>
      <c r="S3269" s="2">
        <v>1</v>
      </c>
    </row>
    <row r="3270" spans="1:19">
      <c r="A3270" s="7"/>
      <c r="B3270" s="7"/>
      <c r="C3270" s="3"/>
      <c r="D3270" s="7"/>
      <c r="E3270" s="7"/>
      <c r="F3270" s="7"/>
      <c r="G3270" s="7"/>
      <c r="H3270" s="7"/>
      <c r="I3270" s="7"/>
      <c r="J3270" s="5"/>
      <c r="K3270" s="5"/>
      <c r="L3270" s="5"/>
      <c r="M3270" s="6"/>
      <c r="N3270" s="5"/>
      <c r="O3270" s="4"/>
      <c r="S3270" s="2">
        <v>1</v>
      </c>
    </row>
    <row r="3271" spans="1:19">
      <c r="A3271" s="7"/>
      <c r="B3271" s="7"/>
      <c r="C3271" s="3"/>
      <c r="D3271" s="7"/>
      <c r="E3271" s="7"/>
      <c r="F3271" s="7"/>
      <c r="G3271" s="7"/>
      <c r="H3271" s="7"/>
      <c r="I3271" s="7"/>
      <c r="J3271" s="5"/>
      <c r="K3271" s="5"/>
      <c r="L3271" s="5"/>
      <c r="M3271" s="6"/>
      <c r="N3271" s="5"/>
      <c r="O3271" s="4"/>
      <c r="S3271" s="2">
        <v>1</v>
      </c>
    </row>
    <row r="3272" spans="1:19">
      <c r="A3272" s="7"/>
      <c r="B3272" s="7"/>
      <c r="C3272" s="3"/>
      <c r="D3272" s="7"/>
      <c r="E3272" s="7"/>
      <c r="F3272" s="7"/>
      <c r="G3272" s="7"/>
      <c r="H3272" s="7"/>
      <c r="I3272" s="7"/>
      <c r="J3272" s="5"/>
      <c r="K3272" s="5"/>
      <c r="L3272" s="5"/>
      <c r="M3272" s="6"/>
      <c r="N3272" s="5"/>
      <c r="O3272" s="4"/>
      <c r="S3272" s="2">
        <v>1</v>
      </c>
    </row>
    <row r="3273" spans="1:19">
      <c r="A3273" s="7"/>
      <c r="B3273" s="7"/>
      <c r="C3273" s="3"/>
      <c r="D3273" s="7"/>
      <c r="E3273" s="7"/>
      <c r="F3273" s="7"/>
      <c r="G3273" s="7"/>
      <c r="H3273" s="7"/>
      <c r="I3273" s="7"/>
      <c r="J3273" s="5"/>
      <c r="K3273" s="5"/>
      <c r="L3273" s="5"/>
      <c r="M3273" s="6"/>
      <c r="N3273" s="5"/>
      <c r="O3273" s="4"/>
      <c r="S3273" s="2">
        <v>1</v>
      </c>
    </row>
    <row r="3274" spans="1:19">
      <c r="A3274" s="7"/>
      <c r="B3274" s="7"/>
      <c r="C3274" s="3"/>
      <c r="D3274" s="7"/>
      <c r="E3274" s="7"/>
      <c r="F3274" s="7"/>
      <c r="G3274" s="7"/>
      <c r="H3274" s="7"/>
      <c r="I3274" s="7"/>
      <c r="J3274" s="5"/>
      <c r="K3274" s="5"/>
      <c r="L3274" s="5"/>
      <c r="M3274" s="6"/>
      <c r="N3274" s="5"/>
      <c r="O3274" s="4"/>
      <c r="S3274" s="2">
        <v>1</v>
      </c>
    </row>
    <row r="3275" spans="1:19">
      <c r="A3275" s="7"/>
      <c r="B3275" s="7"/>
      <c r="C3275" s="3"/>
      <c r="D3275" s="7"/>
      <c r="E3275" s="7"/>
      <c r="F3275" s="7"/>
      <c r="G3275" s="7"/>
      <c r="H3275" s="7"/>
      <c r="I3275" s="7"/>
      <c r="J3275" s="5"/>
      <c r="K3275" s="5"/>
      <c r="L3275" s="5"/>
      <c r="M3275" s="6"/>
      <c r="N3275" s="5"/>
      <c r="O3275" s="4"/>
      <c r="S3275" s="2">
        <v>1</v>
      </c>
    </row>
    <row r="3276" spans="1:19">
      <c r="A3276" s="7"/>
      <c r="B3276" s="7"/>
      <c r="C3276" s="3"/>
      <c r="D3276" s="7"/>
      <c r="E3276" s="7"/>
      <c r="F3276" s="7"/>
      <c r="G3276" s="7"/>
      <c r="H3276" s="7"/>
      <c r="I3276" s="7"/>
      <c r="J3276" s="5"/>
      <c r="K3276" s="5"/>
      <c r="L3276" s="5"/>
      <c r="M3276" s="6"/>
      <c r="N3276" s="5"/>
      <c r="O3276" s="4"/>
      <c r="S3276" s="2">
        <v>1</v>
      </c>
    </row>
    <row r="3277" spans="1:19">
      <c r="A3277" s="7"/>
      <c r="B3277" s="7"/>
      <c r="C3277" s="3"/>
      <c r="D3277" s="7"/>
      <c r="E3277" s="7"/>
      <c r="F3277" s="7"/>
      <c r="G3277" s="7"/>
      <c r="H3277" s="7"/>
      <c r="I3277" s="7"/>
      <c r="J3277" s="5"/>
      <c r="K3277" s="5"/>
      <c r="L3277" s="5"/>
      <c r="M3277" s="6"/>
      <c r="N3277" s="5"/>
      <c r="O3277" s="4"/>
      <c r="S3277" s="2"/>
    </row>
    <row r="3278" spans="1:19">
      <c r="A3278" s="7"/>
      <c r="B3278" s="7"/>
      <c r="C3278" s="3"/>
      <c r="D3278" s="7"/>
      <c r="E3278" s="7"/>
      <c r="F3278" s="7"/>
      <c r="G3278" s="7"/>
      <c r="H3278" s="7"/>
      <c r="I3278" s="7"/>
      <c r="J3278" s="5"/>
      <c r="K3278" s="5"/>
      <c r="L3278" s="5"/>
      <c r="M3278" s="6"/>
      <c r="N3278" s="5"/>
      <c r="O3278" s="4"/>
      <c r="S3278" s="2"/>
    </row>
    <row r="3279" spans="1:19">
      <c r="A3279" s="7"/>
      <c r="B3279" s="7"/>
      <c r="C3279" s="3"/>
      <c r="D3279" s="7"/>
      <c r="E3279" s="7"/>
      <c r="F3279" s="7"/>
      <c r="G3279" s="7"/>
      <c r="H3279" s="7"/>
      <c r="I3279" s="7"/>
      <c r="J3279" s="5"/>
      <c r="K3279" s="5"/>
      <c r="L3279" s="5"/>
      <c r="M3279" s="6"/>
      <c r="N3279" s="5"/>
      <c r="O3279" s="4"/>
      <c r="S3279" s="2"/>
    </row>
    <row r="3280" spans="1:19">
      <c r="A3280" s="7"/>
      <c r="B3280" s="7"/>
      <c r="C3280" s="3"/>
      <c r="D3280" s="7"/>
      <c r="E3280" s="7"/>
      <c r="F3280" s="7"/>
      <c r="G3280" s="7"/>
      <c r="H3280" s="7"/>
      <c r="I3280" s="7"/>
      <c r="J3280" s="5"/>
      <c r="K3280" s="5"/>
      <c r="L3280" s="5"/>
      <c r="M3280" s="6"/>
      <c r="N3280" s="5"/>
      <c r="O3280" s="4"/>
      <c r="S3280" s="2"/>
    </row>
    <row r="3281" spans="1:19">
      <c r="A3281" s="7"/>
      <c r="B3281" s="7"/>
      <c r="C3281" s="3"/>
      <c r="D3281" s="7"/>
      <c r="E3281" s="7"/>
      <c r="F3281" s="7"/>
      <c r="G3281" s="7"/>
      <c r="H3281" s="7"/>
      <c r="I3281" s="7"/>
      <c r="J3281" s="5"/>
      <c r="K3281" s="5"/>
      <c r="L3281" s="5"/>
      <c r="M3281" s="6"/>
      <c r="N3281" s="5"/>
      <c r="O3281" s="4"/>
      <c r="S3281" s="2"/>
    </row>
    <row r="3282" spans="1:19">
      <c r="A3282" s="7"/>
      <c r="B3282" s="7"/>
      <c r="C3282" s="3"/>
      <c r="D3282" s="7"/>
      <c r="E3282" s="7"/>
      <c r="F3282" s="7"/>
      <c r="G3282" s="7"/>
      <c r="H3282" s="7"/>
      <c r="I3282" s="7"/>
      <c r="J3282" s="5"/>
      <c r="K3282" s="5"/>
      <c r="L3282" s="5"/>
      <c r="M3282" s="6"/>
      <c r="N3282" s="5"/>
      <c r="O3282" s="4"/>
      <c r="S3282" s="2"/>
    </row>
    <row r="3283" spans="1:19">
      <c r="A3283" s="7"/>
      <c r="B3283" s="7"/>
      <c r="C3283" s="3"/>
      <c r="D3283" s="7"/>
      <c r="E3283" s="7"/>
      <c r="F3283" s="7"/>
      <c r="G3283" s="7"/>
      <c r="H3283" s="7"/>
      <c r="I3283" s="7"/>
      <c r="J3283" s="5"/>
      <c r="K3283" s="5"/>
      <c r="L3283" s="5"/>
      <c r="M3283" s="6"/>
      <c r="N3283" s="5"/>
      <c r="O3283" s="4"/>
      <c r="S3283" s="2"/>
    </row>
    <row r="3284" spans="1:19">
      <c r="A3284" s="7"/>
      <c r="B3284" s="7"/>
      <c r="C3284" s="3"/>
      <c r="D3284" s="7"/>
      <c r="E3284" s="7"/>
      <c r="F3284" s="7"/>
      <c r="G3284" s="7"/>
      <c r="H3284" s="7"/>
      <c r="I3284" s="7"/>
      <c r="J3284" s="5"/>
      <c r="K3284" s="5"/>
      <c r="L3284" s="5"/>
      <c r="M3284" s="6"/>
      <c r="N3284" s="5"/>
      <c r="O3284" s="4"/>
      <c r="S3284" s="2"/>
    </row>
    <row r="3285" spans="1:19">
      <c r="A3285" s="7"/>
      <c r="B3285" s="7"/>
      <c r="C3285" s="3"/>
      <c r="D3285" s="7"/>
      <c r="E3285" s="7"/>
      <c r="F3285" s="7"/>
      <c r="G3285" s="7"/>
      <c r="H3285" s="7"/>
      <c r="I3285" s="7"/>
      <c r="J3285" s="5"/>
      <c r="K3285" s="5"/>
      <c r="L3285" s="5"/>
      <c r="M3285" s="6"/>
      <c r="N3285" s="5"/>
      <c r="O3285" s="4"/>
      <c r="S3285" s="2"/>
    </row>
    <row r="3286" spans="1:19">
      <c r="A3286" s="7"/>
      <c r="B3286" s="7"/>
      <c r="C3286" s="3"/>
      <c r="D3286" s="7"/>
      <c r="E3286" s="7"/>
      <c r="F3286" s="7"/>
      <c r="G3286" s="7"/>
      <c r="H3286" s="7"/>
      <c r="I3286" s="7"/>
      <c r="J3286" s="5"/>
      <c r="K3286" s="5"/>
      <c r="L3286" s="5"/>
      <c r="M3286" s="6"/>
      <c r="N3286" s="5"/>
      <c r="O3286" s="4"/>
      <c r="S3286" s="2"/>
    </row>
    <row r="3287" spans="1:19">
      <c r="A3287" s="7"/>
      <c r="B3287" s="7"/>
      <c r="C3287" s="3"/>
      <c r="D3287" s="7"/>
      <c r="E3287" s="7"/>
      <c r="F3287" s="7"/>
      <c r="G3287" s="7"/>
      <c r="H3287" s="7"/>
      <c r="I3287" s="7"/>
      <c r="J3287" s="5"/>
      <c r="K3287" s="5"/>
      <c r="L3287" s="5"/>
      <c r="M3287" s="6"/>
      <c r="N3287" s="5"/>
      <c r="O3287" s="4"/>
      <c r="S3287" s="2"/>
    </row>
    <row r="3288" spans="1:19">
      <c r="A3288" s="7"/>
      <c r="B3288" s="7"/>
      <c r="C3288" s="3"/>
      <c r="D3288" s="7"/>
      <c r="E3288" s="7"/>
      <c r="F3288" s="7"/>
      <c r="G3288" s="7"/>
      <c r="H3288" s="7"/>
      <c r="I3288" s="7"/>
      <c r="J3288" s="5"/>
      <c r="K3288" s="5"/>
      <c r="L3288" s="5"/>
      <c r="M3288" s="6"/>
      <c r="N3288" s="5"/>
      <c r="O3288" s="4"/>
      <c r="S3288" s="2"/>
    </row>
    <row r="3289" spans="1:19">
      <c r="A3289" s="7"/>
      <c r="B3289" s="7"/>
      <c r="C3289" s="3"/>
      <c r="D3289" s="7"/>
      <c r="E3289" s="7"/>
      <c r="F3289" s="7"/>
      <c r="G3289" s="7"/>
      <c r="H3289" s="7"/>
      <c r="I3289" s="7"/>
      <c r="J3289" s="5"/>
      <c r="K3289" s="5"/>
      <c r="L3289" s="5"/>
      <c r="M3289" s="6"/>
      <c r="N3289" s="5"/>
      <c r="O3289" s="4"/>
      <c r="S3289" s="2"/>
    </row>
    <row r="3290" spans="1:19">
      <c r="A3290" s="7"/>
      <c r="B3290" s="7"/>
      <c r="C3290" s="3"/>
      <c r="D3290" s="7"/>
      <c r="E3290" s="7"/>
      <c r="F3290" s="7"/>
      <c r="G3290" s="7"/>
      <c r="H3290" s="7"/>
      <c r="I3290" s="7"/>
      <c r="J3290" s="5"/>
      <c r="K3290" s="5"/>
      <c r="L3290" s="5"/>
      <c r="M3290" s="6"/>
      <c r="N3290" s="5"/>
      <c r="O3290" s="4"/>
      <c r="S3290" s="2"/>
    </row>
    <row r="3291" spans="1:19">
      <c r="A3291" s="7"/>
      <c r="B3291" s="7"/>
      <c r="C3291" s="3"/>
      <c r="D3291" s="7"/>
      <c r="E3291" s="7"/>
      <c r="F3291" s="7"/>
      <c r="G3291" s="7"/>
      <c r="H3291" s="7"/>
      <c r="I3291" s="7"/>
      <c r="J3291" s="5"/>
      <c r="K3291" s="5"/>
      <c r="L3291" s="5"/>
      <c r="M3291" s="6"/>
      <c r="N3291" s="5"/>
      <c r="O3291" s="4"/>
      <c r="S3291" s="2"/>
    </row>
    <row r="3292" spans="1:19">
      <c r="A3292" s="7"/>
      <c r="B3292" s="7"/>
      <c r="C3292" s="3"/>
      <c r="D3292" s="7"/>
      <c r="E3292" s="7"/>
      <c r="F3292" s="7"/>
      <c r="G3292" s="7"/>
      <c r="H3292" s="7"/>
      <c r="I3292" s="7"/>
      <c r="J3292" s="5"/>
      <c r="K3292" s="5"/>
      <c r="L3292" s="5"/>
      <c r="M3292" s="6"/>
      <c r="N3292" s="5"/>
      <c r="O3292" s="4"/>
      <c r="S3292" s="2"/>
    </row>
    <row r="3293" spans="1:19">
      <c r="A3293" s="7"/>
      <c r="B3293" s="7"/>
      <c r="C3293" s="3"/>
      <c r="D3293" s="7"/>
      <c r="E3293" s="7"/>
      <c r="F3293" s="7"/>
      <c r="G3293" s="7"/>
      <c r="H3293" s="7"/>
      <c r="I3293" s="7"/>
      <c r="J3293" s="5"/>
      <c r="K3293" s="5"/>
      <c r="L3293" s="5"/>
      <c r="M3293" s="6"/>
      <c r="N3293" s="5"/>
      <c r="O3293" s="4"/>
      <c r="S3293" s="2"/>
    </row>
    <row r="3294" spans="1:19">
      <c r="A3294" s="7"/>
      <c r="B3294" s="7"/>
      <c r="C3294" s="3"/>
      <c r="D3294" s="7"/>
      <c r="E3294" s="7"/>
      <c r="F3294" s="7"/>
      <c r="G3294" s="7"/>
      <c r="H3294" s="7"/>
      <c r="I3294" s="7"/>
      <c r="J3294" s="5"/>
      <c r="K3294" s="5"/>
      <c r="L3294" s="5"/>
      <c r="M3294" s="6"/>
      <c r="N3294" s="5"/>
      <c r="O3294" s="4"/>
      <c r="S3294" s="2"/>
    </row>
    <row r="3295" spans="1:19">
      <c r="A3295" s="7"/>
      <c r="B3295" s="7"/>
      <c r="C3295" s="3"/>
      <c r="D3295" s="7"/>
      <c r="E3295" s="7"/>
      <c r="F3295" s="7"/>
      <c r="G3295" s="7"/>
      <c r="H3295" s="7"/>
      <c r="I3295" s="7"/>
      <c r="J3295" s="5"/>
      <c r="K3295" s="5"/>
      <c r="L3295" s="5"/>
      <c r="M3295" s="6"/>
      <c r="N3295" s="5"/>
      <c r="O3295" s="4"/>
      <c r="S3295" s="2"/>
    </row>
    <row r="3296" spans="1:19">
      <c r="A3296" s="7"/>
      <c r="B3296" s="7"/>
      <c r="C3296" s="3"/>
      <c r="D3296" s="7"/>
      <c r="E3296" s="7"/>
      <c r="F3296" s="7"/>
      <c r="G3296" s="7"/>
      <c r="H3296" s="7"/>
      <c r="I3296" s="7"/>
      <c r="J3296" s="5"/>
      <c r="K3296" s="5"/>
      <c r="L3296" s="5"/>
      <c r="M3296" s="6"/>
      <c r="N3296" s="5"/>
      <c r="O3296" s="4"/>
      <c r="S3296" s="2"/>
    </row>
    <row r="3297" spans="1:19">
      <c r="A3297" s="7"/>
      <c r="B3297" s="7"/>
      <c r="C3297" s="3"/>
      <c r="D3297" s="7"/>
      <c r="E3297" s="7"/>
      <c r="F3297" s="7"/>
      <c r="G3297" s="7"/>
      <c r="H3297" s="7"/>
      <c r="I3297" s="7"/>
      <c r="J3297" s="5"/>
      <c r="K3297" s="5"/>
      <c r="L3297" s="5"/>
      <c r="M3297" s="6"/>
      <c r="N3297" s="5"/>
      <c r="O3297" s="4"/>
      <c r="S3297" s="2"/>
    </row>
    <row r="3298" spans="1:19">
      <c r="A3298" s="7"/>
      <c r="B3298" s="7"/>
      <c r="C3298" s="3"/>
      <c r="D3298" s="7"/>
      <c r="E3298" s="7"/>
      <c r="F3298" s="7"/>
      <c r="G3298" s="7"/>
      <c r="H3298" s="7"/>
      <c r="I3298" s="7"/>
      <c r="J3298" s="5"/>
      <c r="K3298" s="5"/>
      <c r="L3298" s="5"/>
      <c r="M3298" s="6"/>
      <c r="N3298" s="5"/>
      <c r="O3298" s="4"/>
      <c r="S3298" s="2"/>
    </row>
    <row r="3299" spans="1:19">
      <c r="A3299" s="7"/>
      <c r="B3299" s="7"/>
      <c r="C3299" s="3"/>
      <c r="D3299" s="7"/>
      <c r="E3299" s="7"/>
      <c r="F3299" s="7"/>
      <c r="G3299" s="7"/>
      <c r="H3299" s="7"/>
      <c r="I3299" s="7"/>
      <c r="J3299" s="5"/>
      <c r="K3299" s="5"/>
      <c r="L3299" s="5"/>
      <c r="M3299" s="6"/>
      <c r="N3299" s="5"/>
      <c r="O3299" s="4"/>
      <c r="S3299" s="2"/>
    </row>
    <row r="3300" spans="1:19">
      <c r="A3300" s="7"/>
      <c r="B3300" s="7"/>
      <c r="C3300" s="3"/>
      <c r="D3300" s="7"/>
      <c r="E3300" s="7"/>
      <c r="F3300" s="7"/>
      <c r="G3300" s="7"/>
      <c r="H3300" s="7"/>
      <c r="I3300" s="7"/>
      <c r="J3300" s="5"/>
      <c r="K3300" s="5"/>
      <c r="L3300" s="5"/>
      <c r="M3300" s="6"/>
      <c r="N3300" s="5"/>
      <c r="O3300" s="4"/>
      <c r="S3300" s="2"/>
    </row>
    <row r="3301" spans="1:19">
      <c r="A3301" s="7"/>
      <c r="B3301" s="7"/>
      <c r="C3301" s="3"/>
      <c r="D3301" s="7"/>
      <c r="E3301" s="7"/>
      <c r="F3301" s="7"/>
      <c r="G3301" s="7"/>
      <c r="H3301" s="7"/>
      <c r="I3301" s="7"/>
      <c r="J3301" s="5"/>
      <c r="K3301" s="5"/>
      <c r="L3301" s="5"/>
      <c r="M3301" s="6"/>
      <c r="N3301" s="5"/>
      <c r="O3301" s="4"/>
      <c r="S3301" s="2"/>
    </row>
    <row r="3302" spans="1:19">
      <c r="A3302" s="7"/>
      <c r="B3302" s="7"/>
      <c r="C3302" s="3"/>
      <c r="D3302" s="7"/>
      <c r="E3302" s="7"/>
      <c r="F3302" s="7"/>
      <c r="G3302" s="7"/>
      <c r="H3302" s="7"/>
      <c r="I3302" s="7"/>
      <c r="J3302" s="5"/>
      <c r="K3302" s="5"/>
      <c r="L3302" s="5"/>
      <c r="M3302" s="6"/>
      <c r="N3302" s="5"/>
      <c r="O3302" s="4"/>
      <c r="S3302" s="2"/>
    </row>
    <row r="3303" spans="1:19">
      <c r="A3303" s="7"/>
      <c r="B3303" s="7"/>
      <c r="C3303" s="3"/>
      <c r="D3303" s="7"/>
      <c r="E3303" s="7"/>
      <c r="F3303" s="7"/>
      <c r="G3303" s="7"/>
      <c r="H3303" s="7"/>
      <c r="I3303" s="7"/>
      <c r="J3303" s="5"/>
      <c r="K3303" s="5"/>
      <c r="L3303" s="5"/>
      <c r="M3303" s="6"/>
      <c r="N3303" s="5"/>
      <c r="O3303" s="4"/>
      <c r="S3303" s="2"/>
    </row>
    <row r="3304" spans="1:19">
      <c r="A3304" s="7"/>
      <c r="B3304" s="7"/>
      <c r="C3304" s="3"/>
      <c r="D3304" s="7"/>
      <c r="E3304" s="7"/>
      <c r="F3304" s="7"/>
      <c r="G3304" s="7"/>
      <c r="H3304" s="7"/>
      <c r="I3304" s="7"/>
      <c r="J3304" s="5"/>
      <c r="K3304" s="5"/>
      <c r="L3304" s="5"/>
      <c r="M3304" s="6"/>
      <c r="N3304" s="5"/>
      <c r="O3304" s="4"/>
      <c r="S3304" s="2"/>
    </row>
    <row r="3305" spans="1:19">
      <c r="A3305" s="7"/>
      <c r="B3305" s="7"/>
      <c r="C3305" s="3"/>
      <c r="D3305" s="7"/>
      <c r="E3305" s="7"/>
      <c r="F3305" s="7"/>
      <c r="G3305" s="7"/>
      <c r="H3305" s="7"/>
      <c r="I3305" s="7"/>
      <c r="J3305" s="5"/>
      <c r="K3305" s="5"/>
      <c r="L3305" s="5"/>
      <c r="M3305" s="6"/>
      <c r="N3305" s="5"/>
      <c r="O3305" s="4"/>
      <c r="S3305" s="2"/>
    </row>
    <row r="3306" spans="1:19">
      <c r="A3306" s="7"/>
      <c r="B3306" s="7"/>
      <c r="C3306" s="3"/>
      <c r="D3306" s="7"/>
      <c r="E3306" s="7"/>
      <c r="F3306" s="7"/>
      <c r="G3306" s="7"/>
      <c r="H3306" s="7"/>
      <c r="I3306" s="7"/>
      <c r="J3306" s="5"/>
      <c r="K3306" s="5"/>
      <c r="L3306" s="5"/>
      <c r="M3306" s="6"/>
      <c r="N3306" s="5"/>
      <c r="O3306" s="4"/>
      <c r="S3306" s="2"/>
    </row>
    <row r="3307" spans="1:19">
      <c r="A3307" s="7"/>
      <c r="B3307" s="7"/>
      <c r="C3307" s="3"/>
      <c r="D3307" s="7"/>
      <c r="E3307" s="7"/>
      <c r="F3307" s="7"/>
      <c r="G3307" s="7"/>
      <c r="H3307" s="7"/>
      <c r="I3307" s="7"/>
      <c r="J3307" s="5"/>
      <c r="K3307" s="5"/>
      <c r="L3307" s="5"/>
      <c r="M3307" s="6"/>
      <c r="N3307" s="5"/>
      <c r="O3307" s="4"/>
      <c r="S3307" s="2"/>
    </row>
    <row r="3308" spans="1:19">
      <c r="A3308" s="7"/>
      <c r="B3308" s="7"/>
      <c r="C3308" s="3"/>
      <c r="D3308" s="7"/>
      <c r="E3308" s="7"/>
      <c r="F3308" s="7"/>
      <c r="G3308" s="7"/>
      <c r="H3308" s="7"/>
      <c r="I3308" s="7"/>
      <c r="J3308" s="5"/>
      <c r="K3308" s="5"/>
      <c r="L3308" s="5"/>
      <c r="M3308" s="6"/>
      <c r="N3308" s="5"/>
      <c r="O3308" s="4"/>
      <c r="S3308" s="2"/>
    </row>
    <row r="3309" spans="1:19">
      <c r="A3309" s="7"/>
      <c r="B3309" s="7"/>
      <c r="C3309" s="3"/>
      <c r="D3309" s="7"/>
      <c r="E3309" s="7"/>
      <c r="F3309" s="7"/>
      <c r="G3309" s="7"/>
      <c r="H3309" s="7"/>
      <c r="I3309" s="7"/>
      <c r="J3309" s="5"/>
      <c r="K3309" s="5"/>
      <c r="L3309" s="5"/>
      <c r="M3309" s="6"/>
      <c r="N3309" s="5"/>
      <c r="O3309" s="4"/>
      <c r="S3309" s="2"/>
    </row>
    <row r="3310" spans="1:19">
      <c r="A3310" s="7"/>
      <c r="B3310" s="7"/>
      <c r="C3310" s="3"/>
      <c r="D3310" s="7"/>
      <c r="E3310" s="7"/>
      <c r="F3310" s="7"/>
      <c r="G3310" s="7"/>
      <c r="H3310" s="7"/>
      <c r="I3310" s="7"/>
      <c r="J3310" s="5"/>
      <c r="K3310" s="5"/>
      <c r="L3310" s="5"/>
      <c r="M3310" s="6"/>
      <c r="N3310" s="5"/>
      <c r="O3310" s="4"/>
      <c r="S3310" s="2"/>
    </row>
    <row r="3311" spans="1:19">
      <c r="A3311" s="7"/>
      <c r="B3311" s="7"/>
      <c r="C3311" s="3"/>
      <c r="D3311" s="7"/>
      <c r="E3311" s="7"/>
      <c r="F3311" s="7"/>
      <c r="G3311" s="7"/>
      <c r="H3311" s="7"/>
      <c r="I3311" s="7"/>
      <c r="J3311" s="5"/>
      <c r="K3311" s="5"/>
      <c r="L3311" s="5"/>
      <c r="M3311" s="6"/>
      <c r="N3311" s="5"/>
      <c r="O3311" s="4"/>
      <c r="S3311" s="2"/>
    </row>
    <row r="3312" spans="1:19">
      <c r="A3312" s="7"/>
      <c r="B3312" s="7"/>
      <c r="C3312" s="3"/>
      <c r="D3312" s="7"/>
      <c r="E3312" s="7"/>
      <c r="F3312" s="7"/>
      <c r="G3312" s="7"/>
      <c r="H3312" s="7"/>
      <c r="I3312" s="7"/>
      <c r="J3312" s="5"/>
      <c r="K3312" s="5"/>
      <c r="L3312" s="5"/>
      <c r="M3312" s="6"/>
      <c r="N3312" s="5"/>
      <c r="O3312" s="4"/>
      <c r="S3312" s="2"/>
    </row>
    <row r="3313" spans="1:19">
      <c r="A3313" s="7"/>
      <c r="B3313" s="7"/>
      <c r="C3313" s="3"/>
      <c r="D3313" s="7"/>
      <c r="E3313" s="7"/>
      <c r="F3313" s="7"/>
      <c r="G3313" s="7"/>
      <c r="H3313" s="7"/>
      <c r="I3313" s="7"/>
      <c r="J3313" s="5"/>
      <c r="K3313" s="5"/>
      <c r="L3313" s="5"/>
      <c r="M3313" s="6"/>
      <c r="N3313" s="5"/>
      <c r="O3313" s="4"/>
      <c r="S3313" s="2"/>
    </row>
    <row r="3314" spans="1:19">
      <c r="A3314" s="7"/>
      <c r="B3314" s="7"/>
      <c r="C3314" s="3"/>
      <c r="D3314" s="7"/>
      <c r="E3314" s="7"/>
      <c r="F3314" s="7"/>
      <c r="G3314" s="7"/>
      <c r="H3314" s="7"/>
      <c r="I3314" s="7"/>
      <c r="J3314" s="5"/>
      <c r="K3314" s="5"/>
      <c r="L3314" s="5"/>
      <c r="M3314" s="6"/>
      <c r="N3314" s="5"/>
      <c r="O3314" s="4"/>
      <c r="S3314" s="2"/>
    </row>
    <row r="3315" spans="1:19">
      <c r="A3315" s="7"/>
      <c r="B3315" s="7"/>
      <c r="C3315" s="3"/>
      <c r="D3315" s="7"/>
      <c r="E3315" s="7"/>
      <c r="F3315" s="7"/>
      <c r="G3315" s="7"/>
      <c r="H3315" s="7"/>
      <c r="I3315" s="7"/>
      <c r="J3315" s="5"/>
      <c r="K3315" s="5"/>
      <c r="L3315" s="5"/>
      <c r="M3315" s="6"/>
      <c r="N3315" s="5"/>
      <c r="O3315" s="4"/>
      <c r="S3315" s="2"/>
    </row>
    <row r="3316" spans="1:19">
      <c r="A3316" s="7"/>
      <c r="B3316" s="7"/>
      <c r="C3316" s="3"/>
      <c r="D3316" s="7"/>
      <c r="E3316" s="7"/>
      <c r="F3316" s="7"/>
      <c r="G3316" s="7"/>
      <c r="H3316" s="7"/>
      <c r="I3316" s="7"/>
      <c r="J3316" s="5"/>
      <c r="K3316" s="5"/>
      <c r="L3316" s="5"/>
      <c r="M3316" s="6"/>
      <c r="N3316" s="5"/>
      <c r="O3316" s="4"/>
      <c r="S3316" s="2"/>
    </row>
    <row r="3317" spans="1:19">
      <c r="A3317" s="7"/>
      <c r="B3317" s="7"/>
      <c r="C3317" s="3"/>
      <c r="D3317" s="7"/>
      <c r="E3317" s="7"/>
      <c r="F3317" s="7"/>
      <c r="G3317" s="7"/>
      <c r="H3317" s="7"/>
      <c r="I3317" s="7"/>
      <c r="J3317" s="5"/>
      <c r="K3317" s="5"/>
      <c r="L3317" s="5"/>
      <c r="M3317" s="6"/>
      <c r="N3317" s="5"/>
      <c r="O3317" s="4"/>
      <c r="S3317" s="2"/>
    </row>
    <row r="3318" spans="1:19">
      <c r="A3318" s="7"/>
      <c r="B3318" s="7"/>
      <c r="C3318" s="3"/>
      <c r="D3318" s="7"/>
      <c r="E3318" s="7"/>
      <c r="F3318" s="7"/>
      <c r="G3318" s="7"/>
      <c r="H3318" s="7"/>
      <c r="I3318" s="7"/>
      <c r="J3318" s="5"/>
      <c r="K3318" s="5"/>
      <c r="L3318" s="5"/>
      <c r="M3318" s="6"/>
      <c r="N3318" s="5"/>
      <c r="O3318" s="4"/>
      <c r="S3318" s="2"/>
    </row>
    <row r="3319" spans="1:19">
      <c r="A3319" s="7"/>
      <c r="B3319" s="7"/>
      <c r="C3319" s="3"/>
      <c r="D3319" s="7"/>
      <c r="E3319" s="7"/>
      <c r="F3319" s="7"/>
      <c r="G3319" s="7"/>
      <c r="H3319" s="7"/>
      <c r="I3319" s="7"/>
      <c r="J3319" s="5"/>
      <c r="K3319" s="5"/>
      <c r="L3319" s="5"/>
      <c r="M3319" s="6"/>
      <c r="N3319" s="5"/>
      <c r="O3319" s="4"/>
      <c r="S3319" s="2"/>
    </row>
    <row r="3320" spans="1:19">
      <c r="A3320" s="7"/>
      <c r="B3320" s="7"/>
      <c r="C3320" s="3"/>
      <c r="D3320" s="7"/>
      <c r="E3320" s="7"/>
      <c r="F3320" s="7"/>
      <c r="G3320" s="7"/>
      <c r="H3320" s="7"/>
      <c r="I3320" s="7"/>
      <c r="J3320" s="5"/>
      <c r="K3320" s="5"/>
      <c r="L3320" s="5"/>
      <c r="M3320" s="6"/>
      <c r="N3320" s="5"/>
      <c r="O3320" s="4"/>
      <c r="S3320" s="2"/>
    </row>
    <row r="3321" spans="1:19">
      <c r="A3321" s="7"/>
      <c r="B3321" s="7"/>
      <c r="C3321" s="3"/>
      <c r="D3321" s="7"/>
      <c r="E3321" s="7"/>
      <c r="F3321" s="7"/>
      <c r="G3321" s="7"/>
      <c r="H3321" s="7"/>
      <c r="I3321" s="7"/>
      <c r="J3321" s="5"/>
      <c r="K3321" s="5"/>
      <c r="L3321" s="5"/>
      <c r="M3321" s="6"/>
      <c r="N3321" s="5"/>
      <c r="O3321" s="4"/>
      <c r="S3321" s="2"/>
    </row>
    <row r="3322" spans="1:19">
      <c r="A3322" s="7"/>
      <c r="B3322" s="7"/>
      <c r="C3322" s="3"/>
      <c r="D3322" s="7"/>
      <c r="E3322" s="7"/>
      <c r="F3322" s="7"/>
      <c r="G3322" s="7"/>
      <c r="H3322" s="7"/>
      <c r="I3322" s="7"/>
      <c r="J3322" s="5"/>
      <c r="K3322" s="5"/>
      <c r="L3322" s="5"/>
      <c r="M3322" s="6"/>
      <c r="N3322" s="5"/>
      <c r="O3322" s="4"/>
      <c r="S3322" s="2"/>
    </row>
    <row r="3323" spans="1:19">
      <c r="A3323" s="7"/>
      <c r="B3323" s="7"/>
      <c r="C3323" s="3"/>
      <c r="D3323" s="7"/>
      <c r="E3323" s="7"/>
      <c r="F3323" s="7"/>
      <c r="G3323" s="7"/>
      <c r="H3323" s="7"/>
      <c r="I3323" s="7"/>
      <c r="J3323" s="5"/>
      <c r="K3323" s="5"/>
      <c r="L3323" s="5"/>
      <c r="M3323" s="6"/>
      <c r="N3323" s="5"/>
      <c r="O3323" s="4"/>
      <c r="S3323" s="2"/>
    </row>
    <row r="3324" spans="1:19">
      <c r="A3324" s="7"/>
      <c r="B3324" s="7"/>
      <c r="C3324" s="3"/>
      <c r="D3324" s="7"/>
      <c r="E3324" s="7"/>
      <c r="F3324" s="7"/>
      <c r="G3324" s="7"/>
      <c r="H3324" s="7"/>
      <c r="I3324" s="7"/>
      <c r="J3324" s="5"/>
      <c r="K3324" s="5"/>
      <c r="L3324" s="5"/>
      <c r="M3324" s="6"/>
      <c r="N3324" s="5"/>
      <c r="O3324" s="4"/>
      <c r="S3324" s="2"/>
    </row>
    <row r="3325" spans="1:19">
      <c r="A3325" s="7"/>
      <c r="B3325" s="7"/>
      <c r="C3325" s="3"/>
      <c r="D3325" s="7"/>
      <c r="E3325" s="7"/>
      <c r="F3325" s="7"/>
      <c r="G3325" s="7"/>
      <c r="H3325" s="7"/>
      <c r="I3325" s="7"/>
      <c r="J3325" s="5"/>
      <c r="K3325" s="5"/>
      <c r="L3325" s="5"/>
      <c r="M3325" s="6"/>
      <c r="N3325" s="5"/>
      <c r="O3325" s="4"/>
      <c r="S3325" s="2"/>
    </row>
    <row r="3326" spans="1:19">
      <c r="A3326" s="7"/>
      <c r="B3326" s="7"/>
      <c r="C3326" s="3"/>
      <c r="D3326" s="7"/>
      <c r="E3326" s="7"/>
      <c r="F3326" s="7"/>
      <c r="G3326" s="7"/>
      <c r="H3326" s="7"/>
      <c r="I3326" s="7"/>
      <c r="J3326" s="5"/>
      <c r="K3326" s="5"/>
      <c r="L3326" s="5"/>
      <c r="M3326" s="6"/>
      <c r="N3326" s="5"/>
      <c r="O3326" s="4"/>
      <c r="S3326" s="2"/>
    </row>
    <row r="3327" spans="1:19">
      <c r="A3327" s="7"/>
      <c r="B3327" s="7"/>
      <c r="C3327" s="3"/>
      <c r="D3327" s="7"/>
      <c r="E3327" s="7"/>
      <c r="F3327" s="7"/>
      <c r="G3327" s="7"/>
      <c r="H3327" s="7"/>
      <c r="I3327" s="7"/>
      <c r="J3327" s="5"/>
      <c r="K3327" s="5"/>
      <c r="L3327" s="5"/>
      <c r="M3327" s="6"/>
      <c r="N3327" s="5"/>
      <c r="O3327" s="4"/>
      <c r="S3327" s="2"/>
    </row>
    <row r="3328" spans="1:19">
      <c r="A3328" s="7"/>
      <c r="B3328" s="7"/>
      <c r="C3328" s="3"/>
      <c r="D3328" s="7"/>
      <c r="E3328" s="7"/>
      <c r="F3328" s="7"/>
      <c r="G3328" s="7"/>
      <c r="H3328" s="7"/>
      <c r="I3328" s="7"/>
      <c r="J3328" s="5"/>
      <c r="K3328" s="5"/>
      <c r="L3328" s="5"/>
      <c r="M3328" s="6"/>
      <c r="N3328" s="5"/>
      <c r="O3328" s="4"/>
      <c r="S3328" s="2"/>
    </row>
    <row r="3329" spans="1:19">
      <c r="A3329" s="7"/>
      <c r="B3329" s="7"/>
      <c r="C3329" s="3"/>
      <c r="D3329" s="7"/>
      <c r="E3329" s="7"/>
      <c r="F3329" s="7"/>
      <c r="G3329" s="7"/>
      <c r="H3329" s="7"/>
      <c r="I3329" s="7"/>
      <c r="J3329" s="5"/>
      <c r="K3329" s="5"/>
      <c r="L3329" s="5"/>
      <c r="M3329" s="6"/>
      <c r="N3329" s="5"/>
      <c r="O3329" s="4"/>
      <c r="S3329" s="2"/>
    </row>
    <row r="3330" spans="1:19">
      <c r="A3330" s="7"/>
      <c r="B3330" s="7"/>
      <c r="C3330" s="3"/>
      <c r="D3330" s="7"/>
      <c r="E3330" s="7"/>
      <c r="F3330" s="7"/>
      <c r="G3330" s="7"/>
      <c r="H3330" s="7"/>
      <c r="I3330" s="7"/>
      <c r="J3330" s="5"/>
      <c r="K3330" s="5"/>
      <c r="L3330" s="5"/>
      <c r="M3330" s="6"/>
      <c r="N3330" s="5"/>
      <c r="O3330" s="4"/>
      <c r="S3330" s="2"/>
    </row>
    <row r="3331" spans="1:19">
      <c r="A3331" s="7"/>
      <c r="B3331" s="7"/>
      <c r="C3331" s="3"/>
      <c r="D3331" s="7"/>
      <c r="E3331" s="7"/>
      <c r="F3331" s="7"/>
      <c r="G3331" s="7"/>
      <c r="H3331" s="7"/>
      <c r="I3331" s="7"/>
      <c r="J3331" s="5"/>
      <c r="K3331" s="5"/>
      <c r="L3331" s="5"/>
      <c r="M3331" s="6"/>
      <c r="N3331" s="5"/>
      <c r="O3331" s="4"/>
      <c r="S3331" s="2"/>
    </row>
    <row r="3332" spans="1:19">
      <c r="A3332" s="7"/>
      <c r="B3332" s="7"/>
      <c r="C3332" s="3"/>
      <c r="D3332" s="7"/>
      <c r="E3332" s="7"/>
      <c r="F3332" s="7"/>
      <c r="G3332" s="7"/>
      <c r="H3332" s="7"/>
      <c r="I3332" s="7"/>
      <c r="J3332" s="5"/>
      <c r="K3332" s="5"/>
      <c r="L3332" s="5"/>
      <c r="M3332" s="6"/>
      <c r="N3332" s="5"/>
      <c r="O3332" s="4"/>
      <c r="S3332" s="2"/>
    </row>
    <row r="3333" spans="1:19">
      <c r="A3333" s="7"/>
      <c r="B3333" s="7"/>
      <c r="C3333" s="3"/>
      <c r="D3333" s="7"/>
      <c r="E3333" s="7"/>
      <c r="F3333" s="7"/>
      <c r="G3333" s="7"/>
      <c r="H3333" s="7"/>
      <c r="I3333" s="7"/>
      <c r="J3333" s="5"/>
      <c r="K3333" s="5"/>
      <c r="L3333" s="5"/>
      <c r="M3333" s="6"/>
      <c r="N3333" s="5"/>
      <c r="O3333" s="4"/>
      <c r="S3333" s="2"/>
    </row>
    <row r="3334" spans="1:19">
      <c r="A3334" s="7"/>
      <c r="B3334" s="7"/>
      <c r="C3334" s="3"/>
      <c r="D3334" s="7"/>
      <c r="E3334" s="7"/>
      <c r="F3334" s="7"/>
      <c r="G3334" s="7"/>
      <c r="H3334" s="7"/>
      <c r="I3334" s="7"/>
      <c r="J3334" s="5"/>
      <c r="K3334" s="5"/>
      <c r="L3334" s="5"/>
      <c r="M3334" s="6"/>
      <c r="N3334" s="5"/>
      <c r="O3334" s="4"/>
      <c r="S3334" s="2"/>
    </row>
    <row r="3335" spans="1:19">
      <c r="A3335" s="7"/>
      <c r="B3335" s="7"/>
      <c r="C3335" s="3"/>
      <c r="D3335" s="7"/>
      <c r="E3335" s="7"/>
      <c r="F3335" s="7"/>
      <c r="G3335" s="7"/>
      <c r="H3335" s="7"/>
      <c r="I3335" s="7"/>
      <c r="J3335" s="5"/>
      <c r="K3335" s="5"/>
      <c r="L3335" s="5"/>
      <c r="M3335" s="6"/>
      <c r="N3335" s="5"/>
      <c r="O3335" s="4"/>
      <c r="S3335" s="2"/>
    </row>
    <row r="3336" spans="1:19">
      <c r="A3336" s="7"/>
      <c r="B3336" s="7"/>
      <c r="C3336" s="3"/>
      <c r="D3336" s="7"/>
      <c r="E3336" s="7"/>
      <c r="F3336" s="7"/>
      <c r="G3336" s="7"/>
      <c r="H3336" s="7"/>
      <c r="I3336" s="7"/>
      <c r="J3336" s="5"/>
      <c r="K3336" s="5"/>
      <c r="L3336" s="5"/>
      <c r="M3336" s="6"/>
      <c r="N3336" s="5"/>
      <c r="O3336" s="4"/>
      <c r="S3336" s="2"/>
    </row>
    <row r="3337" spans="1:19">
      <c r="A3337" s="7"/>
      <c r="B3337" s="7"/>
      <c r="C3337" s="3"/>
      <c r="D3337" s="7"/>
      <c r="E3337" s="7"/>
      <c r="F3337" s="7"/>
      <c r="G3337" s="7"/>
      <c r="H3337" s="7"/>
      <c r="I3337" s="7"/>
      <c r="J3337" s="5"/>
      <c r="K3337" s="5"/>
      <c r="L3337" s="5"/>
      <c r="M3337" s="6"/>
      <c r="N3337" s="5"/>
      <c r="O3337" s="4"/>
      <c r="S3337" s="2"/>
    </row>
    <row r="3338" spans="1:19">
      <c r="A3338" s="7"/>
      <c r="B3338" s="7"/>
      <c r="C3338" s="3"/>
      <c r="D3338" s="7"/>
      <c r="E3338" s="7"/>
      <c r="F3338" s="7"/>
      <c r="G3338" s="7"/>
      <c r="H3338" s="7"/>
      <c r="I3338" s="7"/>
      <c r="J3338" s="5"/>
      <c r="K3338" s="5"/>
      <c r="L3338" s="5"/>
      <c r="M3338" s="6"/>
      <c r="N3338" s="5"/>
      <c r="O3338" s="4"/>
      <c r="S3338" s="2"/>
    </row>
    <row r="3339" spans="1:19">
      <c r="A3339" s="7"/>
      <c r="B3339" s="7"/>
      <c r="C3339" s="3"/>
      <c r="D3339" s="7"/>
      <c r="E3339" s="7"/>
      <c r="F3339" s="7"/>
      <c r="G3339" s="7"/>
      <c r="H3339" s="7"/>
      <c r="I3339" s="7"/>
      <c r="J3339" s="5"/>
      <c r="K3339" s="5"/>
      <c r="L3339" s="5"/>
      <c r="M3339" s="6"/>
      <c r="N3339" s="5"/>
      <c r="O3339" s="4"/>
      <c r="S3339" s="2"/>
    </row>
    <row r="3340" spans="1:19">
      <c r="A3340" s="7"/>
      <c r="B3340" s="7"/>
      <c r="C3340" s="3"/>
      <c r="D3340" s="7"/>
      <c r="E3340" s="7"/>
      <c r="F3340" s="7"/>
      <c r="G3340" s="7"/>
      <c r="H3340" s="7"/>
      <c r="I3340" s="7"/>
      <c r="J3340" s="5"/>
      <c r="K3340" s="5"/>
      <c r="L3340" s="5"/>
      <c r="M3340" s="6"/>
      <c r="N3340" s="5"/>
      <c r="O3340" s="4"/>
      <c r="S3340" s="2"/>
    </row>
    <row r="3341" spans="1:19">
      <c r="A3341" s="7"/>
      <c r="B3341" s="7"/>
      <c r="C3341" s="3"/>
      <c r="D3341" s="7"/>
      <c r="E3341" s="7"/>
      <c r="F3341" s="7"/>
      <c r="G3341" s="7"/>
      <c r="H3341" s="7"/>
      <c r="I3341" s="7"/>
      <c r="J3341" s="5"/>
      <c r="K3341" s="5"/>
      <c r="L3341" s="5"/>
      <c r="M3341" s="6"/>
      <c r="N3341" s="5"/>
      <c r="O3341" s="4"/>
      <c r="S3341" s="2"/>
    </row>
    <row r="3342" spans="1:19">
      <c r="A3342" s="7"/>
      <c r="B3342" s="7"/>
      <c r="C3342" s="3"/>
      <c r="D3342" s="7"/>
      <c r="E3342" s="7"/>
      <c r="F3342" s="7"/>
      <c r="G3342" s="7"/>
      <c r="H3342" s="7"/>
      <c r="I3342" s="7"/>
      <c r="J3342" s="5"/>
      <c r="K3342" s="5"/>
      <c r="L3342" s="5"/>
      <c r="M3342" s="6"/>
      <c r="N3342" s="5"/>
      <c r="O3342" s="4"/>
      <c r="S3342" s="2"/>
    </row>
    <row r="3343" spans="1:19">
      <c r="A3343" s="7"/>
      <c r="B3343" s="7"/>
      <c r="C3343" s="3"/>
      <c r="D3343" s="7"/>
      <c r="E3343" s="7"/>
      <c r="F3343" s="7"/>
      <c r="G3343" s="7"/>
      <c r="H3343" s="7"/>
      <c r="I3343" s="7"/>
      <c r="J3343" s="5"/>
      <c r="K3343" s="5"/>
      <c r="L3343" s="5"/>
      <c r="M3343" s="6"/>
      <c r="N3343" s="5"/>
      <c r="O3343" s="4"/>
      <c r="S3343" s="2"/>
    </row>
    <row r="3344" spans="1:19">
      <c r="A3344" s="7"/>
      <c r="B3344" s="7"/>
      <c r="C3344" s="3"/>
      <c r="D3344" s="7"/>
      <c r="E3344" s="7"/>
      <c r="F3344" s="7"/>
      <c r="G3344" s="7"/>
      <c r="H3344" s="7"/>
      <c r="I3344" s="7"/>
      <c r="J3344" s="5"/>
      <c r="K3344" s="5"/>
      <c r="L3344" s="5"/>
      <c r="M3344" s="6"/>
      <c r="N3344" s="5"/>
      <c r="O3344" s="4"/>
      <c r="S3344" s="2"/>
    </row>
    <row r="3345" spans="1:19">
      <c r="A3345" s="7"/>
      <c r="B3345" s="7"/>
      <c r="C3345" s="3"/>
      <c r="D3345" s="7"/>
      <c r="E3345" s="7"/>
      <c r="F3345" s="7"/>
      <c r="G3345" s="7"/>
      <c r="H3345" s="7"/>
      <c r="I3345" s="7"/>
      <c r="J3345" s="5"/>
      <c r="K3345" s="5"/>
      <c r="L3345" s="5"/>
      <c r="M3345" s="6"/>
      <c r="N3345" s="5"/>
      <c r="O3345" s="4"/>
      <c r="S3345" s="2"/>
    </row>
    <row r="3346" spans="1:19">
      <c r="A3346" s="7"/>
      <c r="B3346" s="7"/>
      <c r="C3346" s="3"/>
      <c r="D3346" s="7"/>
      <c r="E3346" s="7"/>
      <c r="F3346" s="7"/>
      <c r="G3346" s="7"/>
      <c r="H3346" s="7"/>
      <c r="I3346" s="7"/>
      <c r="J3346" s="5"/>
      <c r="K3346" s="5"/>
      <c r="L3346" s="5"/>
      <c r="M3346" s="6"/>
      <c r="N3346" s="5"/>
      <c r="O3346" s="4"/>
      <c r="S3346" s="2"/>
    </row>
    <row r="3347" spans="1:19">
      <c r="A3347" s="7"/>
      <c r="B3347" s="7"/>
      <c r="C3347" s="3"/>
      <c r="D3347" s="7"/>
      <c r="E3347" s="7"/>
      <c r="F3347" s="7"/>
      <c r="G3347" s="7"/>
      <c r="H3347" s="7"/>
      <c r="I3347" s="7"/>
      <c r="J3347" s="5"/>
      <c r="K3347" s="5"/>
      <c r="L3347" s="5"/>
      <c r="M3347" s="6"/>
      <c r="N3347" s="5"/>
      <c r="O3347" s="4"/>
      <c r="S3347" s="2"/>
    </row>
    <row r="3348" spans="1:19">
      <c r="A3348" s="7"/>
      <c r="B3348" s="7"/>
      <c r="C3348" s="3"/>
      <c r="D3348" s="7"/>
      <c r="E3348" s="7"/>
      <c r="F3348" s="7"/>
      <c r="G3348" s="7"/>
      <c r="H3348" s="7"/>
      <c r="I3348" s="7"/>
      <c r="J3348" s="5"/>
      <c r="K3348" s="5"/>
      <c r="L3348" s="5"/>
      <c r="M3348" s="6"/>
      <c r="N3348" s="5"/>
      <c r="O3348" s="4"/>
      <c r="S3348" s="2"/>
    </row>
    <row r="3349" spans="1:19">
      <c r="A3349" s="7"/>
      <c r="B3349" s="7"/>
      <c r="C3349" s="3"/>
      <c r="D3349" s="7"/>
      <c r="E3349" s="7"/>
      <c r="F3349" s="7"/>
      <c r="G3349" s="7"/>
      <c r="H3349" s="7"/>
      <c r="I3349" s="7"/>
      <c r="J3349" s="5"/>
      <c r="K3349" s="5"/>
      <c r="L3349" s="5"/>
      <c r="M3349" s="6"/>
      <c r="N3349" s="5"/>
      <c r="O3349" s="4"/>
      <c r="S3349" s="2"/>
    </row>
    <row r="3350" spans="1:19">
      <c r="A3350" s="7"/>
      <c r="B3350" s="7"/>
      <c r="C3350" s="3"/>
      <c r="D3350" s="7"/>
      <c r="E3350" s="7"/>
      <c r="F3350" s="7"/>
      <c r="G3350" s="7"/>
      <c r="H3350" s="7"/>
      <c r="I3350" s="7"/>
      <c r="J3350" s="5"/>
      <c r="K3350" s="5"/>
      <c r="L3350" s="5"/>
      <c r="M3350" s="6"/>
      <c r="N3350" s="5"/>
      <c r="O3350" s="4"/>
      <c r="S3350" s="2"/>
    </row>
    <row r="3351" spans="1:19">
      <c r="A3351" s="7"/>
      <c r="B3351" s="7"/>
      <c r="C3351" s="3"/>
      <c r="D3351" s="7"/>
      <c r="E3351" s="7"/>
      <c r="F3351" s="7"/>
      <c r="G3351" s="7"/>
      <c r="H3351" s="7"/>
      <c r="I3351" s="7"/>
      <c r="J3351" s="5"/>
      <c r="K3351" s="5"/>
      <c r="L3351" s="5"/>
      <c r="M3351" s="6"/>
      <c r="N3351" s="5"/>
      <c r="O3351" s="4"/>
      <c r="S3351" s="2"/>
    </row>
    <row r="3352" spans="1:19">
      <c r="A3352" s="7"/>
      <c r="B3352" s="7"/>
      <c r="C3352" s="3"/>
      <c r="D3352" s="7"/>
      <c r="E3352" s="7"/>
      <c r="F3352" s="7"/>
      <c r="G3352" s="7"/>
      <c r="H3352" s="7"/>
      <c r="I3352" s="7"/>
      <c r="J3352" s="5"/>
      <c r="K3352" s="5"/>
      <c r="L3352" s="5"/>
      <c r="M3352" s="6"/>
      <c r="N3352" s="5"/>
      <c r="O3352" s="4"/>
      <c r="S3352" s="2"/>
    </row>
    <row r="3353" spans="1:19">
      <c r="A3353" s="7"/>
      <c r="B3353" s="7"/>
      <c r="C3353" s="3"/>
      <c r="D3353" s="7"/>
      <c r="E3353" s="7"/>
      <c r="F3353" s="7"/>
      <c r="G3353" s="7"/>
      <c r="H3353" s="7"/>
      <c r="I3353" s="7"/>
      <c r="J3353" s="5"/>
      <c r="K3353" s="5"/>
      <c r="L3353" s="5"/>
      <c r="M3353" s="6"/>
      <c r="N3353" s="5"/>
      <c r="O3353" s="4"/>
      <c r="S3353" s="2"/>
    </row>
    <row r="3354" spans="1:19">
      <c r="A3354" s="7"/>
      <c r="B3354" s="7"/>
      <c r="C3354" s="3"/>
      <c r="D3354" s="7"/>
      <c r="E3354" s="7"/>
      <c r="F3354" s="7"/>
      <c r="G3354" s="7"/>
      <c r="H3354" s="7"/>
      <c r="I3354" s="7"/>
      <c r="J3354" s="5"/>
      <c r="K3354" s="5"/>
      <c r="L3354" s="5"/>
      <c r="M3354" s="6"/>
      <c r="N3354" s="5"/>
      <c r="O3354" s="4"/>
      <c r="S3354" s="2"/>
    </row>
    <row r="3355" spans="1:19">
      <c r="A3355" s="7"/>
      <c r="B3355" s="7"/>
      <c r="C3355" s="3"/>
      <c r="D3355" s="7"/>
      <c r="E3355" s="7"/>
      <c r="F3355" s="7"/>
      <c r="G3355" s="7"/>
      <c r="H3355" s="7"/>
      <c r="I3355" s="7"/>
      <c r="J3355" s="5"/>
      <c r="K3355" s="5"/>
      <c r="L3355" s="5"/>
      <c r="M3355" s="6"/>
      <c r="N3355" s="5"/>
      <c r="O3355" s="4"/>
      <c r="S3355" s="2"/>
    </row>
    <row r="3356" spans="1:19">
      <c r="A3356" s="7"/>
      <c r="B3356" s="7"/>
      <c r="C3356" s="3"/>
      <c r="D3356" s="7"/>
      <c r="E3356" s="7"/>
      <c r="F3356" s="7"/>
      <c r="G3356" s="7"/>
      <c r="H3356" s="7"/>
      <c r="I3356" s="7"/>
      <c r="J3356" s="5"/>
      <c r="K3356" s="5"/>
      <c r="L3356" s="5"/>
      <c r="M3356" s="6"/>
      <c r="N3356" s="5"/>
      <c r="O3356" s="4"/>
      <c r="S3356" s="2"/>
    </row>
    <row r="3357" spans="1:19">
      <c r="A3357" s="7"/>
      <c r="B3357" s="7"/>
      <c r="C3357" s="3"/>
      <c r="D3357" s="7"/>
      <c r="E3357" s="7"/>
      <c r="F3357" s="7"/>
      <c r="G3357" s="7"/>
      <c r="H3357" s="7"/>
      <c r="I3357" s="7"/>
      <c r="J3357" s="5"/>
      <c r="K3357" s="5"/>
      <c r="L3357" s="5"/>
      <c r="M3357" s="6"/>
      <c r="N3357" s="5"/>
      <c r="O3357" s="4"/>
      <c r="S3357" s="2"/>
    </row>
    <row r="3358" spans="1:19">
      <c r="A3358" s="7"/>
      <c r="B3358" s="7"/>
      <c r="C3358" s="3"/>
      <c r="D3358" s="7"/>
      <c r="E3358" s="7"/>
      <c r="F3358" s="7"/>
      <c r="G3358" s="7"/>
      <c r="H3358" s="7"/>
      <c r="I3358" s="7"/>
      <c r="J3358" s="5"/>
      <c r="K3358" s="5"/>
      <c r="L3358" s="5"/>
      <c r="M3358" s="6"/>
      <c r="N3358" s="5"/>
      <c r="O3358" s="4"/>
      <c r="S3358" s="2"/>
    </row>
    <row r="3359" spans="1:19">
      <c r="A3359" s="7"/>
      <c r="B3359" s="7"/>
      <c r="C3359" s="3"/>
      <c r="D3359" s="7"/>
      <c r="E3359" s="7"/>
      <c r="F3359" s="7"/>
      <c r="G3359" s="7"/>
      <c r="H3359" s="7"/>
      <c r="I3359" s="7"/>
      <c r="J3359" s="5"/>
      <c r="K3359" s="5"/>
      <c r="L3359" s="5"/>
      <c r="M3359" s="6"/>
      <c r="N3359" s="5"/>
      <c r="O3359" s="4"/>
      <c r="S3359" s="2"/>
    </row>
    <row r="3360" spans="1:19">
      <c r="A3360" s="7"/>
      <c r="B3360" s="7"/>
      <c r="C3360" s="3"/>
      <c r="D3360" s="7"/>
      <c r="E3360" s="7"/>
      <c r="F3360" s="7"/>
      <c r="G3360" s="7"/>
      <c r="H3360" s="7"/>
      <c r="I3360" s="7"/>
      <c r="J3360" s="5"/>
      <c r="K3360" s="5"/>
      <c r="L3360" s="5"/>
      <c r="M3360" s="6"/>
      <c r="N3360" s="5"/>
      <c r="O3360" s="4"/>
      <c r="S3360" s="2"/>
    </row>
    <row r="3361" spans="1:19">
      <c r="A3361" s="7"/>
      <c r="B3361" s="7"/>
      <c r="C3361" s="3"/>
      <c r="D3361" s="7"/>
      <c r="E3361" s="7"/>
      <c r="F3361" s="7"/>
      <c r="G3361" s="7"/>
      <c r="H3361" s="7"/>
      <c r="I3361" s="7"/>
      <c r="J3361" s="5"/>
      <c r="K3361" s="5"/>
      <c r="L3361" s="5"/>
      <c r="M3361" s="6"/>
      <c r="N3361" s="5"/>
      <c r="O3361" s="4"/>
      <c r="S3361" s="2"/>
    </row>
    <row r="3362" spans="1:19">
      <c r="A3362" s="7"/>
      <c r="B3362" s="7"/>
      <c r="C3362" s="3"/>
      <c r="D3362" s="7"/>
      <c r="E3362" s="7"/>
      <c r="F3362" s="7"/>
      <c r="G3362" s="7"/>
      <c r="H3362" s="7"/>
      <c r="I3362" s="7"/>
      <c r="J3362" s="5"/>
      <c r="K3362" s="5"/>
      <c r="L3362" s="5"/>
      <c r="M3362" s="6"/>
      <c r="N3362" s="5"/>
      <c r="O3362" s="4"/>
      <c r="S3362" s="2"/>
    </row>
    <row r="3363" spans="1:19">
      <c r="A3363" s="7"/>
      <c r="B3363" s="7"/>
      <c r="C3363" s="3"/>
      <c r="D3363" s="7"/>
      <c r="E3363" s="7"/>
      <c r="F3363" s="7"/>
      <c r="G3363" s="7"/>
      <c r="H3363" s="7"/>
      <c r="I3363" s="7"/>
      <c r="J3363" s="5"/>
      <c r="K3363" s="5"/>
      <c r="L3363" s="5"/>
      <c r="M3363" s="6"/>
      <c r="N3363" s="5"/>
      <c r="O3363" s="4"/>
      <c r="S3363" s="2"/>
    </row>
    <row r="3364" spans="1:19">
      <c r="A3364" s="7"/>
      <c r="B3364" s="7"/>
      <c r="C3364" s="3"/>
      <c r="D3364" s="7"/>
      <c r="E3364" s="7"/>
      <c r="F3364" s="7"/>
      <c r="G3364" s="7"/>
      <c r="H3364" s="7"/>
      <c r="I3364" s="7"/>
      <c r="J3364" s="5"/>
      <c r="K3364" s="5"/>
      <c r="L3364" s="5"/>
      <c r="M3364" s="6"/>
      <c r="N3364" s="5"/>
      <c r="O3364" s="4"/>
      <c r="S3364" s="2"/>
    </row>
    <row r="3365" spans="1:19">
      <c r="A3365" s="7"/>
      <c r="B3365" s="7"/>
      <c r="C3365" s="3"/>
      <c r="D3365" s="7"/>
      <c r="E3365" s="7"/>
      <c r="F3365" s="7"/>
      <c r="G3365" s="7"/>
      <c r="H3365" s="7"/>
      <c r="I3365" s="7"/>
      <c r="J3365" s="5"/>
      <c r="K3365" s="5"/>
      <c r="L3365" s="5"/>
      <c r="M3365" s="6"/>
      <c r="N3365" s="5"/>
      <c r="O3365" s="4"/>
      <c r="S3365" s="2"/>
    </row>
    <row r="3366" spans="1:19">
      <c r="A3366" s="7"/>
      <c r="B3366" s="7"/>
      <c r="C3366" s="3"/>
      <c r="D3366" s="7"/>
      <c r="E3366" s="7"/>
      <c r="F3366" s="7"/>
      <c r="G3366" s="7"/>
      <c r="H3366" s="7"/>
      <c r="I3366" s="7"/>
      <c r="J3366" s="5"/>
      <c r="K3366" s="5"/>
      <c r="L3366" s="5"/>
      <c r="M3366" s="6"/>
      <c r="N3366" s="5"/>
      <c r="O3366" s="4"/>
      <c r="S3366" s="2"/>
    </row>
    <row r="3367" spans="1:19">
      <c r="A3367" s="7"/>
      <c r="B3367" s="7"/>
      <c r="C3367" s="3"/>
      <c r="D3367" s="7"/>
      <c r="E3367" s="7"/>
      <c r="F3367" s="7"/>
      <c r="G3367" s="7"/>
      <c r="H3367" s="7"/>
      <c r="I3367" s="7"/>
      <c r="J3367" s="5"/>
      <c r="K3367" s="5"/>
      <c r="L3367" s="5"/>
      <c r="M3367" s="6"/>
      <c r="N3367" s="5"/>
      <c r="O3367" s="4"/>
      <c r="S3367" s="2"/>
    </row>
    <row r="3368" spans="1:19">
      <c r="S3368" s="2"/>
    </row>
    <row r="3369" spans="1:19">
      <c r="S3369" s="2"/>
    </row>
    <row r="3370" spans="1:19">
      <c r="S3370" s="2"/>
    </row>
    <row r="3371" spans="1:19">
      <c r="S3371" s="2"/>
    </row>
    <row r="3372" spans="1:19">
      <c r="S3372" s="2"/>
    </row>
    <row r="3373" spans="1:19">
      <c r="S3373" s="2"/>
    </row>
    <row r="3374" spans="1:19">
      <c r="S3374" s="2"/>
    </row>
    <row r="3375" spans="1:19">
      <c r="S3375" s="2"/>
    </row>
    <row r="3376" spans="1:19">
      <c r="S3376" s="2"/>
    </row>
    <row r="3377" spans="19:19">
      <c r="S3377" s="2"/>
    </row>
    <row r="3378" spans="19:19">
      <c r="S3378" s="2"/>
    </row>
    <row r="3379" spans="19:19">
      <c r="S3379" s="2"/>
    </row>
    <row r="3380" spans="19:19">
      <c r="S3380" s="2"/>
    </row>
    <row r="3381" spans="19:19">
      <c r="S3381" s="2"/>
    </row>
    <row r="3382" spans="19:19">
      <c r="S3382" s="2"/>
    </row>
    <row r="3383" spans="19:19">
      <c r="S3383" s="2"/>
    </row>
    <row r="3384" spans="19:19">
      <c r="S3384" s="2"/>
    </row>
    <row r="3385" spans="19:19">
      <c r="S3385" s="2"/>
    </row>
    <row r="3386" spans="19:19">
      <c r="S3386" s="2"/>
    </row>
    <row r="3387" spans="19:19">
      <c r="S3387" s="2"/>
    </row>
    <row r="3388" spans="19:19">
      <c r="S3388" s="2"/>
    </row>
    <row r="3389" spans="19:19">
      <c r="S3389" s="2"/>
    </row>
    <row r="3390" spans="19:19">
      <c r="S3390" s="2"/>
    </row>
    <row r="3391" spans="19:19">
      <c r="S3391" s="2"/>
    </row>
    <row r="3392" spans="19:19">
      <c r="S3392" s="2"/>
    </row>
    <row r="3393" spans="19:19">
      <c r="S3393" s="2"/>
    </row>
    <row r="3394" spans="19:19">
      <c r="S3394" s="2"/>
    </row>
    <row r="3395" spans="19:19">
      <c r="S3395" s="2"/>
    </row>
    <row r="3396" spans="19:19">
      <c r="S3396" s="2"/>
    </row>
    <row r="3397" spans="19:19">
      <c r="S3397" s="2"/>
    </row>
    <row r="3398" spans="19:19">
      <c r="S3398" s="2"/>
    </row>
    <row r="3399" spans="19:19">
      <c r="S3399" s="2"/>
    </row>
    <row r="3400" spans="19:19">
      <c r="S3400" s="2"/>
    </row>
    <row r="3401" spans="19:19">
      <c r="S3401" s="2"/>
    </row>
    <row r="3402" spans="19:19">
      <c r="S3402" s="2"/>
    </row>
    <row r="3403" spans="19:19">
      <c r="S3403" s="2"/>
    </row>
    <row r="3404" spans="19:19">
      <c r="S3404" s="2"/>
    </row>
    <row r="3405" spans="19:19">
      <c r="S3405" s="2"/>
    </row>
    <row r="3406" spans="19:19">
      <c r="S3406" s="2"/>
    </row>
    <row r="3407" spans="19:19">
      <c r="S3407" s="2"/>
    </row>
    <row r="3408" spans="19:19">
      <c r="S3408" s="2"/>
    </row>
    <row r="3409" spans="19:19">
      <c r="S3409" s="2"/>
    </row>
    <row r="3410" spans="19:19">
      <c r="S3410" s="2"/>
    </row>
    <row r="3411" spans="19:19">
      <c r="S3411" s="2"/>
    </row>
    <row r="3412" spans="19:19">
      <c r="S3412" s="2"/>
    </row>
    <row r="3413" spans="19:19">
      <c r="S3413" s="2"/>
    </row>
    <row r="3414" spans="19:19">
      <c r="S3414" s="2"/>
    </row>
    <row r="3415" spans="19:19">
      <c r="S3415" s="2"/>
    </row>
    <row r="3416" spans="19:19">
      <c r="S3416" s="2"/>
    </row>
    <row r="3417" spans="19:19">
      <c r="S3417" s="2"/>
    </row>
    <row r="3418" spans="19:19">
      <c r="S3418" s="2"/>
    </row>
    <row r="3419" spans="19:19">
      <c r="S3419" s="2"/>
    </row>
    <row r="3420" spans="19:19">
      <c r="S3420" s="2"/>
    </row>
    <row r="3421" spans="19:19">
      <c r="S3421" s="2">
        <v>1</v>
      </c>
    </row>
    <row r="3422" spans="19:19">
      <c r="S3422" s="2">
        <v>1</v>
      </c>
    </row>
    <row r="3423" spans="19:19">
      <c r="S3423" s="2">
        <v>1</v>
      </c>
    </row>
    <row r="3424" spans="19:19">
      <c r="S3424" s="2">
        <v>1</v>
      </c>
    </row>
    <row r="3425" spans="19:19">
      <c r="S3425" s="2">
        <v>1</v>
      </c>
    </row>
    <row r="3426" spans="19:19">
      <c r="S3426" s="2">
        <v>1</v>
      </c>
    </row>
    <row r="3427" spans="19:19">
      <c r="S3427" s="2">
        <v>1</v>
      </c>
    </row>
    <row r="3428" spans="19:19">
      <c r="S3428" s="2">
        <v>1</v>
      </c>
    </row>
    <row r="3429" spans="19:19">
      <c r="S3429" s="2">
        <v>1</v>
      </c>
    </row>
    <row r="3430" spans="19:19">
      <c r="S3430" s="2">
        <v>1</v>
      </c>
    </row>
    <row r="3431" spans="19:19">
      <c r="S3431" s="2">
        <v>1</v>
      </c>
    </row>
    <row r="3432" spans="19:19">
      <c r="S3432" s="2">
        <v>1</v>
      </c>
    </row>
    <row r="3433" spans="19:19">
      <c r="S3433" s="2">
        <v>1</v>
      </c>
    </row>
    <row r="3434" spans="19:19">
      <c r="S3434" s="2">
        <v>1</v>
      </c>
    </row>
    <row r="3435" spans="19:19">
      <c r="S3435" s="2">
        <v>1</v>
      </c>
    </row>
    <row r="3436" spans="19:19">
      <c r="S3436" s="2">
        <v>1</v>
      </c>
    </row>
    <row r="3437" spans="19:19">
      <c r="S3437" s="2">
        <v>1</v>
      </c>
    </row>
    <row r="3438" spans="19:19">
      <c r="S3438" s="2">
        <v>1</v>
      </c>
    </row>
    <row r="3439" spans="19:19">
      <c r="S3439" s="2">
        <v>1</v>
      </c>
    </row>
    <row r="3440" spans="19:19">
      <c r="S3440" s="2">
        <v>1</v>
      </c>
    </row>
    <row r="3441" spans="19:19">
      <c r="S3441" s="2">
        <v>1</v>
      </c>
    </row>
    <row r="3442" spans="19:19">
      <c r="S3442" s="2">
        <v>1</v>
      </c>
    </row>
    <row r="3443" spans="19:19">
      <c r="S3443" s="2">
        <v>1</v>
      </c>
    </row>
    <row r="3444" spans="19:19">
      <c r="S3444" s="2">
        <v>1</v>
      </c>
    </row>
    <row r="3445" spans="19:19">
      <c r="S3445" s="2">
        <v>1</v>
      </c>
    </row>
    <row r="3446" spans="19:19">
      <c r="S3446" s="2">
        <v>1</v>
      </c>
    </row>
    <row r="3447" spans="19:19">
      <c r="S3447" s="2">
        <v>1</v>
      </c>
    </row>
    <row r="3448" spans="19:19">
      <c r="S3448" s="2">
        <v>1</v>
      </c>
    </row>
    <row r="3449" spans="19:19">
      <c r="S3449" s="2">
        <v>1</v>
      </c>
    </row>
    <row r="3450" spans="19:19">
      <c r="S3450" s="2">
        <v>1</v>
      </c>
    </row>
    <row r="3451" spans="19:19">
      <c r="S3451" s="2">
        <v>1</v>
      </c>
    </row>
    <row r="3452" spans="19:19">
      <c r="S3452" s="2">
        <v>1</v>
      </c>
    </row>
  </sheetData>
  <conditionalFormatting sqref="A3034:A3367">
    <cfRule type="expression" dxfId="59" priority="12">
      <formula>MOD(ROW(),5)=0</formula>
    </cfRule>
  </conditionalFormatting>
  <conditionalFormatting sqref="B3034:J3367 O3034:Q3367">
    <cfRule type="expression" dxfId="58" priority="13">
      <formula>MOD(ROW(),5)=0</formula>
    </cfRule>
  </conditionalFormatting>
  <conditionalFormatting sqref="K3034:K3367">
    <cfRule type="expression" dxfId="57" priority="11">
      <formula>MOD(ROW(),5)=0</formula>
    </cfRule>
  </conditionalFormatting>
  <conditionalFormatting sqref="L3034:L3367">
    <cfRule type="expression" dxfId="56" priority="10">
      <formula>MOD(ROW(),5)=0</formula>
    </cfRule>
  </conditionalFormatting>
  <conditionalFormatting sqref="N3034:N3367">
    <cfRule type="expression" dxfId="55" priority="9">
      <formula>MOD(ROW(),5)=0</formula>
    </cfRule>
  </conditionalFormatting>
  <conditionalFormatting sqref="S3246:S3452">
    <cfRule type="expression" dxfId="54" priority="7">
      <formula>MOD(ROW(),5)=0</formula>
    </cfRule>
  </conditionalFormatting>
  <conditionalFormatting sqref="B2:J3033 O2:O3033">
    <cfRule type="expression" dxfId="53" priority="6">
      <formula>MOD(ROW(),5)=0</formula>
    </cfRule>
  </conditionalFormatting>
  <conditionalFormatting sqref="A2:A3033">
    <cfRule type="expression" dxfId="52" priority="5">
      <formula>MOD(ROW(),5)=0</formula>
    </cfRule>
  </conditionalFormatting>
  <conditionalFormatting sqref="K2:K3033">
    <cfRule type="expression" dxfId="51" priority="4">
      <formula>MOD(ROW(),5)=0</formula>
    </cfRule>
  </conditionalFormatting>
  <conditionalFormatting sqref="L2:L3033">
    <cfRule type="expression" dxfId="50" priority="3">
      <formula>MOD(ROW(),5)=0</formula>
    </cfRule>
  </conditionalFormatting>
  <conditionalFormatting sqref="N2:N3033">
    <cfRule type="expression" dxfId="49" priority="2">
      <formula>MOD(ROW(),5)=0</formula>
    </cfRule>
  </conditionalFormatting>
  <conditionalFormatting sqref="P2:Q3033">
    <cfRule type="expression" dxfId="48" priority="1">
      <formula>MOD(ROW(),5)=0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4358-4937-4E46-912C-67AB7AE50761}">
  <dimension ref="A1:K26"/>
  <sheetViews>
    <sheetView workbookViewId="0">
      <selection activeCell="L16" sqref="L16"/>
    </sheetView>
  </sheetViews>
  <sheetFormatPr defaultColWidth="11" defaultRowHeight="15.75"/>
  <cols>
    <col min="1" max="1" width="20.5" customWidth="1"/>
    <col min="2" max="2" width="16.375" customWidth="1"/>
    <col min="3" max="3" width="13.625" bestFit="1" customWidth="1"/>
    <col min="4" max="4" width="16.375" bestFit="1" customWidth="1"/>
    <col min="5" max="5" width="13.625" bestFit="1" customWidth="1"/>
  </cols>
  <sheetData>
    <row r="1" spans="1:11">
      <c r="B1" s="65" t="s">
        <v>67</v>
      </c>
      <c r="C1" s="65"/>
      <c r="D1" s="65" t="s">
        <v>68</v>
      </c>
      <c r="E1" s="65"/>
      <c r="F1" s="65" t="s">
        <v>69</v>
      </c>
      <c r="G1" s="65"/>
      <c r="H1" s="65" t="s">
        <v>70</v>
      </c>
      <c r="I1" s="65"/>
    </row>
    <row r="2" spans="1:11">
      <c r="A2" t="s">
        <v>71</v>
      </c>
      <c r="B2" t="s">
        <v>72</v>
      </c>
      <c r="C2" t="s">
        <v>73</v>
      </c>
      <c r="D2" t="s">
        <v>72</v>
      </c>
      <c r="E2" t="s">
        <v>73</v>
      </c>
      <c r="F2" t="s">
        <v>72</v>
      </c>
      <c r="G2" t="s">
        <v>73</v>
      </c>
      <c r="H2" t="s">
        <v>72</v>
      </c>
      <c r="I2" t="s">
        <v>73</v>
      </c>
    </row>
    <row r="3" spans="1:11">
      <c r="A3">
        <v>1</v>
      </c>
      <c r="B3">
        <f>SUMIF(Table1[Hcluster complete],'cluster analysis'!$A3,Table1[Duration
(Days)])/COUNTIF(Table1[Hcluster complete],$A3)</f>
        <v>1</v>
      </c>
      <c r="C3">
        <f>SUMIF(Table1[Hcluster ward.D2],'cluster analysis'!$A3,Table1[Duration
(Days)])/COUNTIF(Table1[Hcluster ward.D2],$A3)</f>
        <v>1.2144094215448562</v>
      </c>
      <c r="D3" s="8">
        <f>SUMIF(Table1[Hcluster complete],'cluster analysis'!$A3,Table1[Ꝕ at 2021 year end])/COUNTIF(Table1[Hcluster complete],$A3)</f>
        <v>7305756171.2327499</v>
      </c>
      <c r="E3" s="8">
        <f>SUMIF(Table1[Hcluster ward.D2],'cluster analysis'!$A3,Table1[Ꝕ at 2021 year end])/COUNTIF(Table1[Hcluster ward.D2],$A3)</f>
        <v>7384023.2663592007</v>
      </c>
      <c r="F3">
        <f>SUMIF(Table1[Hcluster complete],'cluster analysis'!$A3,Table1[Injuries])/COUNTIF(Table1[Hcluster complete],$A3)</f>
        <v>1915.5</v>
      </c>
      <c r="G3">
        <f>SUMIF(Table1[Hcluster ward.D2],'cluster analysis'!$A3,Table1[Injuries])/COUNTIF(Table1[Hcluster ward.D2],$A3)</f>
        <v>3.0599237963283685</v>
      </c>
      <c r="H3">
        <f>SUMIF(Table1[Hcluster complete],'cluster analysis'!$A3,Table1[Fatalities])/COUNTIF(Table1[Hcluster complete],$A3)</f>
        <v>5.5</v>
      </c>
      <c r="I3">
        <f>SUMIF(Table1[Hcluster ward.D2],'cluster analysis'!$A3,Table1[Fatalities])/COUNTIF(Table1[Hcluster ward.D2],$A3)</f>
        <v>0.26013162452372707</v>
      </c>
    </row>
    <row r="4" spans="1:11">
      <c r="A4">
        <v>2</v>
      </c>
      <c r="B4">
        <f>SUMIF(Table1[Hcluster complete],'cluster analysis'!$A4,Table1[Duration
(Days)])/COUNTIF(Table1[Hcluster complete],$A4)</f>
        <v>25.579310344827586</v>
      </c>
      <c r="C4">
        <f>SUMIF(Table1[Hcluster ward.D2],'cluster analysis'!$A4,Table1[Duration
(Days)])/COUNTIF(Table1[Hcluster ward.D2],$A4)</f>
        <v>16.239999999999998</v>
      </c>
      <c r="D4" s="8">
        <f>SUMIF(Table1[Hcluster complete],'cluster analysis'!$A4,Table1[Ꝕ at 2021 year end])/COUNTIF(Table1[Hcluster complete],$A4)</f>
        <v>20816076.713237412</v>
      </c>
      <c r="E4" s="8">
        <f>SUMIF(Table1[Hcluster ward.D2],'cluster analysis'!$A4,Table1[Ꝕ at 2021 year end])/COUNTIF(Table1[Hcluster ward.D2],$A4)</f>
        <v>46738254.684136502</v>
      </c>
      <c r="F4">
        <f>SUMIF(Table1[Hcluster complete],'cluster analysis'!$A4,Table1[Injuries])/COUNTIF(Table1[Hcluster complete],$A4)</f>
        <v>0</v>
      </c>
      <c r="G4">
        <f>SUMIF(Table1[Hcluster ward.D2],'cluster analysis'!$A4,Table1[Injuries])/COUNTIF(Table1[Hcluster ward.D2],$A4)</f>
        <v>0</v>
      </c>
      <c r="H4">
        <f>SUMIF(Table1[Hcluster complete],'cluster analysis'!$A4,Table1[Fatalities])/COUNTIF(Table1[Hcluster complete],$A4)</f>
        <v>0</v>
      </c>
      <c r="I4">
        <f>SUMIF(Table1[Hcluster ward.D2],'cluster analysis'!$A4,Table1[Fatalities])/COUNTIF(Table1[Hcluster ward.D2],$A4)</f>
        <v>0</v>
      </c>
    </row>
    <row r="5" spans="1:11">
      <c r="A5">
        <v>3</v>
      </c>
      <c r="B5">
        <f>SUMIF(Table1[Hcluster complete],'cluster analysis'!$A5,Table1[Duration
(Days)])/COUNTIF(Table1[Hcluster complete],$A5)</f>
        <v>1.2145580589254765</v>
      </c>
      <c r="C5">
        <f>SUMIF(Table1[Hcluster ward.D2],'cluster analysis'!$A5,Table1[Duration
(Days)])/COUNTIF(Table1[Hcluster ward.D2],$A5)</f>
        <v>30.494736842105262</v>
      </c>
      <c r="D5" s="8">
        <f>SUMIF(Table1[Hcluster complete],'cluster analysis'!$A5,Table1[Ꝕ at 2021 year end])/COUNTIF(Table1[Hcluster complete],$A5)</f>
        <v>2324493.1811138601</v>
      </c>
      <c r="E5" s="8">
        <f>SUMIF(Table1[Hcluster ward.D2],'cluster analysis'!$A5,Table1[Ꝕ at 2021 year end])/COUNTIF(Table1[Hcluster ward.D2],$A5)</f>
        <v>7172825.1496063257</v>
      </c>
      <c r="F5">
        <f>SUMIF(Table1[Hcluster complete],'cluster analysis'!$A5,Table1[Injuries])/COUNTIF(Table1[Hcluster complete],$A5)</f>
        <v>1.7341421143847486</v>
      </c>
      <c r="G5">
        <f>SUMIF(Table1[Hcluster ward.D2],'cluster analysis'!$A5,Table1[Injuries])/COUNTIF(Table1[Hcluster ward.D2],$A5)</f>
        <v>0</v>
      </c>
      <c r="H5">
        <f>SUMIF(Table1[Hcluster complete],'cluster analysis'!$A5,Table1[Fatalities])/COUNTIF(Table1[Hcluster complete],$A5)</f>
        <v>0.25649913344887348</v>
      </c>
      <c r="I5">
        <f>SUMIF(Table1[Hcluster ward.D2],'cluster analysis'!$A5,Table1[Fatalities])/COUNTIF(Table1[Hcluster ward.D2],$A5)</f>
        <v>0</v>
      </c>
    </row>
    <row r="9" spans="1:11">
      <c r="B9" s="8"/>
      <c r="C9" s="8"/>
    </row>
    <row r="10" spans="1:11">
      <c r="B10" s="8" t="s">
        <v>72</v>
      </c>
      <c r="C10" s="8" t="s">
        <v>74</v>
      </c>
      <c r="D10" t="s">
        <v>75</v>
      </c>
      <c r="E10" t="s">
        <v>76</v>
      </c>
      <c r="F10" t="s">
        <v>77</v>
      </c>
      <c r="G10" t="s">
        <v>78</v>
      </c>
      <c r="H10" t="s">
        <v>79</v>
      </c>
      <c r="I10" t="s">
        <v>80</v>
      </c>
    </row>
    <row r="11" spans="1:11">
      <c r="B11">
        <v>1</v>
      </c>
      <c r="C11" s="8" t="s">
        <v>81</v>
      </c>
      <c r="D11" t="s">
        <v>82</v>
      </c>
      <c r="E11" t="s">
        <v>82</v>
      </c>
      <c r="F11" t="s">
        <v>82</v>
      </c>
      <c r="G11">
        <f>COUNTIF(Table1[Hcluster complete],$B11)</f>
        <v>2</v>
      </c>
      <c r="H11" t="s">
        <v>83</v>
      </c>
      <c r="I11">
        <f>G11/60</f>
        <v>3.3333333333333333E-2</v>
      </c>
    </row>
    <row r="12" spans="1:11">
      <c r="B12">
        <v>2</v>
      </c>
      <c r="C12" t="s">
        <v>84</v>
      </c>
      <c r="D12" t="s">
        <v>85</v>
      </c>
      <c r="E12" t="s">
        <v>86</v>
      </c>
      <c r="F12" t="s">
        <v>87</v>
      </c>
      <c r="G12">
        <f>COUNTIF(Table1[Hcluster complete],$B12)</f>
        <v>145</v>
      </c>
      <c r="H12" t="s">
        <v>88</v>
      </c>
      <c r="I12">
        <f t="shared" ref="I12:I13" si="0">G12/60</f>
        <v>2.4166666666666665</v>
      </c>
    </row>
    <row r="13" spans="1:11">
      <c r="B13">
        <v>3</v>
      </c>
      <c r="C13" t="s">
        <v>88</v>
      </c>
      <c r="D13" t="s">
        <v>86</v>
      </c>
      <c r="E13" t="s">
        <v>88</v>
      </c>
      <c r="F13" t="s">
        <v>88</v>
      </c>
      <c r="G13">
        <f>COUNTIF(Table1[Hcluster complete],$B13)</f>
        <v>2885</v>
      </c>
      <c r="H13" t="s">
        <v>89</v>
      </c>
      <c r="I13">
        <f t="shared" si="0"/>
        <v>48.083333333333336</v>
      </c>
      <c r="K13" t="s">
        <v>90</v>
      </c>
    </row>
    <row r="15" spans="1:11">
      <c r="B15" t="s">
        <v>91</v>
      </c>
      <c r="C15" s="8" t="s">
        <v>74</v>
      </c>
      <c r="D15" t="s">
        <v>75</v>
      </c>
      <c r="E15" t="s">
        <v>76</v>
      </c>
      <c r="F15" t="s">
        <v>77</v>
      </c>
      <c r="G15" t="s">
        <v>78</v>
      </c>
      <c r="H15" t="s">
        <v>79</v>
      </c>
      <c r="I15" t="s">
        <v>80</v>
      </c>
    </row>
    <row r="16" spans="1:11">
      <c r="B16">
        <v>1</v>
      </c>
      <c r="C16" t="s">
        <v>81</v>
      </c>
      <c r="D16" t="s">
        <v>88</v>
      </c>
      <c r="E16" t="s">
        <v>82</v>
      </c>
      <c r="F16" t="s">
        <v>92</v>
      </c>
      <c r="G16">
        <f>COUNTIF(Table1[Hcluster ward.D2],$B16)</f>
        <v>2887</v>
      </c>
      <c r="H16" t="s">
        <v>89</v>
      </c>
      <c r="I16">
        <f>G16/60</f>
        <v>48.116666666666667</v>
      </c>
    </row>
    <row r="17" spans="2:9">
      <c r="B17">
        <v>2</v>
      </c>
      <c r="C17" t="s">
        <v>88</v>
      </c>
      <c r="D17" t="s">
        <v>92</v>
      </c>
      <c r="E17" t="s">
        <v>87</v>
      </c>
      <c r="F17" t="s">
        <v>87</v>
      </c>
      <c r="G17">
        <f>COUNTIF(Table1[Hcluster ward.D2],$B17)</f>
        <v>50</v>
      </c>
      <c r="H17" t="s">
        <v>83</v>
      </c>
      <c r="I17">
        <f t="shared" ref="I17:I18" si="1">G17/60</f>
        <v>0.83333333333333337</v>
      </c>
    </row>
    <row r="18" spans="2:9">
      <c r="B18">
        <v>3</v>
      </c>
      <c r="C18" t="s">
        <v>84</v>
      </c>
      <c r="D18" t="s">
        <v>87</v>
      </c>
      <c r="E18" t="s">
        <v>87</v>
      </c>
      <c r="F18" t="s">
        <v>87</v>
      </c>
      <c r="G18">
        <f>COUNTIF(Table1[Hcluster ward.D2],$B18)</f>
        <v>95</v>
      </c>
      <c r="H18" t="s">
        <v>93</v>
      </c>
      <c r="I18">
        <f t="shared" si="1"/>
        <v>1.5833333333333333</v>
      </c>
    </row>
    <row r="22" spans="2:9">
      <c r="B22" s="65"/>
      <c r="C22" s="65"/>
      <c r="D22" s="65"/>
      <c r="E22" s="65"/>
      <c r="F22" s="65"/>
      <c r="G22" s="65"/>
      <c r="H22" s="65"/>
      <c r="I22" s="65"/>
    </row>
    <row r="24" spans="2:9">
      <c r="D24" s="8"/>
      <c r="E24" s="8"/>
    </row>
    <row r="25" spans="2:9">
      <c r="D25" s="8"/>
      <c r="E25" s="8"/>
    </row>
    <row r="26" spans="2:9">
      <c r="D26" s="8"/>
      <c r="E26" s="8"/>
    </row>
  </sheetData>
  <mergeCells count="8">
    <mergeCell ref="B1:C1"/>
    <mergeCell ref="D1:E1"/>
    <mergeCell ref="F1:G1"/>
    <mergeCell ref="H1:I1"/>
    <mergeCell ref="B22:C22"/>
    <mergeCell ref="D22:E22"/>
    <mergeCell ref="F22:G22"/>
    <mergeCell ref="H22:I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5EBB7-6BA6-E444-863F-442AD4F55795}">
  <dimension ref="A1:S1716"/>
  <sheetViews>
    <sheetView topLeftCell="G1" workbookViewId="0">
      <selection activeCell="L1717" sqref="L1717"/>
    </sheetView>
  </sheetViews>
  <sheetFormatPr defaultColWidth="11" defaultRowHeight="15.75"/>
  <cols>
    <col min="3" max="3" width="13.375" customWidth="1"/>
    <col min="10" max="10" width="29.5" customWidth="1"/>
    <col min="11" max="11" width="21.375" customWidth="1"/>
    <col min="12" max="12" width="23.875" customWidth="1"/>
    <col min="13" max="13" width="17.5" customWidth="1"/>
    <col min="14" max="14" width="19.375" customWidth="1"/>
    <col min="15" max="15" width="18.5" customWidth="1"/>
    <col min="16" max="16" width="17.625" customWidth="1"/>
    <col min="17" max="17" width="17.875" customWidth="1"/>
    <col min="18" max="18" width="16.875" customWidth="1"/>
    <col min="19" max="19" width="16.375" customWidth="1"/>
  </cols>
  <sheetData>
    <row r="1" spans="1:19" ht="30">
      <c r="A1" s="9" t="s">
        <v>0</v>
      </c>
      <c r="B1" s="17" t="s">
        <v>1</v>
      </c>
      <c r="C1" s="18" t="s">
        <v>2</v>
      </c>
      <c r="D1" s="17" t="s">
        <v>3</v>
      </c>
      <c r="E1" s="17" t="s">
        <v>4</v>
      </c>
      <c r="F1" s="19" t="s">
        <v>5</v>
      </c>
      <c r="G1" s="20" t="s">
        <v>6</v>
      </c>
      <c r="H1" s="17" t="s">
        <v>7</v>
      </c>
      <c r="I1" s="17" t="s">
        <v>8</v>
      </c>
      <c r="J1" s="17" t="s">
        <v>9</v>
      </c>
      <c r="K1" s="19" t="s">
        <v>10</v>
      </c>
      <c r="L1" s="19" t="s">
        <v>11</v>
      </c>
      <c r="M1" s="19" t="s">
        <v>12</v>
      </c>
      <c r="N1" s="21" t="s">
        <v>13</v>
      </c>
      <c r="O1" s="22" t="s">
        <v>14</v>
      </c>
      <c r="P1" s="23" t="s">
        <v>94</v>
      </c>
      <c r="Q1" s="23" t="s">
        <v>15</v>
      </c>
      <c r="R1" s="24" t="s">
        <v>16</v>
      </c>
      <c r="S1" s="24" t="s">
        <v>95</v>
      </c>
    </row>
    <row r="2" spans="1:19">
      <c r="A2" s="10" t="s">
        <v>96</v>
      </c>
      <c r="B2" s="2">
        <v>2</v>
      </c>
      <c r="C2" s="11" t="s">
        <v>17</v>
      </c>
      <c r="D2" s="2">
        <v>4</v>
      </c>
      <c r="E2" s="2">
        <v>2016</v>
      </c>
      <c r="F2" s="2" t="s">
        <v>97</v>
      </c>
      <c r="G2" s="2">
        <v>18</v>
      </c>
      <c r="H2" s="2">
        <v>0</v>
      </c>
      <c r="I2" s="2">
        <v>0</v>
      </c>
      <c r="J2" s="12">
        <v>1132181544</v>
      </c>
      <c r="K2" s="12">
        <v>857064000</v>
      </c>
      <c r="L2" s="12" t="s">
        <v>26</v>
      </c>
      <c r="M2" s="13">
        <v>7.5047211490328465</v>
      </c>
      <c r="N2" s="12">
        <v>1085075959.7612278</v>
      </c>
      <c r="O2" s="14">
        <f t="shared" ref="O2:O65" si="0">STANDARDIZE(N2,AVERAGE($N$2:$N$1580),STDEV($N$2:$N$1580))</f>
        <v>24.79730071057817</v>
      </c>
      <c r="P2">
        <v>1</v>
      </c>
      <c r="Q2">
        <v>1</v>
      </c>
      <c r="R2">
        <v>1</v>
      </c>
      <c r="S2">
        <v>1</v>
      </c>
    </row>
    <row r="3" spans="1:19">
      <c r="A3" s="10" t="s">
        <v>96</v>
      </c>
      <c r="B3" s="2">
        <v>2</v>
      </c>
      <c r="C3" s="11" t="s">
        <v>17</v>
      </c>
      <c r="D3" s="2">
        <v>4</v>
      </c>
      <c r="E3" s="2">
        <v>2016</v>
      </c>
      <c r="F3" s="2" t="s">
        <v>97</v>
      </c>
      <c r="G3" s="2">
        <v>18</v>
      </c>
      <c r="H3" s="2">
        <v>0</v>
      </c>
      <c r="I3" s="2">
        <v>0</v>
      </c>
      <c r="J3" s="12">
        <v>1120498620</v>
      </c>
      <c r="K3" s="12">
        <v>848220000</v>
      </c>
      <c r="L3" s="12" t="s">
        <v>26</v>
      </c>
      <c r="M3" s="15">
        <v>7.4268748939360174</v>
      </c>
      <c r="N3" s="12">
        <v>1073879115.8987761</v>
      </c>
      <c r="O3" s="14">
        <f t="shared" si="0"/>
        <v>24.540425344022587</v>
      </c>
      <c r="P3">
        <v>1</v>
      </c>
      <c r="Q3">
        <v>1</v>
      </c>
      <c r="R3">
        <v>1</v>
      </c>
      <c r="S3">
        <v>1</v>
      </c>
    </row>
    <row r="4" spans="1:19">
      <c r="A4" s="10" t="s">
        <v>98</v>
      </c>
      <c r="B4" s="2">
        <v>2</v>
      </c>
      <c r="C4" s="11" t="s">
        <v>18</v>
      </c>
      <c r="D4" s="2">
        <v>2</v>
      </c>
      <c r="E4" s="2">
        <v>2009</v>
      </c>
      <c r="F4" s="2" t="s">
        <v>99</v>
      </c>
      <c r="G4" s="2">
        <v>7</v>
      </c>
      <c r="H4" s="2">
        <v>0</v>
      </c>
      <c r="I4" s="2">
        <v>0</v>
      </c>
      <c r="J4" s="12">
        <v>624505392</v>
      </c>
      <c r="K4" s="12">
        <v>472752000</v>
      </c>
      <c r="L4" s="12" t="s">
        <v>65</v>
      </c>
      <c r="M4" s="13">
        <v>4.1219475184615115</v>
      </c>
      <c r="N4" s="12">
        <v>557230372.9354074</v>
      </c>
      <c r="O4" s="14">
        <f t="shared" si="0"/>
        <v>12.687591022178561</v>
      </c>
      <c r="P4">
        <v>1</v>
      </c>
      <c r="Q4">
        <v>1</v>
      </c>
      <c r="R4">
        <v>2</v>
      </c>
      <c r="S4">
        <v>1</v>
      </c>
    </row>
    <row r="5" spans="1:19">
      <c r="A5" s="10" t="s">
        <v>100</v>
      </c>
      <c r="B5" s="2">
        <v>4</v>
      </c>
      <c r="C5" s="11" t="s">
        <v>19</v>
      </c>
      <c r="D5" s="2">
        <v>4</v>
      </c>
      <c r="E5" s="2">
        <v>2015</v>
      </c>
      <c r="F5" s="2" t="s">
        <v>101</v>
      </c>
      <c r="G5" s="2">
        <v>2</v>
      </c>
      <c r="H5" s="2">
        <v>0</v>
      </c>
      <c r="I5" s="2">
        <v>0</v>
      </c>
      <c r="J5" s="12">
        <v>305816784</v>
      </c>
      <c r="K5" s="12">
        <v>231504000</v>
      </c>
      <c r="L5" s="12" t="s">
        <v>102</v>
      </c>
      <c r="M5" s="15">
        <v>1.9984453305827214</v>
      </c>
      <c r="N5" s="12">
        <v>293853936.70245069</v>
      </c>
      <c r="O5" s="14">
        <f t="shared" si="0"/>
        <v>6.6452705762962552</v>
      </c>
      <c r="P5">
        <v>1</v>
      </c>
      <c r="Q5">
        <v>2</v>
      </c>
      <c r="R5">
        <v>2</v>
      </c>
      <c r="S5">
        <v>1</v>
      </c>
    </row>
    <row r="6" spans="1:19">
      <c r="A6" s="10" t="s">
        <v>103</v>
      </c>
      <c r="B6" s="2">
        <v>1</v>
      </c>
      <c r="C6" s="11" t="s">
        <v>20</v>
      </c>
      <c r="D6" s="2">
        <v>4</v>
      </c>
      <c r="E6" s="2">
        <v>2002</v>
      </c>
      <c r="F6" s="2" t="s">
        <v>104</v>
      </c>
      <c r="G6" s="2">
        <v>2</v>
      </c>
      <c r="H6" s="2">
        <v>0</v>
      </c>
      <c r="I6" s="2">
        <v>0</v>
      </c>
      <c r="J6" s="12">
        <v>183566160</v>
      </c>
      <c r="K6" s="12">
        <v>138960000</v>
      </c>
      <c r="L6" s="12" t="s">
        <v>105</v>
      </c>
      <c r="M6" s="13">
        <v>1.1838587372221354</v>
      </c>
      <c r="N6" s="12">
        <v>171040637.43414316</v>
      </c>
      <c r="O6" s="14">
        <f t="shared" si="0"/>
        <v>3.8277166606574657</v>
      </c>
      <c r="P6">
        <v>1</v>
      </c>
      <c r="Q6">
        <v>2</v>
      </c>
      <c r="R6">
        <v>2</v>
      </c>
      <c r="S6">
        <v>1</v>
      </c>
    </row>
    <row r="7" spans="1:19">
      <c r="A7" s="10" t="s">
        <v>106</v>
      </c>
      <c r="B7" s="2">
        <v>2</v>
      </c>
      <c r="C7" s="11" t="s">
        <v>18</v>
      </c>
      <c r="D7" s="2">
        <v>1</v>
      </c>
      <c r="E7" s="2">
        <v>2013</v>
      </c>
      <c r="F7" s="2" t="s">
        <v>107</v>
      </c>
      <c r="G7" s="2">
        <v>1</v>
      </c>
      <c r="H7" s="2">
        <v>0</v>
      </c>
      <c r="I7" s="2">
        <v>0</v>
      </c>
      <c r="J7" s="12">
        <v>177745305</v>
      </c>
      <c r="K7" s="12">
        <v>134553599.54579863</v>
      </c>
      <c r="L7" s="12" t="s">
        <v>65</v>
      </c>
      <c r="M7" s="15">
        <v>1.1450729192872025</v>
      </c>
      <c r="N7" s="12">
        <v>167202078.90008286</v>
      </c>
      <c r="O7" s="14">
        <f t="shared" si="0"/>
        <v>3.7396533508002636</v>
      </c>
      <c r="P7">
        <v>1</v>
      </c>
      <c r="Q7">
        <v>2</v>
      </c>
      <c r="R7">
        <v>2</v>
      </c>
      <c r="S7">
        <v>1</v>
      </c>
    </row>
    <row r="8" spans="1:19">
      <c r="A8" s="10" t="s">
        <v>108</v>
      </c>
      <c r="B8" s="2">
        <v>3</v>
      </c>
      <c r="C8" s="11" t="s">
        <v>21</v>
      </c>
      <c r="D8" s="2">
        <v>1</v>
      </c>
      <c r="E8" s="2">
        <v>1995</v>
      </c>
      <c r="F8" s="2" t="s">
        <v>109</v>
      </c>
      <c r="G8" s="2">
        <v>1</v>
      </c>
      <c r="H8" s="2">
        <v>0</v>
      </c>
      <c r="I8" s="2">
        <v>0</v>
      </c>
      <c r="J8" s="12">
        <v>164844948</v>
      </c>
      <c r="K8" s="12">
        <v>124788000</v>
      </c>
      <c r="L8" s="12" t="s">
        <v>26</v>
      </c>
      <c r="M8" s="13">
        <v>1.0591146025283007</v>
      </c>
      <c r="N8" s="12">
        <v>193096811.75446209</v>
      </c>
      <c r="O8" s="14">
        <f t="shared" si="0"/>
        <v>4.3337242403778076</v>
      </c>
      <c r="P8">
        <v>1</v>
      </c>
      <c r="Q8">
        <v>2</v>
      </c>
      <c r="R8">
        <v>2</v>
      </c>
      <c r="S8">
        <v>1</v>
      </c>
    </row>
    <row r="9" spans="1:19">
      <c r="A9" s="10" t="s">
        <v>110</v>
      </c>
      <c r="B9" s="2">
        <v>2</v>
      </c>
      <c r="C9" s="11" t="s">
        <v>19</v>
      </c>
      <c r="D9" s="2">
        <v>4</v>
      </c>
      <c r="E9" s="2">
        <v>2015</v>
      </c>
      <c r="F9" s="2" t="s">
        <v>101</v>
      </c>
      <c r="G9" s="2">
        <v>16</v>
      </c>
      <c r="H9" s="2">
        <v>0</v>
      </c>
      <c r="I9" s="2">
        <v>0</v>
      </c>
      <c r="J9" s="12">
        <v>158393184</v>
      </c>
      <c r="K9" s="12">
        <v>119904000</v>
      </c>
      <c r="L9" s="12" t="s">
        <v>102</v>
      </c>
      <c r="M9" s="15">
        <v>1.0161248795643798</v>
      </c>
      <c r="N9" s="12">
        <v>152197207.93753302</v>
      </c>
      <c r="O9" s="14">
        <f t="shared" si="0"/>
        <v>3.3954151193866986</v>
      </c>
      <c r="P9">
        <v>1</v>
      </c>
      <c r="Q9">
        <v>1</v>
      </c>
      <c r="R9">
        <v>2</v>
      </c>
      <c r="S9">
        <v>1</v>
      </c>
    </row>
    <row r="10" spans="1:19">
      <c r="A10" s="10" t="s">
        <v>111</v>
      </c>
      <c r="B10" s="2">
        <v>3</v>
      </c>
      <c r="C10" s="11" t="s">
        <v>19</v>
      </c>
      <c r="D10" s="2">
        <v>4</v>
      </c>
      <c r="E10" s="2">
        <v>2015</v>
      </c>
      <c r="F10" s="2" t="s">
        <v>101</v>
      </c>
      <c r="G10" s="2">
        <v>1</v>
      </c>
      <c r="H10" s="2">
        <v>21</v>
      </c>
      <c r="I10" s="2">
        <v>216</v>
      </c>
      <c r="J10" s="12">
        <v>142858224</v>
      </c>
      <c r="K10" s="12">
        <v>108144000</v>
      </c>
      <c r="L10" s="12" t="s">
        <v>102</v>
      </c>
      <c r="M10" s="13">
        <v>0.91261154171513514</v>
      </c>
      <c r="N10" s="12">
        <v>137269939.74510086</v>
      </c>
      <c r="O10" s="14">
        <f t="shared" si="0"/>
        <v>3.0529572325295633</v>
      </c>
      <c r="P10">
        <v>2</v>
      </c>
      <c r="Q10">
        <v>3</v>
      </c>
      <c r="R10">
        <v>3</v>
      </c>
      <c r="S10">
        <v>2</v>
      </c>
    </row>
    <row r="11" spans="1:19">
      <c r="A11" s="10" t="s">
        <v>112</v>
      </c>
      <c r="B11" s="2">
        <v>2</v>
      </c>
      <c r="C11" s="11" t="s">
        <v>22</v>
      </c>
      <c r="D11" s="2">
        <v>1</v>
      </c>
      <c r="E11" s="2">
        <v>1993</v>
      </c>
      <c r="F11" s="2" t="s">
        <v>113</v>
      </c>
      <c r="G11" s="2">
        <v>1</v>
      </c>
      <c r="H11" s="2">
        <v>0</v>
      </c>
      <c r="I11" s="2">
        <v>3</v>
      </c>
      <c r="J11" s="12">
        <v>130098949</v>
      </c>
      <c r="K11" s="12">
        <v>98485199.848599553</v>
      </c>
      <c r="L11" s="12" t="s">
        <v>26</v>
      </c>
      <c r="M11" s="15">
        <v>0.82759328973467172</v>
      </c>
      <c r="N11" s="12">
        <v>156772182.65924937</v>
      </c>
      <c r="O11" s="14">
        <f t="shared" si="0"/>
        <v>3.5003731167527605</v>
      </c>
      <c r="P11">
        <v>1</v>
      </c>
      <c r="Q11">
        <v>2</v>
      </c>
      <c r="R11">
        <v>2</v>
      </c>
      <c r="S11">
        <v>1</v>
      </c>
    </row>
    <row r="12" spans="1:19">
      <c r="A12" s="10" t="s">
        <v>114</v>
      </c>
      <c r="B12" s="2">
        <v>2</v>
      </c>
      <c r="C12" s="11" t="s">
        <v>21</v>
      </c>
      <c r="D12" s="2">
        <v>3</v>
      </c>
      <c r="E12" s="2">
        <v>2001</v>
      </c>
      <c r="F12" s="2" t="s">
        <v>115</v>
      </c>
      <c r="G12" s="2">
        <v>1</v>
      </c>
      <c r="H12" s="2">
        <v>0</v>
      </c>
      <c r="I12" s="2">
        <v>471</v>
      </c>
      <c r="J12" s="12">
        <v>127652985</v>
      </c>
      <c r="K12" s="12">
        <v>96633599.545798644</v>
      </c>
      <c r="L12" s="12" t="s">
        <v>26</v>
      </c>
      <c r="M12" s="13">
        <v>0.81129521765086265</v>
      </c>
      <c r="N12" s="12">
        <v>120249852.44958016</v>
      </c>
      <c r="O12" s="14">
        <f t="shared" si="0"/>
        <v>2.6624863805150589</v>
      </c>
      <c r="P12">
        <v>3</v>
      </c>
      <c r="Q12">
        <v>2</v>
      </c>
      <c r="R12">
        <v>2</v>
      </c>
      <c r="S12">
        <v>3</v>
      </c>
    </row>
    <row r="13" spans="1:19">
      <c r="A13" s="10" t="s">
        <v>116</v>
      </c>
      <c r="B13" s="2">
        <v>2</v>
      </c>
      <c r="C13" s="11" t="s">
        <v>23</v>
      </c>
      <c r="D13" s="2">
        <v>3</v>
      </c>
      <c r="E13" s="2">
        <v>1993</v>
      </c>
      <c r="F13" s="2" t="s">
        <v>117</v>
      </c>
      <c r="G13" s="2">
        <v>31</v>
      </c>
      <c r="H13" s="2">
        <v>0</v>
      </c>
      <c r="I13" s="2">
        <v>0</v>
      </c>
      <c r="J13" s="12">
        <v>98937152</v>
      </c>
      <c r="K13" s="12">
        <v>74895648.750946254</v>
      </c>
      <c r="L13" s="12" t="s">
        <v>65</v>
      </c>
      <c r="M13" s="15">
        <v>0.61995441452349775</v>
      </c>
      <c r="N13" s="12">
        <v>119221510.89114425</v>
      </c>
      <c r="O13" s="14">
        <f t="shared" si="0"/>
        <v>2.6388944095978433</v>
      </c>
      <c r="P13">
        <v>1</v>
      </c>
      <c r="Q13">
        <v>1</v>
      </c>
      <c r="R13">
        <v>1</v>
      </c>
      <c r="S13">
        <v>1</v>
      </c>
    </row>
    <row r="14" spans="1:19">
      <c r="A14" s="10" t="s">
        <v>118</v>
      </c>
      <c r="B14" s="2">
        <v>6</v>
      </c>
      <c r="C14" s="11" t="s">
        <v>23</v>
      </c>
      <c r="D14" s="2">
        <v>3</v>
      </c>
      <c r="E14" s="2">
        <v>1993</v>
      </c>
      <c r="F14" s="2" t="s">
        <v>117</v>
      </c>
      <c r="G14" s="2">
        <v>31</v>
      </c>
      <c r="H14" s="2">
        <v>0</v>
      </c>
      <c r="I14" s="2">
        <v>0</v>
      </c>
      <c r="J14" s="12">
        <v>95598307</v>
      </c>
      <c r="K14" s="12">
        <v>72368135.50340651</v>
      </c>
      <c r="L14" s="12" t="s">
        <v>65</v>
      </c>
      <c r="M14" s="13">
        <v>0.59770685221813868</v>
      </c>
      <c r="N14" s="12">
        <v>115198126.98040318</v>
      </c>
      <c r="O14" s="14">
        <f t="shared" si="0"/>
        <v>2.5465908792850485</v>
      </c>
      <c r="P14">
        <v>1</v>
      </c>
      <c r="Q14">
        <v>1</v>
      </c>
      <c r="R14">
        <v>1</v>
      </c>
      <c r="S14">
        <v>1</v>
      </c>
    </row>
    <row r="15" spans="1:19">
      <c r="A15" s="10" t="s">
        <v>119</v>
      </c>
      <c r="B15" s="2">
        <v>3</v>
      </c>
      <c r="C15" s="11" t="s">
        <v>23</v>
      </c>
      <c r="D15" s="2">
        <v>3</v>
      </c>
      <c r="E15" s="2">
        <v>1993</v>
      </c>
      <c r="F15" s="2" t="s">
        <v>117</v>
      </c>
      <c r="G15" s="2">
        <v>31</v>
      </c>
      <c r="H15" s="2">
        <v>0</v>
      </c>
      <c r="I15" s="2">
        <v>0</v>
      </c>
      <c r="J15" s="12">
        <v>91558942</v>
      </c>
      <c r="K15" s="12">
        <v>69310327.024981081</v>
      </c>
      <c r="L15" s="12" t="s">
        <v>65</v>
      </c>
      <c r="M15" s="15">
        <v>0.57079154931800802</v>
      </c>
      <c r="N15" s="12">
        <v>110330600.59010637</v>
      </c>
      <c r="O15" s="14">
        <f t="shared" si="0"/>
        <v>2.4349212301333378</v>
      </c>
      <c r="P15">
        <v>1</v>
      </c>
      <c r="Q15">
        <v>1</v>
      </c>
      <c r="R15">
        <v>1</v>
      </c>
      <c r="S15">
        <v>1</v>
      </c>
    </row>
    <row r="16" spans="1:19">
      <c r="A16" s="10" t="s">
        <v>120</v>
      </c>
      <c r="B16" s="2">
        <v>1</v>
      </c>
      <c r="C16" s="11" t="s">
        <v>23</v>
      </c>
      <c r="D16" s="2">
        <v>3</v>
      </c>
      <c r="E16" s="2">
        <v>1993</v>
      </c>
      <c r="F16" s="2" t="s">
        <v>117</v>
      </c>
      <c r="G16" s="2">
        <v>31</v>
      </c>
      <c r="H16" s="2">
        <v>0</v>
      </c>
      <c r="I16" s="2">
        <v>0</v>
      </c>
      <c r="J16" s="12">
        <v>90630980</v>
      </c>
      <c r="K16" s="12">
        <v>68607857.683573052</v>
      </c>
      <c r="L16" s="12" t="s">
        <v>65</v>
      </c>
      <c r="M16" s="13">
        <v>0.56460830558791408</v>
      </c>
      <c r="N16" s="12">
        <v>109212385.34484069</v>
      </c>
      <c r="O16" s="14">
        <f t="shared" si="0"/>
        <v>2.4092673981656598</v>
      </c>
      <c r="P16">
        <v>1</v>
      </c>
      <c r="Q16">
        <v>1</v>
      </c>
      <c r="R16">
        <v>1</v>
      </c>
      <c r="S16">
        <v>1</v>
      </c>
    </row>
    <row r="17" spans="1:19">
      <c r="A17" s="10" t="s">
        <v>121</v>
      </c>
      <c r="B17" s="2">
        <v>5</v>
      </c>
      <c r="C17" s="11" t="s">
        <v>23</v>
      </c>
      <c r="D17" s="2">
        <v>3</v>
      </c>
      <c r="E17" s="2">
        <v>1993</v>
      </c>
      <c r="F17" s="2" t="s">
        <v>117</v>
      </c>
      <c r="G17" s="2">
        <v>31</v>
      </c>
      <c r="H17" s="2">
        <v>0</v>
      </c>
      <c r="I17" s="2">
        <v>0</v>
      </c>
      <c r="J17" s="12">
        <v>89584748</v>
      </c>
      <c r="K17" s="12">
        <v>67815857.683573052</v>
      </c>
      <c r="L17" s="12" t="s">
        <v>65</v>
      </c>
      <c r="M17" s="15">
        <v>0.55763699916133225</v>
      </c>
      <c r="N17" s="12">
        <v>107951652.06860222</v>
      </c>
      <c r="O17" s="14">
        <f t="shared" si="0"/>
        <v>2.3803439509477697</v>
      </c>
      <c r="P17">
        <v>1</v>
      </c>
      <c r="Q17">
        <v>1</v>
      </c>
      <c r="R17">
        <v>1</v>
      </c>
      <c r="S17">
        <v>1</v>
      </c>
    </row>
    <row r="18" spans="1:19">
      <c r="A18" s="10" t="s">
        <v>122</v>
      </c>
      <c r="B18" s="2">
        <v>4</v>
      </c>
      <c r="C18" s="11" t="s">
        <v>23</v>
      </c>
      <c r="D18" s="2">
        <v>3</v>
      </c>
      <c r="E18" s="2">
        <v>1993</v>
      </c>
      <c r="F18" s="2" t="s">
        <v>117</v>
      </c>
      <c r="G18" s="2">
        <v>31</v>
      </c>
      <c r="H18" s="2">
        <v>0</v>
      </c>
      <c r="I18" s="2">
        <v>0</v>
      </c>
      <c r="J18" s="12">
        <v>84389979</v>
      </c>
      <c r="K18" s="12">
        <v>63883405.753217265</v>
      </c>
      <c r="L18" s="12" t="s">
        <v>65</v>
      </c>
      <c r="M18" s="13">
        <v>0.5230229493957852</v>
      </c>
      <c r="N18" s="12">
        <v>101691837.6673298</v>
      </c>
      <c r="O18" s="14">
        <f t="shared" si="0"/>
        <v>2.2367327566996194</v>
      </c>
      <c r="P18">
        <v>1</v>
      </c>
      <c r="Q18">
        <v>1</v>
      </c>
      <c r="R18">
        <v>1</v>
      </c>
      <c r="S18">
        <v>1</v>
      </c>
    </row>
    <row r="19" spans="1:19">
      <c r="A19" s="10" t="s">
        <v>123</v>
      </c>
      <c r="B19" s="2">
        <v>1</v>
      </c>
      <c r="C19" s="11" t="s">
        <v>19</v>
      </c>
      <c r="D19" s="2">
        <v>3</v>
      </c>
      <c r="E19" s="2">
        <v>1995</v>
      </c>
      <c r="F19" s="2" t="s">
        <v>124</v>
      </c>
      <c r="G19" s="2">
        <v>1</v>
      </c>
      <c r="H19" s="2">
        <v>11</v>
      </c>
      <c r="I19" s="2">
        <v>59</v>
      </c>
      <c r="J19" s="12">
        <v>78721032</v>
      </c>
      <c r="K19" s="12">
        <v>59592000</v>
      </c>
      <c r="L19" s="12" t="s">
        <v>102</v>
      </c>
      <c r="M19" s="15">
        <v>0.48524933259468228</v>
      </c>
      <c r="N19" s="12">
        <v>92212594.20835261</v>
      </c>
      <c r="O19" s="14">
        <f t="shared" si="0"/>
        <v>2.019262175872818</v>
      </c>
      <c r="P19">
        <v>2</v>
      </c>
      <c r="Q19">
        <v>2</v>
      </c>
      <c r="R19">
        <v>3</v>
      </c>
      <c r="S19">
        <v>2</v>
      </c>
    </row>
    <row r="20" spans="1:19">
      <c r="A20" s="10" t="s">
        <v>125</v>
      </c>
      <c r="B20" s="2">
        <v>1</v>
      </c>
      <c r="C20" s="11" t="s">
        <v>21</v>
      </c>
      <c r="D20" s="2">
        <v>2</v>
      </c>
      <c r="E20" s="2">
        <v>2020</v>
      </c>
      <c r="F20" s="2" t="s">
        <v>126</v>
      </c>
      <c r="G20" s="2">
        <v>1</v>
      </c>
      <c r="H20" s="2">
        <v>0</v>
      </c>
      <c r="I20" s="2">
        <v>0</v>
      </c>
      <c r="J20" s="12">
        <v>78110730</v>
      </c>
      <c r="K20" s="12">
        <v>59130000</v>
      </c>
      <c r="L20" s="12" t="s">
        <v>26</v>
      </c>
      <c r="M20" s="13">
        <v>0.48118273717917626</v>
      </c>
      <c r="N20" s="12">
        <v>75006535.794811264</v>
      </c>
      <c r="O20" s="14">
        <f t="shared" si="0"/>
        <v>1.6245248180735448</v>
      </c>
      <c r="P20">
        <v>1</v>
      </c>
      <c r="Q20">
        <v>2</v>
      </c>
      <c r="R20">
        <v>2</v>
      </c>
      <c r="S20">
        <v>1</v>
      </c>
    </row>
    <row r="21" spans="1:19">
      <c r="A21" s="10" t="s">
        <v>111</v>
      </c>
      <c r="B21" s="2">
        <v>3</v>
      </c>
      <c r="C21" s="11" t="s">
        <v>19</v>
      </c>
      <c r="D21" s="2">
        <v>4</v>
      </c>
      <c r="E21" s="2">
        <v>2015</v>
      </c>
      <c r="F21" s="2" t="s">
        <v>101</v>
      </c>
      <c r="G21" s="2">
        <v>1</v>
      </c>
      <c r="H21" s="2">
        <v>0</v>
      </c>
      <c r="I21" s="2">
        <v>0</v>
      </c>
      <c r="J21" s="12">
        <v>72903348</v>
      </c>
      <c r="K21" s="12">
        <v>55188000</v>
      </c>
      <c r="L21" s="12" t="s">
        <v>102</v>
      </c>
      <c r="M21" s="15">
        <v>0.44648464382868969</v>
      </c>
      <c r="N21" s="12">
        <v>70051537.160199597</v>
      </c>
      <c r="O21" s="14">
        <f t="shared" si="0"/>
        <v>1.5108484012024801</v>
      </c>
      <c r="P21">
        <v>1</v>
      </c>
      <c r="Q21">
        <v>2</v>
      </c>
      <c r="R21">
        <v>2</v>
      </c>
      <c r="S21">
        <v>1</v>
      </c>
    </row>
    <row r="22" spans="1:19">
      <c r="A22" s="10" t="s">
        <v>127</v>
      </c>
      <c r="B22" s="2">
        <v>2</v>
      </c>
      <c r="C22" s="11" t="s">
        <v>17</v>
      </c>
      <c r="D22" s="2">
        <v>3</v>
      </c>
      <c r="E22" s="2">
        <v>2004</v>
      </c>
      <c r="F22" s="2" t="s">
        <v>128</v>
      </c>
      <c r="G22" s="2">
        <v>1</v>
      </c>
      <c r="H22" s="2">
        <v>0</v>
      </c>
      <c r="I22" s="2">
        <v>38</v>
      </c>
      <c r="J22" s="12">
        <v>68683545</v>
      </c>
      <c r="K22" s="12">
        <v>51993599.545798637</v>
      </c>
      <c r="L22" s="12" t="s">
        <v>26</v>
      </c>
      <c r="M22" s="13">
        <v>0.41836703724352586</v>
      </c>
      <c r="N22" s="12">
        <v>64095364.360095762</v>
      </c>
      <c r="O22" s="14">
        <f t="shared" si="0"/>
        <v>1.3742032813731455</v>
      </c>
      <c r="P22">
        <v>1</v>
      </c>
      <c r="Q22">
        <v>2</v>
      </c>
      <c r="R22">
        <v>2</v>
      </c>
      <c r="S22">
        <v>1</v>
      </c>
    </row>
    <row r="23" spans="1:19">
      <c r="A23" s="10" t="s">
        <v>129</v>
      </c>
      <c r="B23" s="2">
        <v>1</v>
      </c>
      <c r="C23" s="11" t="s">
        <v>19</v>
      </c>
      <c r="D23" s="2">
        <v>3</v>
      </c>
      <c r="E23" s="2">
        <v>2004</v>
      </c>
      <c r="F23" s="2" t="s">
        <v>128</v>
      </c>
      <c r="G23" s="2">
        <v>1</v>
      </c>
      <c r="H23" s="2">
        <v>0</v>
      </c>
      <c r="I23" s="2">
        <v>0</v>
      </c>
      <c r="J23" s="12">
        <v>56691507</v>
      </c>
      <c r="K23" s="12">
        <v>42915599.545798637</v>
      </c>
      <c r="L23" s="12" t="s">
        <v>102</v>
      </c>
      <c r="M23" s="15">
        <v>0.33846107797520592</v>
      </c>
      <c r="N23" s="12">
        <v>52904415.421305336</v>
      </c>
      <c r="O23" s="14">
        <f t="shared" si="0"/>
        <v>1.1174631547740108</v>
      </c>
      <c r="P23">
        <v>1</v>
      </c>
      <c r="Q23">
        <v>2</v>
      </c>
      <c r="R23">
        <v>2</v>
      </c>
      <c r="S23">
        <v>1</v>
      </c>
    </row>
    <row r="24" spans="1:19">
      <c r="A24" s="10" t="s">
        <v>130</v>
      </c>
      <c r="B24" s="2">
        <v>2</v>
      </c>
      <c r="C24" s="11" t="s">
        <v>17</v>
      </c>
      <c r="D24" s="2">
        <v>3</v>
      </c>
      <c r="E24" s="2">
        <v>1998</v>
      </c>
      <c r="F24" s="2" t="s">
        <v>131</v>
      </c>
      <c r="G24" s="2">
        <v>1</v>
      </c>
      <c r="H24" s="2">
        <v>0</v>
      </c>
      <c r="I24" s="2">
        <v>0</v>
      </c>
      <c r="J24" s="12">
        <v>55436663</v>
      </c>
      <c r="K24" s="12">
        <v>41965679.788039364</v>
      </c>
      <c r="L24" s="12" t="s">
        <v>26</v>
      </c>
      <c r="M24" s="13">
        <v>0.33009973742974602</v>
      </c>
      <c r="N24" s="12">
        <v>58493923.483905844</v>
      </c>
      <c r="O24" s="14">
        <f t="shared" si="0"/>
        <v>1.2456963381678443</v>
      </c>
      <c r="P24">
        <v>1</v>
      </c>
      <c r="Q24">
        <v>2</v>
      </c>
      <c r="R24">
        <v>2</v>
      </c>
      <c r="S24">
        <v>1</v>
      </c>
    </row>
    <row r="25" spans="1:19">
      <c r="A25" s="10" t="s">
        <v>132</v>
      </c>
      <c r="B25" s="2">
        <v>2</v>
      </c>
      <c r="C25" s="11" t="s">
        <v>20</v>
      </c>
      <c r="D25" s="2">
        <v>1</v>
      </c>
      <c r="E25" s="2">
        <v>2004</v>
      </c>
      <c r="F25" s="2" t="s">
        <v>133</v>
      </c>
      <c r="G25" s="2">
        <v>2</v>
      </c>
      <c r="H25" s="2">
        <v>0</v>
      </c>
      <c r="I25" s="2">
        <v>0</v>
      </c>
      <c r="J25" s="12">
        <v>52567926</v>
      </c>
      <c r="K25" s="12">
        <v>39794039.364118092</v>
      </c>
      <c r="L25" s="12" t="s">
        <v>105</v>
      </c>
      <c r="M25" s="15">
        <v>0.31098462272834809</v>
      </c>
      <c r="N25" s="12">
        <v>49056296.826620571</v>
      </c>
      <c r="O25" s="14">
        <f t="shared" si="0"/>
        <v>1.0291805202475202</v>
      </c>
      <c r="P25">
        <v>1</v>
      </c>
      <c r="Q25">
        <v>2</v>
      </c>
      <c r="R25">
        <v>2</v>
      </c>
      <c r="S25">
        <v>1</v>
      </c>
    </row>
    <row r="26" spans="1:19">
      <c r="A26" s="10" t="s">
        <v>123</v>
      </c>
      <c r="B26" s="2">
        <v>1</v>
      </c>
      <c r="C26" s="11" t="s">
        <v>19</v>
      </c>
      <c r="D26" s="2">
        <v>3</v>
      </c>
      <c r="E26" s="2">
        <v>1995</v>
      </c>
      <c r="F26" s="2" t="s">
        <v>124</v>
      </c>
      <c r="G26" s="2">
        <v>1</v>
      </c>
      <c r="H26" s="2">
        <v>0</v>
      </c>
      <c r="I26" s="2">
        <v>0</v>
      </c>
      <c r="J26" s="12">
        <v>33346267</v>
      </c>
      <c r="K26" s="12">
        <v>25243199.848599546</v>
      </c>
      <c r="L26" s="12" t="s">
        <v>102</v>
      </c>
      <c r="M26" s="13">
        <v>0.18290588405827921</v>
      </c>
      <c r="N26" s="12">
        <v>39061299.237469085</v>
      </c>
      <c r="O26" s="14">
        <f t="shared" si="0"/>
        <v>0.79987762909572135</v>
      </c>
      <c r="P26">
        <v>1</v>
      </c>
      <c r="Q26">
        <v>2</v>
      </c>
      <c r="R26">
        <v>2</v>
      </c>
      <c r="S26">
        <v>1</v>
      </c>
    </row>
    <row r="27" spans="1:19">
      <c r="A27" s="10" t="s">
        <v>134</v>
      </c>
      <c r="B27" s="2">
        <v>2</v>
      </c>
      <c r="C27" s="11" t="s">
        <v>19</v>
      </c>
      <c r="D27" s="2">
        <v>3</v>
      </c>
      <c r="E27" s="2">
        <v>2000</v>
      </c>
      <c r="F27" s="2" t="s">
        <v>135</v>
      </c>
      <c r="G27" s="2">
        <v>1</v>
      </c>
      <c r="H27" s="2">
        <v>0</v>
      </c>
      <c r="I27" s="2">
        <v>0</v>
      </c>
      <c r="J27" s="12">
        <v>30762391</v>
      </c>
      <c r="K27" s="12">
        <v>23287199.848599546</v>
      </c>
      <c r="L27" s="12" t="s">
        <v>102</v>
      </c>
      <c r="M27" s="15">
        <v>0.16568886970172117</v>
      </c>
      <c r="N27" s="12">
        <v>30084459.168265421</v>
      </c>
      <c r="O27" s="14">
        <f t="shared" si="0"/>
        <v>0.59393306903800747</v>
      </c>
      <c r="P27">
        <v>1</v>
      </c>
      <c r="Q27">
        <v>2</v>
      </c>
      <c r="R27">
        <v>2</v>
      </c>
      <c r="S27">
        <v>1</v>
      </c>
    </row>
    <row r="28" spans="1:19">
      <c r="A28" s="10" t="s">
        <v>136</v>
      </c>
      <c r="B28" s="2">
        <v>1</v>
      </c>
      <c r="C28" s="11" t="s">
        <v>20</v>
      </c>
      <c r="D28" s="2">
        <v>1</v>
      </c>
      <c r="E28" s="2">
        <v>1999</v>
      </c>
      <c r="F28" s="2" t="s">
        <v>137</v>
      </c>
      <c r="G28" s="2">
        <v>2</v>
      </c>
      <c r="H28" s="2">
        <v>0</v>
      </c>
      <c r="I28" s="2">
        <v>0</v>
      </c>
      <c r="J28" s="12">
        <v>30432669</v>
      </c>
      <c r="K28" s="12">
        <v>23037599.545798637</v>
      </c>
      <c r="L28" s="12" t="s">
        <v>105</v>
      </c>
      <c r="M28" s="13">
        <v>0.16349184925349802</v>
      </c>
      <c r="N28" s="12">
        <v>30883665.007892363</v>
      </c>
      <c r="O28" s="14">
        <f t="shared" si="0"/>
        <v>0.6122682620200216</v>
      </c>
      <c r="P28">
        <v>1</v>
      </c>
      <c r="Q28">
        <v>2</v>
      </c>
      <c r="R28">
        <v>2</v>
      </c>
      <c r="S28">
        <v>1</v>
      </c>
    </row>
    <row r="29" spans="1:19">
      <c r="A29" s="10" t="s">
        <v>111</v>
      </c>
      <c r="B29" s="2">
        <v>3</v>
      </c>
      <c r="C29" s="11" t="s">
        <v>19</v>
      </c>
      <c r="D29" s="2">
        <v>4</v>
      </c>
      <c r="E29" s="2">
        <v>2015</v>
      </c>
      <c r="F29" s="2" t="s">
        <v>101</v>
      </c>
      <c r="G29" s="2">
        <v>1</v>
      </c>
      <c r="H29" s="2">
        <v>0</v>
      </c>
      <c r="I29" s="2">
        <v>0</v>
      </c>
      <c r="J29" s="12">
        <v>28917218</v>
      </c>
      <c r="K29" s="12">
        <v>21890399.697199091</v>
      </c>
      <c r="L29" s="12" t="s">
        <v>102</v>
      </c>
      <c r="M29" s="15">
        <v>0.15339401885309945</v>
      </c>
      <c r="N29" s="12">
        <v>27786043.122417271</v>
      </c>
      <c r="O29" s="14">
        <f t="shared" si="0"/>
        <v>0.54120334702639772</v>
      </c>
      <c r="P29">
        <v>1</v>
      </c>
      <c r="Q29">
        <v>2</v>
      </c>
      <c r="R29">
        <v>2</v>
      </c>
      <c r="S29">
        <v>1</v>
      </c>
    </row>
    <row r="30" spans="1:19">
      <c r="A30" s="10" t="s">
        <v>111</v>
      </c>
      <c r="B30" s="2">
        <v>3</v>
      </c>
      <c r="C30" s="11" t="s">
        <v>19</v>
      </c>
      <c r="D30" s="2">
        <v>4</v>
      </c>
      <c r="E30" s="2">
        <v>2015</v>
      </c>
      <c r="F30" s="2" t="s">
        <v>101</v>
      </c>
      <c r="G30" s="2">
        <v>1</v>
      </c>
      <c r="H30" s="2">
        <v>0</v>
      </c>
      <c r="I30" s="2">
        <v>0</v>
      </c>
      <c r="J30" s="12">
        <v>28803084</v>
      </c>
      <c r="K30" s="12">
        <v>21804000</v>
      </c>
      <c r="L30" s="12" t="s">
        <v>102</v>
      </c>
      <c r="M30" s="13">
        <v>0.15263351536277275</v>
      </c>
      <c r="N30" s="12">
        <v>27676373.781274773</v>
      </c>
      <c r="O30" s="14">
        <f t="shared" si="0"/>
        <v>0.53868733871620245</v>
      </c>
      <c r="P30">
        <v>1</v>
      </c>
      <c r="Q30">
        <v>2</v>
      </c>
      <c r="R30">
        <v>2</v>
      </c>
      <c r="S30">
        <v>1</v>
      </c>
    </row>
    <row r="31" spans="1:19">
      <c r="A31" s="10" t="s">
        <v>138</v>
      </c>
      <c r="B31" s="2">
        <v>5</v>
      </c>
      <c r="C31" s="11" t="s">
        <v>21</v>
      </c>
      <c r="D31" s="2">
        <v>3</v>
      </c>
      <c r="E31" s="2">
        <v>2004</v>
      </c>
      <c r="F31" s="2" t="s">
        <v>128</v>
      </c>
      <c r="G31" s="2">
        <v>1</v>
      </c>
      <c r="H31" s="2">
        <v>0</v>
      </c>
      <c r="I31" s="2">
        <v>37</v>
      </c>
      <c r="J31" s="12">
        <v>28198805</v>
      </c>
      <c r="K31" s="12">
        <v>21346559.424678273</v>
      </c>
      <c r="L31" s="12" t="s">
        <v>26</v>
      </c>
      <c r="M31" s="15">
        <v>0.14860705270807625</v>
      </c>
      <c r="N31" s="12">
        <v>26315075.626837403</v>
      </c>
      <c r="O31" s="14">
        <f t="shared" si="0"/>
        <v>0.50745675564223525</v>
      </c>
      <c r="P31">
        <v>1</v>
      </c>
      <c r="Q31">
        <v>2</v>
      </c>
      <c r="R31">
        <v>2</v>
      </c>
      <c r="S31">
        <v>1</v>
      </c>
    </row>
    <row r="32" spans="1:19">
      <c r="A32" s="10" t="s">
        <v>139</v>
      </c>
      <c r="B32" s="2">
        <v>3</v>
      </c>
      <c r="C32" s="11" t="s">
        <v>25</v>
      </c>
      <c r="D32" s="2">
        <v>2</v>
      </c>
      <c r="E32" s="2">
        <v>2006</v>
      </c>
      <c r="F32" s="2" t="s">
        <v>140</v>
      </c>
      <c r="G32" s="2">
        <v>1</v>
      </c>
      <c r="H32" s="2">
        <v>0</v>
      </c>
      <c r="I32" s="2">
        <v>0</v>
      </c>
      <c r="J32" s="12">
        <v>25342592</v>
      </c>
      <c r="K32" s="12">
        <v>19184399.697199091</v>
      </c>
      <c r="L32" s="12" t="s">
        <v>141</v>
      </c>
      <c r="M32" s="13">
        <v>0.12957538856227838</v>
      </c>
      <c r="N32" s="12">
        <v>23411473.655202378</v>
      </c>
      <c r="O32" s="14">
        <f t="shared" si="0"/>
        <v>0.44084300001985927</v>
      </c>
      <c r="P32">
        <v>1</v>
      </c>
      <c r="Q32">
        <v>2</v>
      </c>
      <c r="R32">
        <v>2</v>
      </c>
      <c r="S32">
        <v>1</v>
      </c>
    </row>
    <row r="33" spans="1:19">
      <c r="A33" s="10" t="s">
        <v>142</v>
      </c>
      <c r="B33" s="2">
        <v>2</v>
      </c>
      <c r="C33" s="11" t="s">
        <v>21</v>
      </c>
      <c r="D33" s="2">
        <v>4</v>
      </c>
      <c r="E33" s="2">
        <v>1995</v>
      </c>
      <c r="F33" s="2" t="s">
        <v>143</v>
      </c>
      <c r="G33" s="2">
        <v>1</v>
      </c>
      <c r="H33" s="2">
        <v>0</v>
      </c>
      <c r="I33" s="2">
        <v>0</v>
      </c>
      <c r="J33" s="12">
        <v>22876813</v>
      </c>
      <c r="K33" s="12">
        <v>17317799.394398183</v>
      </c>
      <c r="L33" s="12" t="s">
        <v>26</v>
      </c>
      <c r="M33" s="15">
        <v>0.11314528415978409</v>
      </c>
      <c r="N33" s="12">
        <v>26797543.430952042</v>
      </c>
      <c r="O33" s="14">
        <f t="shared" si="0"/>
        <v>0.51852541887945558</v>
      </c>
      <c r="P33">
        <v>1</v>
      </c>
      <c r="Q33">
        <v>2</v>
      </c>
      <c r="R33">
        <v>2</v>
      </c>
      <c r="S33">
        <v>1</v>
      </c>
    </row>
    <row r="34" spans="1:19">
      <c r="A34" s="10" t="s">
        <v>144</v>
      </c>
      <c r="B34" s="2">
        <v>1</v>
      </c>
      <c r="C34" s="11" t="s">
        <v>19</v>
      </c>
      <c r="D34" s="2">
        <v>3</v>
      </c>
      <c r="E34" s="2">
        <v>2014</v>
      </c>
      <c r="F34" s="2" t="s">
        <v>145</v>
      </c>
      <c r="G34" s="2">
        <v>2</v>
      </c>
      <c r="H34" s="2">
        <v>22</v>
      </c>
      <c r="I34" s="2">
        <v>0</v>
      </c>
      <c r="J34" s="12">
        <v>22598611</v>
      </c>
      <c r="K34" s="12">
        <v>17107199.848599546</v>
      </c>
      <c r="L34" s="12" t="s">
        <v>102</v>
      </c>
      <c r="M34" s="13">
        <v>0.11129155440339361</v>
      </c>
      <c r="N34" s="12">
        <v>21514876.615307458</v>
      </c>
      <c r="O34" s="14">
        <f t="shared" si="0"/>
        <v>0.39733171542786677</v>
      </c>
      <c r="P34">
        <v>2</v>
      </c>
      <c r="Q34">
        <v>3</v>
      </c>
      <c r="R34">
        <v>3</v>
      </c>
      <c r="S34">
        <v>2</v>
      </c>
    </row>
    <row r="35" spans="1:19">
      <c r="A35" s="10" t="s">
        <v>146</v>
      </c>
      <c r="B35" s="2">
        <v>5</v>
      </c>
      <c r="C35" s="11" t="s">
        <v>26</v>
      </c>
      <c r="D35" s="2">
        <v>4</v>
      </c>
      <c r="E35" s="2">
        <v>2016</v>
      </c>
      <c r="F35" s="2" t="s">
        <v>97</v>
      </c>
      <c r="G35" s="2">
        <v>1</v>
      </c>
      <c r="H35" s="2">
        <v>0</v>
      </c>
      <c r="I35" s="2">
        <v>0</v>
      </c>
      <c r="J35" s="12">
        <v>21849604</v>
      </c>
      <c r="K35" s="12">
        <v>16540199.848599546</v>
      </c>
      <c r="L35" s="12" t="s">
        <v>26</v>
      </c>
      <c r="M35" s="15">
        <v>0.10630073275709075</v>
      </c>
      <c r="N35" s="12">
        <v>20940528.624888767</v>
      </c>
      <c r="O35" s="14">
        <f t="shared" si="0"/>
        <v>0.38415515849971127</v>
      </c>
      <c r="P35">
        <v>1</v>
      </c>
      <c r="Q35">
        <v>2</v>
      </c>
      <c r="R35">
        <v>2</v>
      </c>
      <c r="S35">
        <v>1</v>
      </c>
    </row>
    <row r="36" spans="1:19">
      <c r="A36" s="10" t="s">
        <v>147</v>
      </c>
      <c r="B36" s="2">
        <v>5</v>
      </c>
      <c r="C36" s="11" t="s">
        <v>25</v>
      </c>
      <c r="D36" s="2">
        <v>3</v>
      </c>
      <c r="E36" s="2">
        <v>2012</v>
      </c>
      <c r="F36" s="2" t="s">
        <v>148</v>
      </c>
      <c r="G36" s="2">
        <v>1</v>
      </c>
      <c r="H36" s="2">
        <v>0</v>
      </c>
      <c r="I36" s="2">
        <v>0</v>
      </c>
      <c r="J36" s="12">
        <v>20329397</v>
      </c>
      <c r="K36" s="12">
        <v>15389399.697199093</v>
      </c>
      <c r="L36" s="12" t="s">
        <v>141</v>
      </c>
      <c r="M36" s="13">
        <v>9.6171211934907311E-2</v>
      </c>
      <c r="N36" s="12">
        <v>18753106.209491689</v>
      </c>
      <c r="O36" s="14">
        <f t="shared" si="0"/>
        <v>0.33397182633310668</v>
      </c>
      <c r="P36">
        <v>1</v>
      </c>
      <c r="Q36">
        <v>2</v>
      </c>
      <c r="R36">
        <v>2</v>
      </c>
      <c r="S36">
        <v>1</v>
      </c>
    </row>
    <row r="37" spans="1:19">
      <c r="A37" s="10" t="s">
        <v>149</v>
      </c>
      <c r="B37" s="2">
        <v>2</v>
      </c>
      <c r="C37" s="11" t="s">
        <v>24</v>
      </c>
      <c r="D37" s="2">
        <v>2</v>
      </c>
      <c r="E37" s="2">
        <v>2005</v>
      </c>
      <c r="F37" s="2" t="s">
        <v>150</v>
      </c>
      <c r="G37" s="2">
        <v>1</v>
      </c>
      <c r="H37" s="2">
        <v>0</v>
      </c>
      <c r="I37" s="2">
        <v>0</v>
      </c>
      <c r="J37" s="12">
        <v>19581658</v>
      </c>
      <c r="K37" s="12">
        <v>14823359.57607873</v>
      </c>
      <c r="L37" s="12" t="s">
        <v>141</v>
      </c>
      <c r="M37" s="15">
        <v>9.1188839290880147E-2</v>
      </c>
      <c r="N37" s="12">
        <v>18316502.576628134</v>
      </c>
      <c r="O37" s="14">
        <f t="shared" si="0"/>
        <v>0.32395536815890408</v>
      </c>
      <c r="P37">
        <v>1</v>
      </c>
      <c r="Q37">
        <v>2</v>
      </c>
      <c r="R37">
        <v>2</v>
      </c>
      <c r="S37">
        <v>1</v>
      </c>
    </row>
    <row r="38" spans="1:19">
      <c r="A38" s="10" t="s">
        <v>111</v>
      </c>
      <c r="B38" s="2">
        <v>3</v>
      </c>
      <c r="C38" s="11" t="s">
        <v>19</v>
      </c>
      <c r="D38" s="2">
        <v>4</v>
      </c>
      <c r="E38" s="2">
        <v>2015</v>
      </c>
      <c r="F38" s="2" t="s">
        <v>101</v>
      </c>
      <c r="G38" s="2">
        <v>1</v>
      </c>
      <c r="H38" s="2">
        <v>0</v>
      </c>
      <c r="I38" s="2">
        <v>0</v>
      </c>
      <c r="J38" s="12">
        <v>17265998</v>
      </c>
      <c r="K38" s="12">
        <v>13070399.697199091</v>
      </c>
      <c r="L38" s="12" t="s">
        <v>102</v>
      </c>
      <c r="M38" s="13">
        <v>7.5759015466165966E-2</v>
      </c>
      <c r="N38" s="12">
        <v>16590591.978093132</v>
      </c>
      <c r="O38" s="14">
        <f t="shared" si="0"/>
        <v>0.2843599318835458</v>
      </c>
      <c r="P38">
        <v>1</v>
      </c>
      <c r="Q38">
        <v>2</v>
      </c>
      <c r="R38">
        <v>2</v>
      </c>
      <c r="S38">
        <v>1</v>
      </c>
    </row>
    <row r="39" spans="1:19">
      <c r="A39" s="10" t="s">
        <v>151</v>
      </c>
      <c r="B39" s="2">
        <v>2</v>
      </c>
      <c r="C39" s="11" t="s">
        <v>24</v>
      </c>
      <c r="D39" s="2">
        <v>3</v>
      </c>
      <c r="E39" s="2">
        <v>2007</v>
      </c>
      <c r="F39" s="2" t="s">
        <v>152</v>
      </c>
      <c r="G39" s="2">
        <v>1</v>
      </c>
      <c r="H39" s="2">
        <v>0</v>
      </c>
      <c r="I39" s="2">
        <v>90</v>
      </c>
      <c r="J39" s="12">
        <v>17131256</v>
      </c>
      <c r="K39" s="12">
        <v>12968399.697199091</v>
      </c>
      <c r="L39" s="12" t="s">
        <v>141</v>
      </c>
      <c r="M39" s="15">
        <v>7.4861195699106195E-2</v>
      </c>
      <c r="N39" s="12">
        <v>15407600.762591431</v>
      </c>
      <c r="O39" s="14">
        <f t="shared" si="0"/>
        <v>0.25722002479480888</v>
      </c>
      <c r="P39">
        <v>1</v>
      </c>
      <c r="Q39">
        <v>2</v>
      </c>
      <c r="R39">
        <v>2</v>
      </c>
      <c r="S39">
        <v>1</v>
      </c>
    </row>
    <row r="40" spans="1:19">
      <c r="A40" s="10" t="s">
        <v>111</v>
      </c>
      <c r="B40" s="2">
        <v>3</v>
      </c>
      <c r="C40" s="11" t="s">
        <v>19</v>
      </c>
      <c r="D40" s="2">
        <v>4</v>
      </c>
      <c r="E40" s="2">
        <v>2015</v>
      </c>
      <c r="F40" s="2" t="s">
        <v>101</v>
      </c>
      <c r="G40" s="2">
        <v>1</v>
      </c>
      <c r="H40" s="2">
        <v>0</v>
      </c>
      <c r="I40" s="2">
        <v>0</v>
      </c>
      <c r="J40" s="12">
        <v>16803120</v>
      </c>
      <c r="K40" s="12">
        <v>12720000</v>
      </c>
      <c r="L40" s="12" t="s">
        <v>102</v>
      </c>
      <c r="M40" s="13">
        <v>7.2674743166978667E-2</v>
      </c>
      <c r="N40" s="12">
        <v>16145820.697936852</v>
      </c>
      <c r="O40" s="14">
        <f t="shared" si="0"/>
        <v>0.27415609346023107</v>
      </c>
      <c r="P40">
        <v>1</v>
      </c>
      <c r="Q40">
        <v>2</v>
      </c>
      <c r="R40">
        <v>2</v>
      </c>
      <c r="S40">
        <v>1</v>
      </c>
    </row>
    <row r="41" spans="1:19">
      <c r="A41" s="10" t="s">
        <v>96</v>
      </c>
      <c r="B41" s="2">
        <v>2</v>
      </c>
      <c r="C41" s="11" t="s">
        <v>19</v>
      </c>
      <c r="D41" s="2">
        <v>4</v>
      </c>
      <c r="E41" s="2">
        <v>2016</v>
      </c>
      <c r="F41" s="2" t="s">
        <v>97</v>
      </c>
      <c r="G41" s="2">
        <v>2</v>
      </c>
      <c r="H41" s="2">
        <v>0</v>
      </c>
      <c r="I41" s="2">
        <v>0</v>
      </c>
      <c r="J41" s="12">
        <v>16463887</v>
      </c>
      <c r="K41" s="12">
        <v>12463199.848599546</v>
      </c>
      <c r="L41" s="12" t="s">
        <v>102</v>
      </c>
      <c r="M41" s="15">
        <v>7.0414348538436797E-2</v>
      </c>
      <c r="N41" s="12">
        <v>15778889.951526538</v>
      </c>
      <c r="O41" s="14">
        <f t="shared" si="0"/>
        <v>0.26573805431075737</v>
      </c>
      <c r="P41">
        <v>1</v>
      </c>
      <c r="Q41">
        <v>2</v>
      </c>
      <c r="R41">
        <v>2</v>
      </c>
      <c r="S41">
        <v>1</v>
      </c>
    </row>
    <row r="42" spans="1:19">
      <c r="A42" s="10" t="s">
        <v>153</v>
      </c>
      <c r="B42" s="2">
        <v>1</v>
      </c>
      <c r="C42" s="11" t="s">
        <v>19</v>
      </c>
      <c r="D42" s="2">
        <v>1</v>
      </c>
      <c r="E42" s="2">
        <v>2003</v>
      </c>
      <c r="F42" s="2" t="s">
        <v>154</v>
      </c>
      <c r="G42" s="2">
        <v>1</v>
      </c>
      <c r="H42" s="2">
        <v>0</v>
      </c>
      <c r="I42" s="2">
        <v>0</v>
      </c>
      <c r="J42" s="12">
        <v>16417916</v>
      </c>
      <c r="K42" s="12">
        <v>12428399.697199091</v>
      </c>
      <c r="L42" s="12" t="s">
        <v>102</v>
      </c>
      <c r="M42" s="13">
        <v>7.0108032226436787E-2</v>
      </c>
      <c r="N42" s="12">
        <v>15222866.538228206</v>
      </c>
      <c r="O42" s="14">
        <f t="shared" si="0"/>
        <v>0.25298189553431261</v>
      </c>
      <c r="P42">
        <v>1</v>
      </c>
      <c r="Q42">
        <v>2</v>
      </c>
      <c r="R42">
        <v>2</v>
      </c>
      <c r="S42">
        <v>1</v>
      </c>
    </row>
    <row r="43" spans="1:19">
      <c r="A43" s="10" t="s">
        <v>111</v>
      </c>
      <c r="B43" s="2">
        <v>3</v>
      </c>
      <c r="C43" s="11" t="s">
        <v>19</v>
      </c>
      <c r="D43" s="2">
        <v>4</v>
      </c>
      <c r="E43" s="2">
        <v>2015</v>
      </c>
      <c r="F43" s="2" t="s">
        <v>101</v>
      </c>
      <c r="G43" s="2">
        <v>1</v>
      </c>
      <c r="H43" s="2">
        <v>0</v>
      </c>
      <c r="I43" s="2">
        <v>0</v>
      </c>
      <c r="J43" s="12">
        <v>16324389</v>
      </c>
      <c r="K43" s="12">
        <v>12357599.545798639</v>
      </c>
      <c r="L43" s="12" t="s">
        <v>102</v>
      </c>
      <c r="M43" s="15">
        <v>6.9484838349592154E-2</v>
      </c>
      <c r="N43" s="12">
        <v>15685816.550579455</v>
      </c>
      <c r="O43" s="14">
        <f t="shared" si="0"/>
        <v>0.26360278616925614</v>
      </c>
      <c r="P43">
        <v>1</v>
      </c>
      <c r="Q43">
        <v>2</v>
      </c>
      <c r="R43">
        <v>2</v>
      </c>
      <c r="S43">
        <v>1</v>
      </c>
    </row>
    <row r="44" spans="1:19">
      <c r="A44" s="10" t="s">
        <v>155</v>
      </c>
      <c r="B44" s="2">
        <v>6</v>
      </c>
      <c r="C44" s="11" t="s">
        <v>21</v>
      </c>
      <c r="D44" s="2">
        <v>2</v>
      </c>
      <c r="E44" s="2">
        <v>1998</v>
      </c>
      <c r="F44" s="2" t="s">
        <v>156</v>
      </c>
      <c r="G44" s="2">
        <v>1</v>
      </c>
      <c r="H44" s="2">
        <v>12</v>
      </c>
      <c r="I44" s="2">
        <v>110</v>
      </c>
      <c r="J44" s="12">
        <v>16162699</v>
      </c>
      <c r="K44" s="12">
        <v>12235199.848599546</v>
      </c>
      <c r="L44" s="12" t="s">
        <v>26</v>
      </c>
      <c r="M44" s="13">
        <v>6.8407457294420826E-2</v>
      </c>
      <c r="N44" s="12">
        <v>17054051.009516962</v>
      </c>
      <c r="O44" s="14">
        <f t="shared" si="0"/>
        <v>0.2949925003147022</v>
      </c>
      <c r="P44">
        <v>2</v>
      </c>
      <c r="Q44">
        <v>2</v>
      </c>
      <c r="R44">
        <v>3</v>
      </c>
      <c r="S44">
        <v>2</v>
      </c>
    </row>
    <row r="45" spans="1:19">
      <c r="A45" s="10" t="s">
        <v>96</v>
      </c>
      <c r="B45" s="2">
        <v>2</v>
      </c>
      <c r="C45" s="11" t="s">
        <v>19</v>
      </c>
      <c r="D45" s="2">
        <v>4</v>
      </c>
      <c r="E45" s="2">
        <v>2016</v>
      </c>
      <c r="F45" s="2" t="s">
        <v>97</v>
      </c>
      <c r="G45" s="2">
        <v>1</v>
      </c>
      <c r="H45" s="2">
        <v>0</v>
      </c>
      <c r="I45" s="2">
        <v>0</v>
      </c>
      <c r="J45" s="12">
        <v>16075513</v>
      </c>
      <c r="K45" s="12">
        <v>12169199.848599546</v>
      </c>
      <c r="L45" s="12" t="s">
        <v>102</v>
      </c>
      <c r="M45" s="15">
        <v>6.7826515092205678E-2</v>
      </c>
      <c r="N45" s="12">
        <v>15406674.65352102</v>
      </c>
      <c r="O45" s="14">
        <f t="shared" si="0"/>
        <v>0.25719877821766135</v>
      </c>
      <c r="P45">
        <v>1</v>
      </c>
      <c r="Q45">
        <v>2</v>
      </c>
      <c r="R45">
        <v>2</v>
      </c>
      <c r="S45">
        <v>1</v>
      </c>
    </row>
    <row r="46" spans="1:19">
      <c r="A46" s="10" t="s">
        <v>96</v>
      </c>
      <c r="B46" s="2">
        <v>2</v>
      </c>
      <c r="C46" s="11" t="s">
        <v>19</v>
      </c>
      <c r="D46" s="2">
        <v>4</v>
      </c>
      <c r="E46" s="2">
        <v>2016</v>
      </c>
      <c r="F46" s="2" t="s">
        <v>97</v>
      </c>
      <c r="G46" s="2">
        <v>1</v>
      </c>
      <c r="H46" s="2">
        <v>0</v>
      </c>
      <c r="I46" s="2">
        <v>0</v>
      </c>
      <c r="J46" s="12">
        <v>15899556</v>
      </c>
      <c r="K46" s="12">
        <v>12036000</v>
      </c>
      <c r="L46" s="12" t="s">
        <v>102</v>
      </c>
      <c r="M46" s="13">
        <v>6.6654069434930768E-2</v>
      </c>
      <c r="N46" s="12">
        <v>15238038.5265116</v>
      </c>
      <c r="O46" s="14">
        <f t="shared" si="0"/>
        <v>0.2533299677321168</v>
      </c>
      <c r="P46">
        <v>1</v>
      </c>
      <c r="Q46">
        <v>2</v>
      </c>
      <c r="R46">
        <v>2</v>
      </c>
      <c r="S46">
        <v>1</v>
      </c>
    </row>
    <row r="47" spans="1:19">
      <c r="A47" s="10" t="s">
        <v>157</v>
      </c>
      <c r="B47" s="2">
        <v>3</v>
      </c>
      <c r="C47" s="11" t="s">
        <v>27</v>
      </c>
      <c r="D47" s="2">
        <v>3</v>
      </c>
      <c r="E47" s="2">
        <v>2016</v>
      </c>
      <c r="F47" s="2" t="s">
        <v>158</v>
      </c>
      <c r="G47" s="2">
        <v>1</v>
      </c>
      <c r="H47" s="2">
        <v>0</v>
      </c>
      <c r="I47" s="2">
        <v>0</v>
      </c>
      <c r="J47" s="12">
        <v>15813955</v>
      </c>
      <c r="K47" s="12">
        <v>11971199.848599546</v>
      </c>
      <c r="L47" s="12" t="s">
        <v>141</v>
      </c>
      <c r="M47" s="15">
        <v>6.6083688485560232E-2</v>
      </c>
      <c r="N47" s="12">
        <v>15155999.044660162</v>
      </c>
      <c r="O47" s="14">
        <f t="shared" si="0"/>
        <v>0.25144783717537222</v>
      </c>
      <c r="P47">
        <v>1</v>
      </c>
      <c r="Q47">
        <v>2</v>
      </c>
      <c r="R47">
        <v>2</v>
      </c>
      <c r="S47">
        <v>1</v>
      </c>
    </row>
    <row r="48" spans="1:19">
      <c r="A48" s="10" t="s">
        <v>159</v>
      </c>
      <c r="B48" s="2">
        <v>4</v>
      </c>
      <c r="C48" s="11" t="s">
        <v>26</v>
      </c>
      <c r="D48" s="2">
        <v>4</v>
      </c>
      <c r="E48" s="2">
        <v>2016</v>
      </c>
      <c r="F48" s="2" t="s">
        <v>97</v>
      </c>
      <c r="G48" s="2">
        <v>1</v>
      </c>
      <c r="H48" s="2">
        <v>0</v>
      </c>
      <c r="I48" s="2">
        <v>0</v>
      </c>
      <c r="J48" s="12">
        <v>15802858</v>
      </c>
      <c r="K48" s="12">
        <v>11962799.394398184</v>
      </c>
      <c r="L48" s="12" t="s">
        <v>26</v>
      </c>
      <c r="M48" s="13">
        <v>6.600974638914589E-2</v>
      </c>
      <c r="N48" s="12">
        <v>15145363.746823624</v>
      </c>
      <c r="O48" s="14">
        <f t="shared" si="0"/>
        <v>0.25120384466607681</v>
      </c>
      <c r="P48">
        <v>1</v>
      </c>
      <c r="Q48">
        <v>2</v>
      </c>
      <c r="R48">
        <v>2</v>
      </c>
      <c r="S48">
        <v>1</v>
      </c>
    </row>
    <row r="49" spans="1:19">
      <c r="A49" s="10" t="s">
        <v>160</v>
      </c>
      <c r="B49" s="2">
        <v>3</v>
      </c>
      <c r="C49" s="11" t="s">
        <v>24</v>
      </c>
      <c r="D49" s="2">
        <v>2</v>
      </c>
      <c r="E49" s="2">
        <v>2011</v>
      </c>
      <c r="F49" s="2" t="s">
        <v>161</v>
      </c>
      <c r="G49" s="2">
        <v>1</v>
      </c>
      <c r="H49" s="2">
        <v>0</v>
      </c>
      <c r="I49" s="2">
        <v>0</v>
      </c>
      <c r="J49" s="12">
        <v>15682066</v>
      </c>
      <c r="K49" s="12">
        <v>11871359.576078728</v>
      </c>
      <c r="L49" s="12" t="s">
        <v>141</v>
      </c>
      <c r="M49" s="15">
        <v>6.5204878973620775E-2</v>
      </c>
      <c r="N49" s="12">
        <v>14078481.901291788</v>
      </c>
      <c r="O49" s="14">
        <f t="shared" si="0"/>
        <v>0.22672769151889177</v>
      </c>
      <c r="P49">
        <v>1</v>
      </c>
      <c r="Q49">
        <v>2</v>
      </c>
      <c r="R49">
        <v>2</v>
      </c>
      <c r="S49">
        <v>1</v>
      </c>
    </row>
    <row r="50" spans="1:19">
      <c r="A50" s="10" t="s">
        <v>96</v>
      </c>
      <c r="B50" s="2">
        <v>2</v>
      </c>
      <c r="C50" s="11" t="s">
        <v>19</v>
      </c>
      <c r="D50" s="2">
        <v>4</v>
      </c>
      <c r="E50" s="2">
        <v>2016</v>
      </c>
      <c r="F50" s="2" t="s">
        <v>97</v>
      </c>
      <c r="G50" s="2">
        <v>2</v>
      </c>
      <c r="H50" s="2">
        <v>0</v>
      </c>
      <c r="I50" s="2">
        <v>0</v>
      </c>
      <c r="J50" s="12">
        <v>15403388</v>
      </c>
      <c r="K50" s="12">
        <v>11660399.697199091</v>
      </c>
      <c r="L50" s="12" t="s">
        <v>102</v>
      </c>
      <c r="M50" s="13">
        <v>6.3347977509751435E-2</v>
      </c>
      <c r="N50" s="12">
        <v>14762514.109375536</v>
      </c>
      <c r="O50" s="14">
        <f t="shared" si="0"/>
        <v>0.24242059805093508</v>
      </c>
      <c r="P50">
        <v>1</v>
      </c>
      <c r="Q50">
        <v>2</v>
      </c>
      <c r="R50">
        <v>2</v>
      </c>
      <c r="S50">
        <v>1</v>
      </c>
    </row>
    <row r="51" spans="1:19">
      <c r="A51" s="10" t="s">
        <v>96</v>
      </c>
      <c r="B51" s="2">
        <v>2</v>
      </c>
      <c r="C51" s="11" t="s">
        <v>19</v>
      </c>
      <c r="D51" s="2">
        <v>4</v>
      </c>
      <c r="E51" s="2">
        <v>2016</v>
      </c>
      <c r="F51" s="2" t="s">
        <v>97</v>
      </c>
      <c r="G51" s="2">
        <v>2</v>
      </c>
      <c r="H51" s="2">
        <v>0</v>
      </c>
      <c r="I51" s="2">
        <v>0</v>
      </c>
      <c r="J51" s="12">
        <v>15390706</v>
      </c>
      <c r="K51" s="12">
        <v>11650799.394398184</v>
      </c>
      <c r="L51" s="12" t="s">
        <v>102</v>
      </c>
      <c r="M51" s="15">
        <v>6.3263474160492453E-2</v>
      </c>
      <c r="N51" s="12">
        <v>14750359.757103484</v>
      </c>
      <c r="O51" s="14">
        <f t="shared" si="0"/>
        <v>0.24214175575095453</v>
      </c>
      <c r="P51">
        <v>1</v>
      </c>
      <c r="Q51">
        <v>2</v>
      </c>
      <c r="R51">
        <v>2</v>
      </c>
      <c r="S51">
        <v>1</v>
      </c>
    </row>
    <row r="52" spans="1:19">
      <c r="A52" s="10" t="s">
        <v>162</v>
      </c>
      <c r="B52" s="2">
        <v>1</v>
      </c>
      <c r="C52" s="11" t="s">
        <v>19</v>
      </c>
      <c r="D52" s="2">
        <v>1</v>
      </c>
      <c r="E52" s="2">
        <v>2020</v>
      </c>
      <c r="F52" s="2" t="s">
        <v>163</v>
      </c>
      <c r="G52" s="2">
        <v>2</v>
      </c>
      <c r="H52" s="2">
        <v>0</v>
      </c>
      <c r="I52" s="2">
        <v>0</v>
      </c>
      <c r="J52" s="12">
        <v>15038792</v>
      </c>
      <c r="K52" s="12">
        <v>11384399.697199091</v>
      </c>
      <c r="L52" s="12" t="s">
        <v>102</v>
      </c>
      <c r="M52" s="13">
        <v>6.0918582845942627E-2</v>
      </c>
      <c r="N52" s="12">
        <v>14441136.198045023</v>
      </c>
      <c r="O52" s="14">
        <f t="shared" si="0"/>
        <v>0.23504762136303683</v>
      </c>
      <c r="P52">
        <v>1</v>
      </c>
      <c r="Q52">
        <v>2</v>
      </c>
      <c r="R52">
        <v>2</v>
      </c>
      <c r="S52">
        <v>1</v>
      </c>
    </row>
    <row r="53" spans="1:19">
      <c r="A53" s="10" t="s">
        <v>164</v>
      </c>
      <c r="B53" s="2">
        <v>3</v>
      </c>
      <c r="C53" s="11" t="s">
        <v>26</v>
      </c>
      <c r="D53" s="2">
        <v>4</v>
      </c>
      <c r="E53" s="2">
        <v>2016</v>
      </c>
      <c r="F53" s="2" t="s">
        <v>97</v>
      </c>
      <c r="G53" s="2">
        <v>1</v>
      </c>
      <c r="H53" s="2">
        <v>0</v>
      </c>
      <c r="I53" s="2">
        <v>0</v>
      </c>
      <c r="J53" s="12">
        <v>14980140</v>
      </c>
      <c r="K53" s="12">
        <v>11340000</v>
      </c>
      <c r="L53" s="12" t="s">
        <v>26</v>
      </c>
      <c r="M53" s="15">
        <v>6.0527769847934655E-2</v>
      </c>
      <c r="N53" s="12">
        <v>14356875.780212823</v>
      </c>
      <c r="O53" s="14">
        <f t="shared" si="0"/>
        <v>0.23311453861376702</v>
      </c>
      <c r="P53">
        <v>1</v>
      </c>
      <c r="Q53">
        <v>2</v>
      </c>
      <c r="R53">
        <v>2</v>
      </c>
      <c r="S53">
        <v>1</v>
      </c>
    </row>
    <row r="54" spans="1:19">
      <c r="A54" s="10" t="s">
        <v>111</v>
      </c>
      <c r="B54" s="2">
        <v>3</v>
      </c>
      <c r="C54" s="11" t="s">
        <v>19</v>
      </c>
      <c r="D54" s="2">
        <v>4</v>
      </c>
      <c r="E54" s="2">
        <v>2015</v>
      </c>
      <c r="F54" s="2" t="s">
        <v>101</v>
      </c>
      <c r="G54" s="2">
        <v>1</v>
      </c>
      <c r="H54" s="2">
        <v>0</v>
      </c>
      <c r="I54" s="2">
        <v>0</v>
      </c>
      <c r="J54" s="12">
        <v>14900880</v>
      </c>
      <c r="K54" s="12">
        <v>11280000</v>
      </c>
      <c r="L54" s="12" t="s">
        <v>102</v>
      </c>
      <c r="M54" s="13">
        <v>5.9999640573193611E-2</v>
      </c>
      <c r="N54" s="12">
        <v>14317991.93967985</v>
      </c>
      <c r="O54" s="14">
        <f t="shared" si="0"/>
        <v>0.23222247466139812</v>
      </c>
      <c r="P54">
        <v>1</v>
      </c>
      <c r="Q54">
        <v>2</v>
      </c>
      <c r="R54">
        <v>2</v>
      </c>
      <c r="S54">
        <v>1</v>
      </c>
    </row>
    <row r="55" spans="1:19">
      <c r="A55" s="10" t="s">
        <v>157</v>
      </c>
      <c r="B55" s="2">
        <v>3</v>
      </c>
      <c r="C55" s="11" t="s">
        <v>19</v>
      </c>
      <c r="D55" s="2">
        <v>3</v>
      </c>
      <c r="E55" s="2">
        <v>2016</v>
      </c>
      <c r="F55" s="2" t="s">
        <v>158</v>
      </c>
      <c r="G55" s="2">
        <v>1</v>
      </c>
      <c r="H55" s="2">
        <v>0</v>
      </c>
      <c r="I55" s="2">
        <v>0</v>
      </c>
      <c r="J55" s="12">
        <v>14628225</v>
      </c>
      <c r="K55" s="12">
        <v>11073599.545798637</v>
      </c>
      <c r="L55" s="12" t="s">
        <v>102</v>
      </c>
      <c r="M55" s="15">
        <v>5.8182871870133816E-2</v>
      </c>
      <c r="N55" s="12">
        <v>14019602.567800015</v>
      </c>
      <c r="O55" s="14">
        <f t="shared" si="0"/>
        <v>0.22537689565542818</v>
      </c>
      <c r="P55">
        <v>1</v>
      </c>
      <c r="Q55">
        <v>2</v>
      </c>
      <c r="R55">
        <v>2</v>
      </c>
      <c r="S55">
        <v>1</v>
      </c>
    </row>
    <row r="56" spans="1:19">
      <c r="A56" s="10" t="s">
        <v>96</v>
      </c>
      <c r="B56" s="2">
        <v>2</v>
      </c>
      <c r="C56" s="11" t="s">
        <v>19</v>
      </c>
      <c r="D56" s="2">
        <v>4</v>
      </c>
      <c r="E56" s="2">
        <v>2016</v>
      </c>
      <c r="F56" s="2" t="s">
        <v>97</v>
      </c>
      <c r="G56" s="2">
        <v>1</v>
      </c>
      <c r="H56" s="2">
        <v>0</v>
      </c>
      <c r="I56" s="2">
        <v>0</v>
      </c>
      <c r="J56" s="12">
        <v>14529943</v>
      </c>
      <c r="K56" s="12">
        <v>10999199.848599546</v>
      </c>
      <c r="L56" s="12" t="s">
        <v>102</v>
      </c>
      <c r="M56" s="13">
        <v>5.7527994234755325E-2</v>
      </c>
      <c r="N56" s="12">
        <v>13925409.692070492</v>
      </c>
      <c r="O56" s="14">
        <f t="shared" si="0"/>
        <v>0.22321594478595275</v>
      </c>
      <c r="P56">
        <v>1</v>
      </c>
      <c r="Q56">
        <v>2</v>
      </c>
      <c r="R56">
        <v>2</v>
      </c>
      <c r="S56">
        <v>1</v>
      </c>
    </row>
    <row r="57" spans="1:19">
      <c r="A57" s="10" t="s">
        <v>111</v>
      </c>
      <c r="B57" s="2">
        <v>3</v>
      </c>
      <c r="C57" s="11" t="s">
        <v>19</v>
      </c>
      <c r="D57" s="2">
        <v>4</v>
      </c>
      <c r="E57" s="2">
        <v>2015</v>
      </c>
      <c r="F57" s="2" t="s">
        <v>101</v>
      </c>
      <c r="G57" s="2">
        <v>1</v>
      </c>
      <c r="H57" s="2">
        <v>0</v>
      </c>
      <c r="I57" s="2">
        <v>0</v>
      </c>
      <c r="J57" s="12">
        <v>14450683</v>
      </c>
      <c r="K57" s="12">
        <v>10939199.848599546</v>
      </c>
      <c r="L57" s="12" t="s">
        <v>102</v>
      </c>
      <c r="M57" s="15">
        <v>5.6999864960014281E-2</v>
      </c>
      <c r="N57" s="12">
        <v>13885405.608049231</v>
      </c>
      <c r="O57" s="14">
        <f t="shared" si="0"/>
        <v>0.2222981804701403</v>
      </c>
      <c r="P57">
        <v>1</v>
      </c>
      <c r="Q57">
        <v>2</v>
      </c>
      <c r="R57">
        <v>2</v>
      </c>
      <c r="S57">
        <v>1</v>
      </c>
    </row>
    <row r="58" spans="1:19">
      <c r="A58" s="10" t="s">
        <v>165</v>
      </c>
      <c r="B58" s="2">
        <v>2</v>
      </c>
      <c r="C58" s="11" t="s">
        <v>17</v>
      </c>
      <c r="D58" s="2">
        <v>3</v>
      </c>
      <c r="E58" s="2">
        <v>1996</v>
      </c>
      <c r="F58" s="2" t="s">
        <v>166</v>
      </c>
      <c r="G58" s="2">
        <v>1</v>
      </c>
      <c r="H58" s="2">
        <v>10</v>
      </c>
      <c r="I58" s="2">
        <v>0</v>
      </c>
      <c r="J58" s="12">
        <v>14333378</v>
      </c>
      <c r="K58" s="12">
        <v>10850399.697199091</v>
      </c>
      <c r="L58" s="12" t="s">
        <v>26</v>
      </c>
      <c r="M58" s="13">
        <v>5.6218232300747337E-2</v>
      </c>
      <c r="N58" s="12">
        <v>16213973.02353048</v>
      </c>
      <c r="O58" s="14">
        <f t="shared" si="0"/>
        <v>0.27571962813424639</v>
      </c>
      <c r="P58">
        <v>2</v>
      </c>
      <c r="Q58">
        <v>2</v>
      </c>
      <c r="R58">
        <v>3</v>
      </c>
      <c r="S58">
        <v>2</v>
      </c>
    </row>
    <row r="59" spans="1:19">
      <c r="A59" s="10" t="s">
        <v>96</v>
      </c>
      <c r="B59" s="2">
        <v>2</v>
      </c>
      <c r="C59" s="11" t="s">
        <v>19</v>
      </c>
      <c r="D59" s="2">
        <v>4</v>
      </c>
      <c r="E59" s="2">
        <v>2016</v>
      </c>
      <c r="F59" s="2" t="s">
        <v>97</v>
      </c>
      <c r="G59" s="2">
        <v>1</v>
      </c>
      <c r="H59" s="2">
        <v>0</v>
      </c>
      <c r="I59" s="2">
        <v>0</v>
      </c>
      <c r="J59" s="12">
        <v>14333378</v>
      </c>
      <c r="K59" s="12">
        <v>10850399.697199091</v>
      </c>
      <c r="L59" s="12" t="s">
        <v>102</v>
      </c>
      <c r="M59" s="15">
        <v>5.6218232300747337E-2</v>
      </c>
      <c r="N59" s="12">
        <v>13737022.982217478</v>
      </c>
      <c r="O59" s="14">
        <f t="shared" si="0"/>
        <v>0.2188940210597522</v>
      </c>
      <c r="P59">
        <v>1</v>
      </c>
      <c r="Q59">
        <v>2</v>
      </c>
      <c r="R59">
        <v>2</v>
      </c>
      <c r="S59">
        <v>1</v>
      </c>
    </row>
    <row r="60" spans="1:19">
      <c r="A60" s="10" t="s">
        <v>167</v>
      </c>
      <c r="B60" s="2">
        <v>2</v>
      </c>
      <c r="C60" s="11" t="s">
        <v>21</v>
      </c>
      <c r="D60" s="2">
        <v>1</v>
      </c>
      <c r="E60" s="2">
        <v>2017</v>
      </c>
      <c r="F60" s="2" t="s">
        <v>168</v>
      </c>
      <c r="G60" s="2">
        <v>1</v>
      </c>
      <c r="H60" s="2">
        <v>0</v>
      </c>
      <c r="I60" s="2">
        <v>0</v>
      </c>
      <c r="J60" s="12">
        <v>14288797</v>
      </c>
      <c r="K60" s="12">
        <v>10816651.778955337</v>
      </c>
      <c r="L60" s="12" t="s">
        <v>26</v>
      </c>
      <c r="M60" s="13">
        <v>5.5921177907645767E-2</v>
      </c>
      <c r="N60" s="12">
        <v>13709252.863829328</v>
      </c>
      <c r="O60" s="14">
        <f t="shared" si="0"/>
        <v>0.21825692551498266</v>
      </c>
      <c r="P60">
        <v>1</v>
      </c>
      <c r="Q60">
        <v>2</v>
      </c>
      <c r="R60">
        <v>2</v>
      </c>
      <c r="S60">
        <v>1</v>
      </c>
    </row>
    <row r="61" spans="1:19">
      <c r="A61" s="10" t="s">
        <v>111</v>
      </c>
      <c r="B61" s="2">
        <v>3</v>
      </c>
      <c r="C61" s="11" t="s">
        <v>19</v>
      </c>
      <c r="D61" s="2">
        <v>4</v>
      </c>
      <c r="E61" s="2">
        <v>2015</v>
      </c>
      <c r="F61" s="2" t="s">
        <v>101</v>
      </c>
      <c r="G61" s="2">
        <v>1</v>
      </c>
      <c r="H61" s="2">
        <v>13</v>
      </c>
      <c r="I61" s="2">
        <v>13</v>
      </c>
      <c r="J61" s="12">
        <v>13855916</v>
      </c>
      <c r="K61" s="12">
        <v>10488959.878879637</v>
      </c>
      <c r="L61" s="12" t="s">
        <v>102</v>
      </c>
      <c r="M61" s="15">
        <v>5.3036783148887524E-2</v>
      </c>
      <c r="N61" s="12">
        <v>13313904.521402834</v>
      </c>
      <c r="O61" s="14">
        <f t="shared" si="0"/>
        <v>0.209186936540812</v>
      </c>
      <c r="P61">
        <v>2</v>
      </c>
      <c r="Q61">
        <v>2</v>
      </c>
      <c r="R61">
        <v>3</v>
      </c>
      <c r="S61">
        <v>2</v>
      </c>
    </row>
    <row r="62" spans="1:19">
      <c r="A62" s="10" t="s">
        <v>162</v>
      </c>
      <c r="B62" s="2">
        <v>1</v>
      </c>
      <c r="C62" s="11" t="s">
        <v>19</v>
      </c>
      <c r="D62" s="2">
        <v>1</v>
      </c>
      <c r="E62" s="2">
        <v>2020</v>
      </c>
      <c r="F62" s="2" t="s">
        <v>163</v>
      </c>
      <c r="G62" s="2">
        <v>1</v>
      </c>
      <c r="H62" s="2">
        <v>0</v>
      </c>
      <c r="I62" s="2">
        <v>0</v>
      </c>
      <c r="J62" s="12">
        <v>13494490</v>
      </c>
      <c r="K62" s="12">
        <v>10215359.576078728</v>
      </c>
      <c r="L62" s="12" t="s">
        <v>102</v>
      </c>
      <c r="M62" s="13">
        <v>5.0628510990767962E-2</v>
      </c>
      <c r="N62" s="12">
        <v>12958206.218501898</v>
      </c>
      <c r="O62" s="14">
        <f t="shared" si="0"/>
        <v>0.20102658947664656</v>
      </c>
      <c r="P62">
        <v>1</v>
      </c>
      <c r="Q62">
        <v>2</v>
      </c>
      <c r="R62">
        <v>2</v>
      </c>
      <c r="S62">
        <v>1</v>
      </c>
    </row>
    <row r="63" spans="1:19">
      <c r="A63" s="10" t="s">
        <v>169</v>
      </c>
      <c r="B63" s="2">
        <v>3</v>
      </c>
      <c r="C63" s="11" t="s">
        <v>28</v>
      </c>
      <c r="D63" s="2">
        <v>3</v>
      </c>
      <c r="E63" s="2">
        <v>2013</v>
      </c>
      <c r="F63" s="2" t="s">
        <v>170</v>
      </c>
      <c r="G63" s="2">
        <v>1</v>
      </c>
      <c r="H63" s="2">
        <v>0</v>
      </c>
      <c r="I63" s="2">
        <v>0</v>
      </c>
      <c r="J63" s="12">
        <v>13384699</v>
      </c>
      <c r="K63" s="12">
        <v>10132247.539742619</v>
      </c>
      <c r="L63" s="12" t="s">
        <v>141</v>
      </c>
      <c r="M63" s="15">
        <v>4.989694599956062E-2</v>
      </c>
      <c r="N63" s="12">
        <v>12590765.749069208</v>
      </c>
      <c r="O63" s="14">
        <f t="shared" si="0"/>
        <v>0.19259685638110885</v>
      </c>
      <c r="P63">
        <v>1</v>
      </c>
      <c r="Q63">
        <v>2</v>
      </c>
      <c r="R63">
        <v>2</v>
      </c>
      <c r="S63">
        <v>1</v>
      </c>
    </row>
    <row r="64" spans="1:19">
      <c r="A64" s="10" t="s">
        <v>165</v>
      </c>
      <c r="B64" s="2">
        <v>2</v>
      </c>
      <c r="C64" s="11" t="s">
        <v>17</v>
      </c>
      <c r="D64" s="2">
        <v>3</v>
      </c>
      <c r="E64" s="2">
        <v>1996</v>
      </c>
      <c r="F64" s="2" t="s">
        <v>166</v>
      </c>
      <c r="G64" s="2">
        <v>1</v>
      </c>
      <c r="H64" s="2">
        <v>0</v>
      </c>
      <c r="I64" s="2">
        <v>0</v>
      </c>
      <c r="J64" s="12">
        <v>13037192</v>
      </c>
      <c r="K64" s="12">
        <v>9869183.9515518546</v>
      </c>
      <c r="L64" s="12" t="s">
        <v>26</v>
      </c>
      <c r="M64" s="13">
        <v>4.7581419632194533E-2</v>
      </c>
      <c r="N64" s="12">
        <v>14747722.371557312</v>
      </c>
      <c r="O64" s="14">
        <f t="shared" si="0"/>
        <v>0.24208124947014506</v>
      </c>
      <c r="P64">
        <v>1</v>
      </c>
      <c r="Q64">
        <v>2</v>
      </c>
      <c r="R64">
        <v>2</v>
      </c>
      <c r="S64">
        <v>1</v>
      </c>
    </row>
    <row r="65" spans="1:19">
      <c r="A65" s="10" t="s">
        <v>111</v>
      </c>
      <c r="B65" s="2">
        <v>3</v>
      </c>
      <c r="C65" s="11" t="s">
        <v>19</v>
      </c>
      <c r="D65" s="2">
        <v>4</v>
      </c>
      <c r="E65" s="2">
        <v>2015</v>
      </c>
      <c r="F65" s="2" t="s">
        <v>101</v>
      </c>
      <c r="G65" s="2">
        <v>1</v>
      </c>
      <c r="H65" s="2">
        <v>0</v>
      </c>
      <c r="I65" s="2">
        <v>0</v>
      </c>
      <c r="J65" s="12">
        <v>12933963</v>
      </c>
      <c r="K65" s="12">
        <v>9791039.3641180936</v>
      </c>
      <c r="L65" s="12" t="s">
        <v>102</v>
      </c>
      <c r="M65" s="15">
        <v>4.6893578894089016E-2</v>
      </c>
      <c r="N65" s="12">
        <v>12428016.196500972</v>
      </c>
      <c r="O65" s="14">
        <f t="shared" si="0"/>
        <v>0.18886309430616208</v>
      </c>
      <c r="P65">
        <v>1</v>
      </c>
      <c r="Q65">
        <v>2</v>
      </c>
      <c r="R65">
        <v>2</v>
      </c>
      <c r="S65">
        <v>1</v>
      </c>
    </row>
    <row r="66" spans="1:19">
      <c r="A66" s="10" t="s">
        <v>111</v>
      </c>
      <c r="B66" s="2">
        <v>3</v>
      </c>
      <c r="C66" s="11" t="s">
        <v>19</v>
      </c>
      <c r="D66" s="2">
        <v>4</v>
      </c>
      <c r="E66" s="2">
        <v>2015</v>
      </c>
      <c r="F66" s="2" t="s">
        <v>101</v>
      </c>
      <c r="G66" s="2">
        <v>1</v>
      </c>
      <c r="H66" s="2">
        <v>0</v>
      </c>
      <c r="I66" s="2">
        <v>0</v>
      </c>
      <c r="J66" s="12">
        <v>12506593</v>
      </c>
      <c r="K66" s="12">
        <v>9467519.3035579119</v>
      </c>
      <c r="L66" s="12" t="s">
        <v>102</v>
      </c>
      <c r="M66" s="13">
        <v>4.4045905311625229E-2</v>
      </c>
      <c r="N66" s="12">
        <v>12017363.925275315</v>
      </c>
      <c r="O66" s="14">
        <f t="shared" ref="O66:O129" si="1">STANDARDIZE(N66,AVERAGE($N$2:$N$1580),STDEV($N$2:$N$1580))</f>
        <v>0.17944200618581069</v>
      </c>
      <c r="P66">
        <v>1</v>
      </c>
      <c r="Q66">
        <v>2</v>
      </c>
      <c r="R66">
        <v>2</v>
      </c>
      <c r="S66">
        <v>1</v>
      </c>
    </row>
    <row r="67" spans="1:19">
      <c r="A67" s="10" t="s">
        <v>96</v>
      </c>
      <c r="B67" s="2">
        <v>2</v>
      </c>
      <c r="C67" s="11" t="s">
        <v>19</v>
      </c>
      <c r="D67" s="2">
        <v>4</v>
      </c>
      <c r="E67" s="2">
        <v>2016</v>
      </c>
      <c r="F67" s="2" t="s">
        <v>97</v>
      </c>
      <c r="G67" s="2">
        <v>1</v>
      </c>
      <c r="H67" s="2">
        <v>0</v>
      </c>
      <c r="I67" s="2">
        <v>0</v>
      </c>
      <c r="J67" s="12">
        <v>12433516</v>
      </c>
      <c r="K67" s="12">
        <v>9412199.8485995457</v>
      </c>
      <c r="L67" s="12" t="s">
        <v>102</v>
      </c>
      <c r="M67" s="15">
        <v>4.3558974917854709E-2</v>
      </c>
      <c r="N67" s="12">
        <v>11916206.705897849</v>
      </c>
      <c r="O67" s="14">
        <f t="shared" si="1"/>
        <v>0.17712128097730176</v>
      </c>
      <c r="P67">
        <v>1</v>
      </c>
      <c r="Q67">
        <v>2</v>
      </c>
      <c r="R67">
        <v>2</v>
      </c>
      <c r="S67">
        <v>1</v>
      </c>
    </row>
    <row r="68" spans="1:19">
      <c r="A68" s="10" t="s">
        <v>165</v>
      </c>
      <c r="B68" s="2">
        <v>2</v>
      </c>
      <c r="C68" s="11" t="s">
        <v>17</v>
      </c>
      <c r="D68" s="2">
        <v>3</v>
      </c>
      <c r="E68" s="2">
        <v>1996</v>
      </c>
      <c r="F68" s="2" t="s">
        <v>166</v>
      </c>
      <c r="G68" s="2">
        <v>1</v>
      </c>
      <c r="H68" s="2">
        <v>0</v>
      </c>
      <c r="I68" s="2">
        <v>0</v>
      </c>
      <c r="J68" s="12">
        <v>12367096</v>
      </c>
      <c r="K68" s="12">
        <v>9361919.7577592731</v>
      </c>
      <c r="L68" s="12" t="s">
        <v>26</v>
      </c>
      <c r="M68" s="13">
        <v>4.3116401786031593E-2</v>
      </c>
      <c r="N68" s="12">
        <v>13989707.166266857</v>
      </c>
      <c r="O68" s="14">
        <f t="shared" si="1"/>
        <v>0.22469104236306345</v>
      </c>
      <c r="P68">
        <v>1</v>
      </c>
      <c r="Q68">
        <v>2</v>
      </c>
      <c r="R68">
        <v>2</v>
      </c>
      <c r="S68">
        <v>1</v>
      </c>
    </row>
    <row r="69" spans="1:19">
      <c r="A69" s="10" t="s">
        <v>171</v>
      </c>
      <c r="B69" s="2">
        <v>5</v>
      </c>
      <c r="C69" s="11" t="s">
        <v>24</v>
      </c>
      <c r="D69" s="2">
        <v>3</v>
      </c>
      <c r="E69" s="2">
        <v>1999</v>
      </c>
      <c r="F69" s="2" t="s">
        <v>172</v>
      </c>
      <c r="G69" s="2">
        <v>1</v>
      </c>
      <c r="H69" s="2">
        <v>0</v>
      </c>
      <c r="I69" s="2">
        <v>0</v>
      </c>
      <c r="J69" s="12">
        <v>12000604</v>
      </c>
      <c r="K69" s="12">
        <v>9084484.4814534448</v>
      </c>
      <c r="L69" s="12" t="s">
        <v>141</v>
      </c>
      <c r="M69" s="15">
        <v>4.0674373598315286E-2</v>
      </c>
      <c r="N69" s="12">
        <v>12178446.584109107</v>
      </c>
      <c r="O69" s="14">
        <f t="shared" si="1"/>
        <v>0.18313752677554032</v>
      </c>
      <c r="P69">
        <v>1</v>
      </c>
      <c r="Q69">
        <v>2</v>
      </c>
      <c r="R69">
        <v>2</v>
      </c>
      <c r="S69">
        <v>1</v>
      </c>
    </row>
    <row r="70" spans="1:19">
      <c r="A70" s="10" t="s">
        <v>114</v>
      </c>
      <c r="B70" s="2">
        <v>2</v>
      </c>
      <c r="C70" s="11" t="s">
        <v>21</v>
      </c>
      <c r="D70" s="2">
        <v>3</v>
      </c>
      <c r="E70" s="2">
        <v>2001</v>
      </c>
      <c r="F70" s="2" t="s">
        <v>115</v>
      </c>
      <c r="G70" s="2">
        <v>1</v>
      </c>
      <c r="H70" s="2">
        <v>0</v>
      </c>
      <c r="I70" s="2">
        <v>0</v>
      </c>
      <c r="J70" s="12">
        <v>11943530</v>
      </c>
      <c r="K70" s="12">
        <v>9041279.3338380028</v>
      </c>
      <c r="L70" s="12" t="s">
        <v>26</v>
      </c>
      <c r="M70" s="13">
        <v>4.0294075210394888E-2</v>
      </c>
      <c r="N70" s="12">
        <v>11250874.550462993</v>
      </c>
      <c r="O70" s="14">
        <f t="shared" si="1"/>
        <v>0.16185738666850663</v>
      </c>
      <c r="P70">
        <v>1</v>
      </c>
      <c r="Q70">
        <v>2</v>
      </c>
      <c r="R70">
        <v>2</v>
      </c>
      <c r="S70">
        <v>1</v>
      </c>
    </row>
    <row r="71" spans="1:19">
      <c r="A71" s="10" t="s">
        <v>173</v>
      </c>
      <c r="B71" s="2">
        <v>3</v>
      </c>
      <c r="C71" s="11" t="s">
        <v>25</v>
      </c>
      <c r="D71" s="2">
        <v>2</v>
      </c>
      <c r="E71" s="2">
        <v>2005</v>
      </c>
      <c r="F71" s="2" t="s">
        <v>150</v>
      </c>
      <c r="G71" s="2">
        <v>1</v>
      </c>
      <c r="H71" s="2">
        <v>0</v>
      </c>
      <c r="I71" s="2">
        <v>0</v>
      </c>
      <c r="J71" s="12">
        <v>11421809</v>
      </c>
      <c r="K71" s="12">
        <v>8646335.3520060573</v>
      </c>
      <c r="L71" s="12" t="s">
        <v>141</v>
      </c>
      <c r="M71" s="15">
        <v>3.6817717232257463E-2</v>
      </c>
      <c r="N71" s="12">
        <v>10683854.961528508</v>
      </c>
      <c r="O71" s="14">
        <f t="shared" si="1"/>
        <v>0.14884895620890309</v>
      </c>
      <c r="P71">
        <v>1</v>
      </c>
      <c r="Q71">
        <v>2</v>
      </c>
      <c r="R71">
        <v>2</v>
      </c>
      <c r="S71">
        <v>1</v>
      </c>
    </row>
    <row r="72" spans="1:19">
      <c r="A72" s="10" t="s">
        <v>174</v>
      </c>
      <c r="B72" s="2">
        <v>6</v>
      </c>
      <c r="C72" s="11" t="s">
        <v>24</v>
      </c>
      <c r="D72" s="2">
        <v>2</v>
      </c>
      <c r="E72" s="2">
        <v>2011</v>
      </c>
      <c r="F72" s="2" t="s">
        <v>161</v>
      </c>
      <c r="G72" s="2">
        <v>1</v>
      </c>
      <c r="H72" s="2">
        <v>0</v>
      </c>
      <c r="I72" s="2">
        <v>0</v>
      </c>
      <c r="J72" s="12">
        <v>8652814</v>
      </c>
      <c r="K72" s="12">
        <v>6550199.8485995457</v>
      </c>
      <c r="L72" s="12" t="s">
        <v>141</v>
      </c>
      <c r="M72" s="13">
        <v>1.8367208512706908E-2</v>
      </c>
      <c r="N72" s="12">
        <v>7768012.5370116532</v>
      </c>
      <c r="O72" s="14">
        <f t="shared" si="1"/>
        <v>8.1954382986545116E-2</v>
      </c>
      <c r="P72">
        <v>1</v>
      </c>
      <c r="Q72">
        <v>2</v>
      </c>
      <c r="R72">
        <v>2</v>
      </c>
      <c r="S72">
        <v>1</v>
      </c>
    </row>
    <row r="73" spans="1:19">
      <c r="A73" s="10" t="s">
        <v>175</v>
      </c>
      <c r="B73" s="2">
        <v>3</v>
      </c>
      <c r="C73" s="11" t="s">
        <v>25</v>
      </c>
      <c r="D73" s="2">
        <v>2</v>
      </c>
      <c r="E73" s="2">
        <v>2009</v>
      </c>
      <c r="F73" s="2" t="s">
        <v>99</v>
      </c>
      <c r="G73" s="2">
        <v>1</v>
      </c>
      <c r="H73" s="2">
        <v>0</v>
      </c>
      <c r="I73" s="2">
        <v>0</v>
      </c>
      <c r="J73" s="12">
        <v>8583065</v>
      </c>
      <c r="K73" s="12">
        <v>6497399.6971990922</v>
      </c>
      <c r="L73" s="12" t="s">
        <v>141</v>
      </c>
      <c r="M73" s="15">
        <v>1.7902453418284586E-2</v>
      </c>
      <c r="N73" s="12">
        <v>7658451.9079361977</v>
      </c>
      <c r="O73" s="14">
        <f t="shared" si="1"/>
        <v>7.9440868723102007E-2</v>
      </c>
      <c r="P73">
        <v>1</v>
      </c>
      <c r="Q73">
        <v>2</v>
      </c>
      <c r="R73">
        <v>2</v>
      </c>
      <c r="S73">
        <v>1</v>
      </c>
    </row>
    <row r="74" spans="1:19">
      <c r="A74" s="10" t="s">
        <v>123</v>
      </c>
      <c r="B74" s="2">
        <v>1</v>
      </c>
      <c r="C74" s="11" t="s">
        <v>19</v>
      </c>
      <c r="D74" s="2">
        <v>3</v>
      </c>
      <c r="E74" s="2">
        <v>1995</v>
      </c>
      <c r="F74" s="2" t="s">
        <v>124</v>
      </c>
      <c r="G74" s="2">
        <v>1</v>
      </c>
      <c r="H74" s="2">
        <v>0</v>
      </c>
      <c r="I74" s="2">
        <v>0</v>
      </c>
      <c r="J74" s="12">
        <v>8520450</v>
      </c>
      <c r="K74" s="12">
        <v>6450000</v>
      </c>
      <c r="L74" s="12" t="s">
        <v>102</v>
      </c>
      <c r="M74" s="13">
        <v>1.7485233956539566E-2</v>
      </c>
      <c r="N74" s="12">
        <v>9980722.7923861314</v>
      </c>
      <c r="O74" s="14">
        <f t="shared" si="1"/>
        <v>0.13271786284864248</v>
      </c>
      <c r="P74">
        <v>1</v>
      </c>
      <c r="Q74">
        <v>2</v>
      </c>
      <c r="R74">
        <v>2</v>
      </c>
      <c r="S74">
        <v>1</v>
      </c>
    </row>
    <row r="75" spans="1:19">
      <c r="A75" s="10" t="s">
        <v>111</v>
      </c>
      <c r="B75" s="2">
        <v>3</v>
      </c>
      <c r="C75" s="11" t="s">
        <v>19</v>
      </c>
      <c r="D75" s="2">
        <v>4</v>
      </c>
      <c r="E75" s="2">
        <v>2015</v>
      </c>
      <c r="F75" s="2" t="s">
        <v>101</v>
      </c>
      <c r="G75" s="2">
        <v>1</v>
      </c>
      <c r="H75" s="2">
        <v>0</v>
      </c>
      <c r="I75" s="2">
        <v>0</v>
      </c>
      <c r="J75" s="12">
        <v>8277121</v>
      </c>
      <c r="K75" s="12">
        <v>6265799.3943981836</v>
      </c>
      <c r="L75" s="12" t="s">
        <v>102</v>
      </c>
      <c r="M75" s="15">
        <v>1.5863871752483754E-2</v>
      </c>
      <c r="N75" s="12">
        <v>7953339.1156599354</v>
      </c>
      <c r="O75" s="14">
        <f t="shared" si="1"/>
        <v>8.6206101900159177E-2</v>
      </c>
      <c r="P75">
        <v>1</v>
      </c>
      <c r="Q75">
        <v>2</v>
      </c>
      <c r="R75">
        <v>2</v>
      </c>
      <c r="S75">
        <v>1</v>
      </c>
    </row>
    <row r="76" spans="1:19">
      <c r="A76" s="10" t="s">
        <v>176</v>
      </c>
      <c r="B76" s="2">
        <v>2</v>
      </c>
      <c r="C76" s="11" t="s">
        <v>24</v>
      </c>
      <c r="D76" s="2">
        <v>3</v>
      </c>
      <c r="E76" s="2">
        <v>1997</v>
      </c>
      <c r="F76" s="2" t="s">
        <v>177</v>
      </c>
      <c r="G76" s="2">
        <v>1</v>
      </c>
      <c r="H76" s="2">
        <v>0</v>
      </c>
      <c r="I76" s="2">
        <v>25</v>
      </c>
      <c r="J76" s="12">
        <v>8266818</v>
      </c>
      <c r="K76" s="12">
        <v>6258000</v>
      </c>
      <c r="L76" s="12" t="s">
        <v>141</v>
      </c>
      <c r="M76" s="13">
        <v>1.5795220277368224E-2</v>
      </c>
      <c r="N76" s="12">
        <v>9053005.9752404317</v>
      </c>
      <c r="O76" s="14">
        <f t="shared" si="1"/>
        <v>0.11143440115250884</v>
      </c>
      <c r="P76">
        <v>1</v>
      </c>
      <c r="Q76">
        <v>2</v>
      </c>
      <c r="R76">
        <v>2</v>
      </c>
      <c r="S76">
        <v>1</v>
      </c>
    </row>
    <row r="77" spans="1:19">
      <c r="A77" s="10" t="s">
        <v>100</v>
      </c>
      <c r="B77" s="2">
        <v>4</v>
      </c>
      <c r="C77" s="11" t="s">
        <v>19</v>
      </c>
      <c r="D77" s="2">
        <v>4</v>
      </c>
      <c r="E77" s="2">
        <v>2015</v>
      </c>
      <c r="F77" s="2" t="s">
        <v>101</v>
      </c>
      <c r="G77" s="2">
        <v>1</v>
      </c>
      <c r="H77" s="2">
        <v>0</v>
      </c>
      <c r="I77" s="2">
        <v>0</v>
      </c>
      <c r="J77" s="12">
        <v>8239869</v>
      </c>
      <c r="K77" s="12">
        <v>6237599.5457986379</v>
      </c>
      <c r="L77" s="12" t="s">
        <v>102</v>
      </c>
      <c r="M77" s="15">
        <v>1.5615652326005666E-2</v>
      </c>
      <c r="N77" s="12">
        <v>7917544.3279871969</v>
      </c>
      <c r="O77" s="14">
        <f t="shared" si="1"/>
        <v>8.5384906274216008E-2</v>
      </c>
      <c r="P77">
        <v>1</v>
      </c>
      <c r="Q77">
        <v>2</v>
      </c>
      <c r="R77">
        <v>2</v>
      </c>
      <c r="S77">
        <v>1</v>
      </c>
    </row>
    <row r="78" spans="1:19">
      <c r="A78" s="10" t="s">
        <v>178</v>
      </c>
      <c r="B78" s="2">
        <v>1</v>
      </c>
      <c r="C78" s="11" t="s">
        <v>19</v>
      </c>
      <c r="D78" s="2">
        <v>3</v>
      </c>
      <c r="E78" s="2">
        <v>2013</v>
      </c>
      <c r="F78" s="2" t="s">
        <v>170</v>
      </c>
      <c r="G78" s="2">
        <v>1</v>
      </c>
      <c r="H78" s="2">
        <v>0</v>
      </c>
      <c r="I78" s="2">
        <v>0</v>
      </c>
      <c r="J78" s="12">
        <v>8238284</v>
      </c>
      <c r="K78" s="12">
        <v>6236399.6971990922</v>
      </c>
      <c r="L78" s="12" t="s">
        <v>102</v>
      </c>
      <c r="M78" s="13">
        <v>1.5605091073161046E-2</v>
      </c>
      <c r="N78" s="12">
        <v>7749617.9793288503</v>
      </c>
      <c r="O78" s="14">
        <f t="shared" si="1"/>
        <v>8.1532379357179219E-2</v>
      </c>
      <c r="P78">
        <v>1</v>
      </c>
      <c r="Q78">
        <v>2</v>
      </c>
      <c r="R78">
        <v>2</v>
      </c>
      <c r="S78">
        <v>1</v>
      </c>
    </row>
    <row r="79" spans="1:19">
      <c r="A79" s="10" t="s">
        <v>179</v>
      </c>
      <c r="B79" s="2">
        <v>1</v>
      </c>
      <c r="C79" s="11" t="s">
        <v>24</v>
      </c>
      <c r="D79" s="2">
        <v>3</v>
      </c>
      <c r="E79" s="2">
        <v>2008</v>
      </c>
      <c r="F79" s="2" t="s">
        <v>180</v>
      </c>
      <c r="G79" s="2">
        <v>1</v>
      </c>
      <c r="H79" s="2">
        <v>0</v>
      </c>
      <c r="I79" s="2">
        <v>0</v>
      </c>
      <c r="J79" s="12">
        <v>8193106</v>
      </c>
      <c r="K79" s="12">
        <v>6202199.8485995457</v>
      </c>
      <c r="L79" s="12" t="s">
        <v>141</v>
      </c>
      <c r="M79" s="15">
        <v>1.5304058719208853E-2</v>
      </c>
      <c r="N79" s="12">
        <v>7197001.7639005342</v>
      </c>
      <c r="O79" s="14">
        <f t="shared" si="1"/>
        <v>6.8854387715378773E-2</v>
      </c>
      <c r="P79">
        <v>1</v>
      </c>
      <c r="Q79">
        <v>2</v>
      </c>
      <c r="R79">
        <v>2</v>
      </c>
      <c r="S79">
        <v>1</v>
      </c>
    </row>
    <row r="80" spans="1:19">
      <c r="A80" s="10" t="s">
        <v>100</v>
      </c>
      <c r="B80" s="2">
        <v>4</v>
      </c>
      <c r="C80" s="11" t="s">
        <v>19</v>
      </c>
      <c r="D80" s="2">
        <v>4</v>
      </c>
      <c r="E80" s="2">
        <v>2015</v>
      </c>
      <c r="F80" s="2" t="s">
        <v>101</v>
      </c>
      <c r="G80" s="2">
        <v>1</v>
      </c>
      <c r="H80" s="2">
        <v>0</v>
      </c>
      <c r="I80" s="2">
        <v>0</v>
      </c>
      <c r="J80" s="12">
        <v>7771443</v>
      </c>
      <c r="K80" s="12">
        <v>5883000</v>
      </c>
      <c r="L80" s="12" t="s">
        <v>102</v>
      </c>
      <c r="M80" s="13">
        <v>1.2494412310236699E-2</v>
      </c>
      <c r="N80" s="12">
        <v>7467442.0727957934</v>
      </c>
      <c r="O80" s="14">
        <f t="shared" si="1"/>
        <v>7.5058765871605315E-2</v>
      </c>
      <c r="P80">
        <v>1</v>
      </c>
      <c r="Q80">
        <v>2</v>
      </c>
      <c r="R80">
        <v>2</v>
      </c>
      <c r="S80">
        <v>1</v>
      </c>
    </row>
    <row r="81" spans="1:19">
      <c r="A81" s="10" t="s">
        <v>120</v>
      </c>
      <c r="B81" s="2">
        <v>1</v>
      </c>
      <c r="C81" s="11" t="s">
        <v>33</v>
      </c>
      <c r="D81" s="2">
        <v>3</v>
      </c>
      <c r="E81" s="2">
        <v>1993</v>
      </c>
      <c r="F81" s="2" t="s">
        <v>117</v>
      </c>
      <c r="G81" s="2">
        <v>1</v>
      </c>
      <c r="H81" s="2">
        <v>0</v>
      </c>
      <c r="I81" s="2">
        <v>0</v>
      </c>
      <c r="J81" s="12">
        <v>7700901</v>
      </c>
      <c r="K81" s="12">
        <v>5829599.5457986379</v>
      </c>
      <c r="L81" s="12" t="s">
        <v>141</v>
      </c>
      <c r="M81" s="15">
        <v>1.2024373257766566E-2</v>
      </c>
      <c r="N81" s="12">
        <v>9279760.2708750255</v>
      </c>
      <c r="O81" s="14">
        <f t="shared" si="1"/>
        <v>0.11663654503561868</v>
      </c>
      <c r="P81">
        <v>1</v>
      </c>
      <c r="Q81">
        <v>2</v>
      </c>
      <c r="R81">
        <v>2</v>
      </c>
      <c r="S81">
        <v>1</v>
      </c>
    </row>
    <row r="82" spans="1:19">
      <c r="A82" s="10" t="s">
        <v>181</v>
      </c>
      <c r="B82" s="2">
        <v>1</v>
      </c>
      <c r="C82" s="11" t="s">
        <v>26</v>
      </c>
      <c r="D82" s="2">
        <v>2</v>
      </c>
      <c r="E82" s="2">
        <v>2007</v>
      </c>
      <c r="F82" s="2" t="s">
        <v>182</v>
      </c>
      <c r="G82" s="2">
        <v>1</v>
      </c>
      <c r="H82" s="2">
        <v>0</v>
      </c>
      <c r="I82" s="2">
        <v>0</v>
      </c>
      <c r="J82" s="12">
        <v>7606582</v>
      </c>
      <c r="K82" s="12">
        <v>5758199.8485995457</v>
      </c>
      <c r="L82" s="12" t="s">
        <v>26</v>
      </c>
      <c r="M82" s="13">
        <v>1.1395902086125126E-2</v>
      </c>
      <c r="N82" s="12">
        <v>6841248.4539320553</v>
      </c>
      <c r="O82" s="14">
        <f t="shared" si="1"/>
        <v>6.069277869196734E-2</v>
      </c>
      <c r="P82">
        <v>1</v>
      </c>
      <c r="Q82">
        <v>2</v>
      </c>
      <c r="R82">
        <v>2</v>
      </c>
      <c r="S82">
        <v>1</v>
      </c>
    </row>
    <row r="83" spans="1:19">
      <c r="A83" s="10" t="s">
        <v>155</v>
      </c>
      <c r="B83" s="2">
        <v>6</v>
      </c>
      <c r="C83" s="11" t="s">
        <v>21</v>
      </c>
      <c r="D83" s="2">
        <v>2</v>
      </c>
      <c r="E83" s="2">
        <v>1998</v>
      </c>
      <c r="F83" s="2" t="s">
        <v>156</v>
      </c>
      <c r="G83" s="2">
        <v>1</v>
      </c>
      <c r="H83" s="2">
        <v>0</v>
      </c>
      <c r="I83" s="2">
        <v>23</v>
      </c>
      <c r="J83" s="12">
        <v>7597863</v>
      </c>
      <c r="K83" s="12">
        <v>5751599.5457986379</v>
      </c>
      <c r="L83" s="12" t="s">
        <v>26</v>
      </c>
      <c r="M83" s="15">
        <v>1.1337805200603209E-2</v>
      </c>
      <c r="N83" s="12">
        <v>8016875.3476954289</v>
      </c>
      <c r="O83" s="14">
        <f t="shared" si="1"/>
        <v>8.7663735238104487E-2</v>
      </c>
      <c r="P83">
        <v>1</v>
      </c>
      <c r="Q83">
        <v>2</v>
      </c>
      <c r="R83">
        <v>2</v>
      </c>
      <c r="S83">
        <v>1</v>
      </c>
    </row>
    <row r="84" spans="1:19">
      <c r="A84" s="10" t="s">
        <v>183</v>
      </c>
      <c r="B84" s="2">
        <v>2</v>
      </c>
      <c r="C84" s="11" t="s">
        <v>27</v>
      </c>
      <c r="D84" s="2">
        <v>4</v>
      </c>
      <c r="E84" s="2">
        <v>2005</v>
      </c>
      <c r="F84" s="2" t="s">
        <v>184</v>
      </c>
      <c r="G84" s="2">
        <v>3</v>
      </c>
      <c r="H84" s="2">
        <v>0</v>
      </c>
      <c r="I84" s="2">
        <v>0</v>
      </c>
      <c r="J84" s="12">
        <v>7582011</v>
      </c>
      <c r="K84" s="12">
        <v>5739599.5457986379</v>
      </c>
      <c r="L84" s="12" t="s">
        <v>141</v>
      </c>
      <c r="M84" s="13">
        <v>1.1232179345655E-2</v>
      </c>
      <c r="N84" s="12">
        <v>7092143.2708876263</v>
      </c>
      <c r="O84" s="14">
        <f t="shared" si="1"/>
        <v>6.644874875496741E-2</v>
      </c>
      <c r="P84">
        <v>1</v>
      </c>
      <c r="Q84">
        <v>2</v>
      </c>
      <c r="R84">
        <v>2</v>
      </c>
      <c r="S84">
        <v>1</v>
      </c>
    </row>
    <row r="85" spans="1:19">
      <c r="A85" s="10" t="s">
        <v>111</v>
      </c>
      <c r="B85" s="2">
        <v>3</v>
      </c>
      <c r="C85" s="11" t="s">
        <v>19</v>
      </c>
      <c r="D85" s="2">
        <v>4</v>
      </c>
      <c r="E85" s="2">
        <v>2015</v>
      </c>
      <c r="F85" s="2" t="s">
        <v>101</v>
      </c>
      <c r="G85" s="2">
        <v>1</v>
      </c>
      <c r="H85" s="2">
        <v>0</v>
      </c>
      <c r="I85" s="2">
        <v>0</v>
      </c>
      <c r="J85" s="12">
        <v>7513848</v>
      </c>
      <c r="K85" s="12">
        <v>5688000</v>
      </c>
      <c r="L85" s="12" t="s">
        <v>102</v>
      </c>
      <c r="M85" s="15">
        <v>1.0777992167328306E-2</v>
      </c>
      <c r="N85" s="12">
        <v>7219923.5951151578</v>
      </c>
      <c r="O85" s="14">
        <f t="shared" si="1"/>
        <v>6.9380254992596688E-2</v>
      </c>
      <c r="P85">
        <v>1</v>
      </c>
      <c r="Q85">
        <v>2</v>
      </c>
      <c r="R85">
        <v>2</v>
      </c>
      <c r="S85">
        <v>1</v>
      </c>
    </row>
    <row r="86" spans="1:19">
      <c r="A86" s="10" t="s">
        <v>185</v>
      </c>
      <c r="B86" s="2">
        <v>1</v>
      </c>
      <c r="C86" s="11" t="s">
        <v>21</v>
      </c>
      <c r="D86" s="2">
        <v>4</v>
      </c>
      <c r="E86" s="2">
        <v>2016</v>
      </c>
      <c r="F86" s="2" t="s">
        <v>97</v>
      </c>
      <c r="G86" s="2">
        <v>1</v>
      </c>
      <c r="H86" s="2">
        <v>0</v>
      </c>
      <c r="I86" s="2">
        <v>0</v>
      </c>
      <c r="J86" s="12">
        <v>7163518</v>
      </c>
      <c r="K86" s="12">
        <v>5422799.3943981836</v>
      </c>
      <c r="L86" s="12" t="s">
        <v>26</v>
      </c>
      <c r="M86" s="13">
        <v>8.4436554423720864E-3</v>
      </c>
      <c r="N86" s="12">
        <v>6865472.4238437423</v>
      </c>
      <c r="O86" s="14">
        <f t="shared" si="1"/>
        <v>6.1248519329859336E-2</v>
      </c>
      <c r="P86">
        <v>1</v>
      </c>
      <c r="Q86">
        <v>2</v>
      </c>
      <c r="R86">
        <v>2</v>
      </c>
      <c r="S86">
        <v>1</v>
      </c>
    </row>
    <row r="87" spans="1:19">
      <c r="A87" s="10" t="s">
        <v>98</v>
      </c>
      <c r="B87" s="2">
        <v>2</v>
      </c>
      <c r="C87" s="11" t="s">
        <v>25</v>
      </c>
      <c r="D87" s="2">
        <v>2</v>
      </c>
      <c r="E87" s="2">
        <v>2009</v>
      </c>
      <c r="F87" s="2" t="s">
        <v>99</v>
      </c>
      <c r="G87" s="2">
        <v>1</v>
      </c>
      <c r="H87" s="2">
        <v>0</v>
      </c>
      <c r="I87" s="2">
        <v>0</v>
      </c>
      <c r="J87" s="12">
        <v>6733929</v>
      </c>
      <c r="K87" s="12">
        <v>5097599.5457986379</v>
      </c>
      <c r="L87" s="12" t="s">
        <v>141</v>
      </c>
      <c r="M87" s="15">
        <v>5.5811961059258281E-3</v>
      </c>
      <c r="N87" s="12">
        <v>6008514.6038107472</v>
      </c>
      <c r="O87" s="14">
        <f t="shared" si="1"/>
        <v>4.1588393954542398E-2</v>
      </c>
      <c r="P87">
        <v>1</v>
      </c>
      <c r="Q87">
        <v>2</v>
      </c>
      <c r="R87">
        <v>2</v>
      </c>
      <c r="S87">
        <v>1</v>
      </c>
    </row>
    <row r="88" spans="1:19">
      <c r="A88" s="10" t="s">
        <v>186</v>
      </c>
      <c r="B88" s="2">
        <v>1</v>
      </c>
      <c r="C88" s="11" t="s">
        <v>25</v>
      </c>
      <c r="D88" s="2">
        <v>2</v>
      </c>
      <c r="E88" s="2">
        <v>2000</v>
      </c>
      <c r="F88" s="2" t="s">
        <v>187</v>
      </c>
      <c r="G88" s="2">
        <v>1</v>
      </c>
      <c r="H88" s="2">
        <v>0</v>
      </c>
      <c r="I88" s="2">
        <v>0</v>
      </c>
      <c r="J88" s="12">
        <v>6622331</v>
      </c>
      <c r="K88" s="12">
        <v>5013119.6063588196</v>
      </c>
      <c r="L88" s="12" t="s">
        <v>141</v>
      </c>
      <c r="M88" s="13">
        <v>4.8375906201505187E-3</v>
      </c>
      <c r="N88" s="12">
        <v>6476390.1664288156</v>
      </c>
      <c r="O88" s="14">
        <f t="shared" si="1"/>
        <v>5.2322285408807921E-2</v>
      </c>
      <c r="P88">
        <v>1</v>
      </c>
      <c r="Q88">
        <v>2</v>
      </c>
      <c r="R88">
        <v>2</v>
      </c>
      <c r="S88">
        <v>1</v>
      </c>
    </row>
    <row r="89" spans="1:19">
      <c r="A89" s="10" t="s">
        <v>188</v>
      </c>
      <c r="B89" s="2">
        <v>4</v>
      </c>
      <c r="C89" s="11" t="s">
        <v>24</v>
      </c>
      <c r="D89" s="2">
        <v>2</v>
      </c>
      <c r="E89" s="2">
        <v>2013</v>
      </c>
      <c r="F89" s="2" t="s">
        <v>189</v>
      </c>
      <c r="G89" s="2">
        <v>1</v>
      </c>
      <c r="H89" s="2">
        <v>0</v>
      </c>
      <c r="I89" s="2">
        <v>0</v>
      </c>
      <c r="J89" s="12">
        <v>6480361</v>
      </c>
      <c r="K89" s="12">
        <v>4905647.9939439818</v>
      </c>
      <c r="L89" s="12" t="s">
        <v>141</v>
      </c>
      <c r="M89" s="15">
        <v>3.8916088748188757E-3</v>
      </c>
      <c r="N89" s="12">
        <v>6095968.7864780435</v>
      </c>
      <c r="O89" s="14">
        <f t="shared" si="1"/>
        <v>4.3594747307813292E-2</v>
      </c>
      <c r="P89">
        <v>1</v>
      </c>
      <c r="Q89">
        <v>2</v>
      </c>
      <c r="R89">
        <v>2</v>
      </c>
      <c r="S89">
        <v>1</v>
      </c>
    </row>
    <row r="90" spans="1:19">
      <c r="A90" s="10" t="s">
        <v>190</v>
      </c>
      <c r="B90" s="2">
        <v>4</v>
      </c>
      <c r="C90" s="11" t="s">
        <v>19</v>
      </c>
      <c r="D90" s="2">
        <v>3</v>
      </c>
      <c r="E90" s="2">
        <v>2016</v>
      </c>
      <c r="F90" s="2" t="s">
        <v>158</v>
      </c>
      <c r="G90" s="2">
        <v>1</v>
      </c>
      <c r="H90" s="2">
        <v>0</v>
      </c>
      <c r="I90" s="2">
        <v>0</v>
      </c>
      <c r="J90" s="12">
        <v>6413085</v>
      </c>
      <c r="K90" s="12">
        <v>4854719.9091597274</v>
      </c>
      <c r="L90" s="12" t="s">
        <v>102</v>
      </c>
      <c r="M90" s="13">
        <v>3.443332000134565E-3</v>
      </c>
      <c r="N90" s="12">
        <v>6146261.9650381207</v>
      </c>
      <c r="O90" s="14">
        <f t="shared" si="1"/>
        <v>4.4748561618039494E-2</v>
      </c>
      <c r="P90">
        <v>1</v>
      </c>
      <c r="Q90">
        <v>2</v>
      </c>
      <c r="R90">
        <v>2</v>
      </c>
      <c r="S90">
        <v>1</v>
      </c>
    </row>
    <row r="91" spans="1:19">
      <c r="A91" s="10" t="s">
        <v>191</v>
      </c>
      <c r="B91" s="2">
        <v>1</v>
      </c>
      <c r="C91" s="11" t="s">
        <v>24</v>
      </c>
      <c r="D91" s="2">
        <v>1</v>
      </c>
      <c r="E91" s="2">
        <v>1996</v>
      </c>
      <c r="F91" s="2" t="s">
        <v>192</v>
      </c>
      <c r="G91" s="2">
        <v>1</v>
      </c>
      <c r="H91" s="2">
        <v>0</v>
      </c>
      <c r="I91" s="2">
        <v>0</v>
      </c>
      <c r="J91" s="12">
        <v>6042782</v>
      </c>
      <c r="K91" s="12">
        <v>4574399.6971990922</v>
      </c>
      <c r="L91" s="12" t="s">
        <v>141</v>
      </c>
      <c r="M91" s="15">
        <v>9.759101628341255E-4</v>
      </c>
      <c r="N91" s="12">
        <v>6835618.5356358821</v>
      </c>
      <c r="O91" s="14">
        <f t="shared" si="1"/>
        <v>6.0563618426469915E-2</v>
      </c>
      <c r="P91">
        <v>1</v>
      </c>
      <c r="Q91">
        <v>2</v>
      </c>
      <c r="R91">
        <v>2</v>
      </c>
      <c r="S91">
        <v>1</v>
      </c>
    </row>
    <row r="92" spans="1:19">
      <c r="A92" s="10" t="s">
        <v>193</v>
      </c>
      <c r="B92" s="2">
        <v>3</v>
      </c>
      <c r="C92" s="11" t="s">
        <v>19</v>
      </c>
      <c r="D92" s="2">
        <v>2</v>
      </c>
      <c r="E92" s="2">
        <v>1991</v>
      </c>
      <c r="F92" s="2" t="s">
        <v>194</v>
      </c>
      <c r="G92" s="2">
        <v>1</v>
      </c>
      <c r="H92" s="2">
        <v>0</v>
      </c>
      <c r="I92" s="2">
        <v>0</v>
      </c>
      <c r="J92" s="12">
        <v>5905504</v>
      </c>
      <c r="K92" s="12">
        <v>4470479.9394398183</v>
      </c>
      <c r="L92" s="12" t="s">
        <v>102</v>
      </c>
      <c r="M92" s="13">
        <v>6.1192391222959132E-5</v>
      </c>
      <c r="N92" s="12">
        <v>7266934.0206547482</v>
      </c>
      <c r="O92" s="14">
        <f t="shared" si="1"/>
        <v>7.0458757152737736E-2</v>
      </c>
      <c r="P92">
        <v>1</v>
      </c>
      <c r="Q92">
        <v>2</v>
      </c>
      <c r="R92">
        <v>2</v>
      </c>
      <c r="S92">
        <v>1</v>
      </c>
    </row>
    <row r="93" spans="1:19">
      <c r="A93" s="10" t="s">
        <v>195</v>
      </c>
      <c r="B93" s="2">
        <v>3</v>
      </c>
      <c r="C93" s="11" t="s">
        <v>25</v>
      </c>
      <c r="D93" s="2">
        <v>3</v>
      </c>
      <c r="E93" s="2">
        <v>1991</v>
      </c>
      <c r="F93" s="2" t="s">
        <v>196</v>
      </c>
      <c r="G93" s="2">
        <v>1</v>
      </c>
      <c r="H93" s="2">
        <v>0</v>
      </c>
      <c r="I93" s="2">
        <v>0</v>
      </c>
      <c r="J93" s="12">
        <v>5801197</v>
      </c>
      <c r="K93" s="12">
        <v>4391519.303557911</v>
      </c>
      <c r="L93" s="12" t="s">
        <v>141</v>
      </c>
      <c r="M93" s="15">
        <v>-6.3383133146709993E-4</v>
      </c>
      <c r="N93" s="12">
        <v>7138580.5241720714</v>
      </c>
      <c r="O93" s="14">
        <f t="shared" si="1"/>
        <v>6.7514101331623264E-2</v>
      </c>
      <c r="P93">
        <v>1</v>
      </c>
      <c r="Q93">
        <v>2</v>
      </c>
      <c r="R93">
        <v>2</v>
      </c>
      <c r="S93">
        <v>1</v>
      </c>
    </row>
    <row r="94" spans="1:19">
      <c r="A94" s="10" t="s">
        <v>197</v>
      </c>
      <c r="B94" s="2">
        <v>1</v>
      </c>
      <c r="C94" s="11" t="s">
        <v>20</v>
      </c>
      <c r="D94" s="2">
        <v>4</v>
      </c>
      <c r="E94" s="2">
        <v>2005</v>
      </c>
      <c r="F94" s="2" t="s">
        <v>184</v>
      </c>
      <c r="G94" s="2">
        <v>1</v>
      </c>
      <c r="H94" s="2">
        <v>0</v>
      </c>
      <c r="I94" s="2">
        <v>0</v>
      </c>
      <c r="J94" s="12">
        <v>5093723</v>
      </c>
      <c r="K94" s="12">
        <v>3855959.878879637</v>
      </c>
      <c r="L94" s="12" t="s">
        <v>105</v>
      </c>
      <c r="M94" s="13">
        <v>-5.3479081737348947E-3</v>
      </c>
      <c r="N94" s="12">
        <v>4764621.588944613</v>
      </c>
      <c r="O94" s="14">
        <f t="shared" si="1"/>
        <v>1.30512920645012E-2</v>
      </c>
      <c r="P94">
        <v>1</v>
      </c>
      <c r="Q94">
        <v>2</v>
      </c>
      <c r="R94">
        <v>2</v>
      </c>
      <c r="S94">
        <v>1</v>
      </c>
    </row>
    <row r="95" spans="1:19">
      <c r="A95" s="10" t="s">
        <v>198</v>
      </c>
      <c r="B95" s="2">
        <v>3</v>
      </c>
      <c r="C95" s="11" t="s">
        <v>21</v>
      </c>
      <c r="D95" s="2">
        <v>3</v>
      </c>
      <c r="E95" s="2">
        <v>2004</v>
      </c>
      <c r="F95" s="2" t="s">
        <v>128</v>
      </c>
      <c r="G95" s="2">
        <v>1</v>
      </c>
      <c r="H95" s="2">
        <v>0</v>
      </c>
      <c r="I95" s="2">
        <v>0</v>
      </c>
      <c r="J95" s="12">
        <v>5049020</v>
      </c>
      <c r="K95" s="12">
        <v>3822119.6063588192</v>
      </c>
      <c r="L95" s="12" t="s">
        <v>26</v>
      </c>
      <c r="M95" s="15">
        <v>-5.6457754834592054E-3</v>
      </c>
      <c r="N95" s="12">
        <v>4711736.6548481258</v>
      </c>
      <c r="O95" s="14">
        <f t="shared" si="1"/>
        <v>1.1838018306450563E-2</v>
      </c>
      <c r="P95">
        <v>1</v>
      </c>
      <c r="Q95">
        <v>2</v>
      </c>
      <c r="R95">
        <v>2</v>
      </c>
      <c r="S95">
        <v>1</v>
      </c>
    </row>
    <row r="96" spans="1:19">
      <c r="A96" s="10" t="s">
        <v>98</v>
      </c>
      <c r="B96" s="2">
        <v>2</v>
      </c>
      <c r="C96" s="11" t="s">
        <v>25</v>
      </c>
      <c r="D96" s="2">
        <v>2</v>
      </c>
      <c r="E96" s="2">
        <v>2009</v>
      </c>
      <c r="F96" s="2" t="s">
        <v>99</v>
      </c>
      <c r="G96" s="2">
        <v>1</v>
      </c>
      <c r="H96" s="2">
        <v>0</v>
      </c>
      <c r="I96" s="2">
        <v>0</v>
      </c>
      <c r="J96" s="12">
        <v>5045216</v>
      </c>
      <c r="K96" s="12">
        <v>3819239.9697199091</v>
      </c>
      <c r="L96" s="12" t="s">
        <v>141</v>
      </c>
      <c r="M96" s="13">
        <v>-5.6711224902862931E-3</v>
      </c>
      <c r="N96" s="12">
        <v>4501718.6868735384</v>
      </c>
      <c r="O96" s="14">
        <f t="shared" si="1"/>
        <v>7.019835328330698E-3</v>
      </c>
      <c r="P96">
        <v>1</v>
      </c>
      <c r="Q96">
        <v>2</v>
      </c>
      <c r="R96">
        <v>2</v>
      </c>
      <c r="S96">
        <v>1</v>
      </c>
    </row>
    <row r="97" spans="1:19">
      <c r="A97" s="10" t="s">
        <v>111</v>
      </c>
      <c r="B97" s="2">
        <v>3</v>
      </c>
      <c r="C97" s="11" t="s">
        <v>19</v>
      </c>
      <c r="D97" s="2">
        <v>4</v>
      </c>
      <c r="E97" s="2">
        <v>2015</v>
      </c>
      <c r="F97" s="2" t="s">
        <v>101</v>
      </c>
      <c r="G97" s="2">
        <v>1</v>
      </c>
      <c r="H97" s="2">
        <v>0</v>
      </c>
      <c r="I97" s="2">
        <v>0</v>
      </c>
      <c r="J97" s="12">
        <v>4921570</v>
      </c>
      <c r="K97" s="12">
        <v>3725639.6669190009</v>
      </c>
      <c r="L97" s="12" t="s">
        <v>102</v>
      </c>
      <c r="M97" s="15">
        <v>-6.495006824182724E-3</v>
      </c>
      <c r="N97" s="12">
        <v>4729049.532012214</v>
      </c>
      <c r="O97" s="14">
        <f t="shared" si="1"/>
        <v>1.2235206274978969E-2</v>
      </c>
      <c r="P97">
        <v>1</v>
      </c>
      <c r="Q97">
        <v>2</v>
      </c>
      <c r="R97">
        <v>2</v>
      </c>
      <c r="S97">
        <v>1</v>
      </c>
    </row>
    <row r="98" spans="1:19">
      <c r="A98" s="10" t="s">
        <v>199</v>
      </c>
      <c r="B98" s="2">
        <v>3</v>
      </c>
      <c r="C98" s="11" t="s">
        <v>25</v>
      </c>
      <c r="D98" s="2">
        <v>3</v>
      </c>
      <c r="E98" s="2">
        <v>2005</v>
      </c>
      <c r="F98" s="2" t="s">
        <v>200</v>
      </c>
      <c r="G98" s="2">
        <v>1</v>
      </c>
      <c r="H98" s="2">
        <v>0</v>
      </c>
      <c r="I98" s="2">
        <v>0</v>
      </c>
      <c r="J98" s="12">
        <v>4921570</v>
      </c>
      <c r="K98" s="12">
        <v>3725639.6669190009</v>
      </c>
      <c r="L98" s="12" t="s">
        <v>141</v>
      </c>
      <c r="M98" s="13">
        <v>-6.495006824182724E-3</v>
      </c>
      <c r="N98" s="12">
        <v>4603591.2580056153</v>
      </c>
      <c r="O98" s="14">
        <f t="shared" si="1"/>
        <v>9.3569719690645564E-3</v>
      </c>
      <c r="P98">
        <v>1</v>
      </c>
      <c r="Q98">
        <v>2</v>
      </c>
      <c r="R98">
        <v>2</v>
      </c>
      <c r="S98">
        <v>1</v>
      </c>
    </row>
    <row r="99" spans="1:19">
      <c r="A99" s="10" t="s">
        <v>188</v>
      </c>
      <c r="B99" s="2">
        <v>4</v>
      </c>
      <c r="C99" s="11" t="s">
        <v>21</v>
      </c>
      <c r="D99" s="2">
        <v>2</v>
      </c>
      <c r="E99" s="2">
        <v>2013</v>
      </c>
      <c r="F99" s="2" t="s">
        <v>189</v>
      </c>
      <c r="G99" s="2">
        <v>1</v>
      </c>
      <c r="H99" s="2">
        <v>0</v>
      </c>
      <c r="I99" s="2">
        <v>0</v>
      </c>
      <c r="J99" s="12">
        <v>4881972</v>
      </c>
      <c r="K99" s="12">
        <v>3695663.8909916733</v>
      </c>
      <c r="L99" s="12" t="s">
        <v>26</v>
      </c>
      <c r="M99" s="15">
        <v>-6.7588582375210518E-3</v>
      </c>
      <c r="N99" s="12">
        <v>4592390.5980638713</v>
      </c>
      <c r="O99" s="14">
        <f t="shared" si="1"/>
        <v>9.1000090549126101E-3</v>
      </c>
      <c r="P99">
        <v>1</v>
      </c>
      <c r="Q99">
        <v>2</v>
      </c>
      <c r="R99">
        <v>2</v>
      </c>
      <c r="S99">
        <v>1</v>
      </c>
    </row>
    <row r="100" spans="1:19">
      <c r="A100" s="10" t="s">
        <v>201</v>
      </c>
      <c r="B100" s="2">
        <v>1</v>
      </c>
      <c r="C100" s="11" t="s">
        <v>24</v>
      </c>
      <c r="D100" s="2">
        <v>3</v>
      </c>
      <c r="E100" s="2">
        <v>2003</v>
      </c>
      <c r="F100" s="2" t="s">
        <v>202</v>
      </c>
      <c r="G100" s="2">
        <v>1</v>
      </c>
      <c r="H100" s="2">
        <v>0</v>
      </c>
      <c r="I100" s="2">
        <v>0</v>
      </c>
      <c r="J100" s="12">
        <v>4704239</v>
      </c>
      <c r="K100" s="12">
        <v>3561119.6063588192</v>
      </c>
      <c r="L100" s="12" t="s">
        <v>141</v>
      </c>
      <c r="M100" s="13">
        <v>-7.943137828582747E-3</v>
      </c>
      <c r="N100" s="12">
        <v>4361820.492986328</v>
      </c>
      <c r="O100" s="14">
        <f t="shared" si="1"/>
        <v>3.8103237662598173E-3</v>
      </c>
      <c r="P100">
        <v>1</v>
      </c>
      <c r="Q100">
        <v>2</v>
      </c>
      <c r="R100">
        <v>2</v>
      </c>
      <c r="S100">
        <v>1</v>
      </c>
    </row>
    <row r="101" spans="1:19">
      <c r="A101" s="10" t="s">
        <v>203</v>
      </c>
      <c r="B101" s="2">
        <v>3</v>
      </c>
      <c r="C101" s="11" t="s">
        <v>19</v>
      </c>
      <c r="D101" s="2">
        <v>3</v>
      </c>
      <c r="E101" s="2">
        <v>2009</v>
      </c>
      <c r="F101" s="2" t="s">
        <v>204</v>
      </c>
      <c r="G101" s="2">
        <v>2</v>
      </c>
      <c r="H101" s="2">
        <v>0</v>
      </c>
      <c r="I101" s="2">
        <v>0</v>
      </c>
      <c r="J101" s="12">
        <v>4653830</v>
      </c>
      <c r="K101" s="12">
        <v>3522959.878879637</v>
      </c>
      <c r="L101" s="12" t="s">
        <v>102</v>
      </c>
      <c r="M101" s="15">
        <v>-8.2790256485476884E-3</v>
      </c>
      <c r="N101" s="12">
        <v>4152494.8538442519</v>
      </c>
      <c r="O101" s="14">
        <f t="shared" si="1"/>
        <v>-9.9197596611570651E-4</v>
      </c>
      <c r="P101">
        <v>1</v>
      </c>
      <c r="Q101">
        <v>2</v>
      </c>
      <c r="R101">
        <v>2</v>
      </c>
      <c r="S101">
        <v>1</v>
      </c>
    </row>
    <row r="102" spans="1:19">
      <c r="A102" s="10" t="s">
        <v>205</v>
      </c>
      <c r="B102" s="2">
        <v>4</v>
      </c>
      <c r="C102" s="11" t="s">
        <v>25</v>
      </c>
      <c r="D102" s="2">
        <v>3</v>
      </c>
      <c r="E102" s="2">
        <v>1997</v>
      </c>
      <c r="F102" s="2" t="s">
        <v>177</v>
      </c>
      <c r="G102" s="2">
        <v>1</v>
      </c>
      <c r="H102" s="2">
        <v>0</v>
      </c>
      <c r="I102" s="2">
        <v>0</v>
      </c>
      <c r="J102" s="12">
        <v>4648123</v>
      </c>
      <c r="K102" s="12">
        <v>3518639.6669190009</v>
      </c>
      <c r="L102" s="12" t="s">
        <v>141</v>
      </c>
      <c r="M102" s="13">
        <v>-8.3170528220393256E-3</v>
      </c>
      <c r="N102" s="12">
        <v>5090167.1347612208</v>
      </c>
      <c r="O102" s="14">
        <f t="shared" si="1"/>
        <v>2.0519881645589409E-2</v>
      </c>
      <c r="P102">
        <v>1</v>
      </c>
      <c r="Q102">
        <v>2</v>
      </c>
      <c r="R102">
        <v>2</v>
      </c>
      <c r="S102">
        <v>1</v>
      </c>
    </row>
    <row r="103" spans="1:19">
      <c r="A103" s="10" t="s">
        <v>206</v>
      </c>
      <c r="B103" s="2">
        <v>1</v>
      </c>
      <c r="C103" s="11" t="s">
        <v>19</v>
      </c>
      <c r="D103" s="2">
        <v>3</v>
      </c>
      <c r="E103" s="2">
        <v>2005</v>
      </c>
      <c r="F103" s="2" t="s">
        <v>200</v>
      </c>
      <c r="G103" s="2">
        <v>1</v>
      </c>
      <c r="H103" s="2">
        <v>0</v>
      </c>
      <c r="I103" s="2">
        <v>0</v>
      </c>
      <c r="J103" s="12">
        <v>4574887</v>
      </c>
      <c r="K103" s="12">
        <v>3463199.8485995461</v>
      </c>
      <c r="L103" s="12" t="s">
        <v>102</v>
      </c>
      <c r="M103" s="15">
        <v>-8.8050426727198094E-3</v>
      </c>
      <c r="N103" s="12">
        <v>4279307.1722160885</v>
      </c>
      <c r="O103" s="14">
        <f t="shared" si="1"/>
        <v>1.9173225081416628E-3</v>
      </c>
      <c r="P103">
        <v>1</v>
      </c>
      <c r="Q103">
        <v>2</v>
      </c>
      <c r="R103">
        <v>2</v>
      </c>
      <c r="S103">
        <v>1</v>
      </c>
    </row>
    <row r="104" spans="1:19">
      <c r="A104" s="10" t="s">
        <v>155</v>
      </c>
      <c r="B104" s="2">
        <v>6</v>
      </c>
      <c r="C104" s="11" t="s">
        <v>21</v>
      </c>
      <c r="D104" s="2">
        <v>2</v>
      </c>
      <c r="E104" s="2">
        <v>1998</v>
      </c>
      <c r="F104" s="2" t="s">
        <v>156</v>
      </c>
      <c r="G104" s="2">
        <v>1</v>
      </c>
      <c r="H104" s="2">
        <v>0</v>
      </c>
      <c r="I104" s="2">
        <v>0</v>
      </c>
      <c r="J104" s="12">
        <v>4453619</v>
      </c>
      <c r="K104" s="12">
        <v>3371399.6971990918</v>
      </c>
      <c r="L104" s="12" t="s">
        <v>26</v>
      </c>
      <c r="M104" s="13">
        <v>-9.613081795723807E-3</v>
      </c>
      <c r="N104" s="12">
        <v>4699230.3453126187</v>
      </c>
      <c r="O104" s="14">
        <f t="shared" si="1"/>
        <v>1.1551101485455658E-2</v>
      </c>
      <c r="P104">
        <v>1</v>
      </c>
      <c r="Q104">
        <v>2</v>
      </c>
      <c r="R104">
        <v>2</v>
      </c>
      <c r="S104">
        <v>1</v>
      </c>
    </row>
    <row r="105" spans="1:19">
      <c r="A105" s="10" t="s">
        <v>198</v>
      </c>
      <c r="B105" s="2">
        <v>3</v>
      </c>
      <c r="C105" s="11" t="s">
        <v>24</v>
      </c>
      <c r="D105" s="2">
        <v>3</v>
      </c>
      <c r="E105" s="2">
        <v>2004</v>
      </c>
      <c r="F105" s="2" t="s">
        <v>128</v>
      </c>
      <c r="G105" s="2">
        <v>1</v>
      </c>
      <c r="H105" s="2">
        <v>0</v>
      </c>
      <c r="I105" s="2">
        <v>33</v>
      </c>
      <c r="J105" s="12">
        <v>4387992</v>
      </c>
      <c r="K105" s="12">
        <v>3321719.9091597279</v>
      </c>
      <c r="L105" s="12" t="s">
        <v>141</v>
      </c>
      <c r="M105" s="15">
        <v>-1.0050370969499111E-2</v>
      </c>
      <c r="N105" s="12">
        <v>4094866.4785602624</v>
      </c>
      <c r="O105" s="14">
        <f t="shared" si="1"/>
        <v>-2.314072639689942E-3</v>
      </c>
      <c r="P105">
        <v>1</v>
      </c>
      <c r="Q105">
        <v>2</v>
      </c>
      <c r="R105">
        <v>2</v>
      </c>
      <c r="S105">
        <v>1</v>
      </c>
    </row>
    <row r="106" spans="1:19">
      <c r="A106" s="10" t="s">
        <v>125</v>
      </c>
      <c r="B106" s="2">
        <v>1</v>
      </c>
      <c r="C106" s="11" t="s">
        <v>24</v>
      </c>
      <c r="D106" s="2">
        <v>2</v>
      </c>
      <c r="E106" s="2">
        <v>2020</v>
      </c>
      <c r="F106" s="2" t="s">
        <v>126</v>
      </c>
      <c r="G106" s="2">
        <v>1</v>
      </c>
      <c r="H106" s="2">
        <v>0</v>
      </c>
      <c r="I106" s="2">
        <v>0</v>
      </c>
      <c r="J106" s="12">
        <v>4312932</v>
      </c>
      <c r="K106" s="12">
        <v>3264899.3186979564</v>
      </c>
      <c r="L106" s="12" t="s">
        <v>141</v>
      </c>
      <c r="M106" s="13">
        <v>-1.0550514590014664E-2</v>
      </c>
      <c r="N106" s="12">
        <v>4141532.0076843086</v>
      </c>
      <c r="O106" s="14">
        <f t="shared" si="1"/>
        <v>-1.2434830122460519E-3</v>
      </c>
      <c r="P106">
        <v>1</v>
      </c>
      <c r="Q106">
        <v>2</v>
      </c>
      <c r="R106">
        <v>2</v>
      </c>
      <c r="S106">
        <v>1</v>
      </c>
    </row>
    <row r="107" spans="1:19">
      <c r="A107" s="10" t="s">
        <v>96</v>
      </c>
      <c r="B107" s="2">
        <v>2</v>
      </c>
      <c r="C107" s="11" t="s">
        <v>19</v>
      </c>
      <c r="D107" s="2">
        <v>4</v>
      </c>
      <c r="E107" s="2">
        <v>2016</v>
      </c>
      <c r="F107" s="2" t="s">
        <v>97</v>
      </c>
      <c r="G107" s="2">
        <v>1</v>
      </c>
      <c r="H107" s="2">
        <v>0</v>
      </c>
      <c r="I107" s="2">
        <v>0</v>
      </c>
      <c r="J107" s="12">
        <v>4188891</v>
      </c>
      <c r="K107" s="12">
        <v>3171000</v>
      </c>
      <c r="L107" s="12" t="s">
        <v>102</v>
      </c>
      <c r="M107" s="15">
        <v>-1.1377030908058493E-2</v>
      </c>
      <c r="N107" s="12">
        <v>4014607.8570595118</v>
      </c>
      <c r="O107" s="14">
        <f t="shared" si="1"/>
        <v>-4.1553471158293975E-3</v>
      </c>
      <c r="P107">
        <v>1</v>
      </c>
      <c r="Q107">
        <v>2</v>
      </c>
      <c r="R107">
        <v>2</v>
      </c>
      <c r="S107">
        <v>1</v>
      </c>
    </row>
    <row r="108" spans="1:19">
      <c r="A108" s="10" t="s">
        <v>111</v>
      </c>
      <c r="B108" s="2">
        <v>3</v>
      </c>
      <c r="C108" s="11" t="s">
        <v>19</v>
      </c>
      <c r="D108" s="2">
        <v>4</v>
      </c>
      <c r="E108" s="2">
        <v>2015</v>
      </c>
      <c r="F108" s="2" t="s">
        <v>101</v>
      </c>
      <c r="G108" s="2">
        <v>1</v>
      </c>
      <c r="H108" s="2">
        <v>0</v>
      </c>
      <c r="I108" s="2">
        <v>0</v>
      </c>
      <c r="J108" s="12">
        <v>4176209</v>
      </c>
      <c r="K108" s="12">
        <v>3161399.6971990918</v>
      </c>
      <c r="L108" s="12" t="s">
        <v>102</v>
      </c>
      <c r="M108" s="13">
        <v>-1.1461534257317461E-2</v>
      </c>
      <c r="N108" s="12">
        <v>4012845.3353371373</v>
      </c>
      <c r="O108" s="14">
        <f t="shared" si="1"/>
        <v>-4.195782475923629E-3</v>
      </c>
      <c r="P108">
        <v>1</v>
      </c>
      <c r="Q108">
        <v>2</v>
      </c>
      <c r="R108">
        <v>2</v>
      </c>
      <c r="S108">
        <v>1</v>
      </c>
    </row>
    <row r="109" spans="1:19">
      <c r="A109" s="10" t="s">
        <v>207</v>
      </c>
      <c r="B109" s="2">
        <v>2</v>
      </c>
      <c r="C109" s="11" t="s">
        <v>19</v>
      </c>
      <c r="D109" s="2">
        <v>4</v>
      </c>
      <c r="E109" s="2">
        <v>1994</v>
      </c>
      <c r="F109" s="2" t="s">
        <v>208</v>
      </c>
      <c r="G109" s="2">
        <v>1</v>
      </c>
      <c r="H109" s="2">
        <v>0</v>
      </c>
      <c r="I109" s="2">
        <v>0</v>
      </c>
      <c r="J109" s="12">
        <v>4088230</v>
      </c>
      <c r="K109" s="12">
        <v>3094799.3943981836</v>
      </c>
      <c r="L109" s="12" t="s">
        <v>102</v>
      </c>
      <c r="M109" s="15">
        <v>-1.2047760417580423E-2</v>
      </c>
      <c r="N109" s="12">
        <v>4919296.900914277</v>
      </c>
      <c r="O109" s="14">
        <f t="shared" si="1"/>
        <v>1.6599816804811953E-2</v>
      </c>
      <c r="P109">
        <v>1</v>
      </c>
      <c r="Q109">
        <v>2</v>
      </c>
      <c r="R109">
        <v>2</v>
      </c>
      <c r="S109">
        <v>1</v>
      </c>
    </row>
    <row r="110" spans="1:19">
      <c r="A110" s="10" t="s">
        <v>110</v>
      </c>
      <c r="B110" s="2">
        <v>2</v>
      </c>
      <c r="C110" s="11" t="s">
        <v>19</v>
      </c>
      <c r="D110" s="2">
        <v>4</v>
      </c>
      <c r="E110" s="2">
        <v>2015</v>
      </c>
      <c r="F110" s="2" t="s">
        <v>101</v>
      </c>
      <c r="G110" s="2">
        <v>1</v>
      </c>
      <c r="H110" s="2">
        <v>0</v>
      </c>
      <c r="I110" s="2">
        <v>0</v>
      </c>
      <c r="J110" s="12">
        <v>4031163</v>
      </c>
      <c r="K110" s="12">
        <v>3051599.5457986374</v>
      </c>
      <c r="L110" s="12" t="s">
        <v>102</v>
      </c>
      <c r="M110" s="13">
        <v>-1.2428012162743774E-2</v>
      </c>
      <c r="N110" s="12">
        <v>3873473.2003435795</v>
      </c>
      <c r="O110" s="14">
        <f t="shared" si="1"/>
        <v>-7.393225318201962E-3</v>
      </c>
      <c r="P110">
        <v>1</v>
      </c>
      <c r="Q110">
        <v>2</v>
      </c>
      <c r="R110">
        <v>2</v>
      </c>
      <c r="S110">
        <v>1</v>
      </c>
    </row>
    <row r="111" spans="1:19">
      <c r="A111" s="10" t="s">
        <v>103</v>
      </c>
      <c r="B111" s="2">
        <v>1</v>
      </c>
      <c r="C111" s="11" t="s">
        <v>21</v>
      </c>
      <c r="D111" s="2">
        <v>4</v>
      </c>
      <c r="E111" s="2">
        <v>2002</v>
      </c>
      <c r="F111" s="2" t="s">
        <v>104</v>
      </c>
      <c r="G111" s="2">
        <v>1</v>
      </c>
      <c r="H111" s="2">
        <v>0</v>
      </c>
      <c r="I111" s="2">
        <v>0</v>
      </c>
      <c r="J111" s="12">
        <v>4018482</v>
      </c>
      <c r="K111" s="12">
        <v>3042000</v>
      </c>
      <c r="L111" s="12" t="s">
        <v>26</v>
      </c>
      <c r="M111" s="15">
        <v>-1.2512508848751738E-2</v>
      </c>
      <c r="N111" s="12">
        <v>3744283.3842448439</v>
      </c>
      <c r="O111" s="14">
        <f t="shared" si="1"/>
        <v>-1.035706778785524E-2</v>
      </c>
      <c r="P111">
        <v>1</v>
      </c>
      <c r="Q111">
        <v>2</v>
      </c>
      <c r="R111">
        <v>2</v>
      </c>
      <c r="S111">
        <v>1</v>
      </c>
    </row>
    <row r="112" spans="1:19">
      <c r="A112" s="10" t="s">
        <v>209</v>
      </c>
      <c r="B112" s="2">
        <v>2</v>
      </c>
      <c r="C112" s="11" t="s">
        <v>21</v>
      </c>
      <c r="D112" s="2">
        <v>4</v>
      </c>
      <c r="E112" s="2">
        <v>1996</v>
      </c>
      <c r="F112" s="2" t="s">
        <v>210</v>
      </c>
      <c r="G112" s="2">
        <v>1</v>
      </c>
      <c r="H112" s="2">
        <v>0</v>
      </c>
      <c r="I112" s="2">
        <v>0</v>
      </c>
      <c r="J112" s="12">
        <v>3916236</v>
      </c>
      <c r="K112" s="12">
        <v>2964599.5457986374</v>
      </c>
      <c r="L112" s="12" t="s">
        <v>26</v>
      </c>
      <c r="M112" s="13">
        <v>-1.3193799611118287E-2</v>
      </c>
      <c r="N112" s="12">
        <v>4430061.4173280653</v>
      </c>
      <c r="O112" s="14">
        <f t="shared" si="1"/>
        <v>5.3758910519803868E-3</v>
      </c>
      <c r="P112">
        <v>1</v>
      </c>
      <c r="Q112">
        <v>2</v>
      </c>
      <c r="R112">
        <v>2</v>
      </c>
      <c r="S112">
        <v>1</v>
      </c>
    </row>
    <row r="113" spans="1:19">
      <c r="A113" s="10" t="s">
        <v>211</v>
      </c>
      <c r="B113" s="2">
        <v>3</v>
      </c>
      <c r="C113" s="11" t="s">
        <v>17</v>
      </c>
      <c r="D113" s="2">
        <v>3</v>
      </c>
      <c r="E113" s="2">
        <v>1995</v>
      </c>
      <c r="F113" s="2" t="s">
        <v>124</v>
      </c>
      <c r="G113" s="2">
        <v>6</v>
      </c>
      <c r="H113" s="2">
        <v>0</v>
      </c>
      <c r="I113" s="2">
        <v>0</v>
      </c>
      <c r="J113" s="12">
        <v>3771040</v>
      </c>
      <c r="K113" s="12">
        <v>2854685.8440575325</v>
      </c>
      <c r="L113" s="12" t="s">
        <v>26</v>
      </c>
      <c r="M113" s="15">
        <v>-1.416127700419551E-2</v>
      </c>
      <c r="N113" s="12">
        <v>4417337.6850987673</v>
      </c>
      <c r="O113" s="14">
        <f t="shared" si="1"/>
        <v>5.0839861705238784E-3</v>
      </c>
      <c r="P113">
        <v>1</v>
      </c>
      <c r="Q113">
        <v>2</v>
      </c>
      <c r="R113">
        <v>2</v>
      </c>
      <c r="S113">
        <v>1</v>
      </c>
    </row>
    <row r="114" spans="1:19">
      <c r="A114" s="10" t="s">
        <v>212</v>
      </c>
      <c r="B114" s="2">
        <v>5</v>
      </c>
      <c r="C114" s="11" t="s">
        <v>17</v>
      </c>
      <c r="D114" s="2">
        <v>3</v>
      </c>
      <c r="E114" s="2">
        <v>1995</v>
      </c>
      <c r="F114" s="2" t="s">
        <v>124</v>
      </c>
      <c r="G114" s="2">
        <v>6</v>
      </c>
      <c r="H114" s="2">
        <v>0</v>
      </c>
      <c r="I114" s="2">
        <v>0</v>
      </c>
      <c r="J114" s="12">
        <v>3748296</v>
      </c>
      <c r="K114" s="12">
        <v>2837468.5844057533</v>
      </c>
      <c r="L114" s="12" t="s">
        <v>26</v>
      </c>
      <c r="M114" s="13">
        <v>-1.4312825985077547E-2</v>
      </c>
      <c r="N114" s="12">
        <v>4390695.716753196</v>
      </c>
      <c r="O114" s="14">
        <f t="shared" si="1"/>
        <v>4.4727723795125662E-3</v>
      </c>
      <c r="P114">
        <v>1</v>
      </c>
      <c r="Q114">
        <v>2</v>
      </c>
      <c r="R114">
        <v>2</v>
      </c>
      <c r="S114">
        <v>1</v>
      </c>
    </row>
    <row r="115" spans="1:19">
      <c r="A115" s="10" t="s">
        <v>213</v>
      </c>
      <c r="B115" s="2">
        <v>6</v>
      </c>
      <c r="C115" s="11" t="s">
        <v>21</v>
      </c>
      <c r="D115" s="2">
        <v>1</v>
      </c>
      <c r="E115" s="2">
        <v>2010</v>
      </c>
      <c r="F115" s="2" t="s">
        <v>214</v>
      </c>
      <c r="G115" s="2">
        <v>1</v>
      </c>
      <c r="H115" s="2">
        <v>0</v>
      </c>
      <c r="I115" s="2">
        <v>0</v>
      </c>
      <c r="J115" s="12">
        <v>3746223</v>
      </c>
      <c r="K115" s="12">
        <v>2835899.3186979564</v>
      </c>
      <c r="L115" s="12" t="s">
        <v>26</v>
      </c>
      <c r="M115" s="15">
        <v>-1.4326638904413129E-2</v>
      </c>
      <c r="N115" s="12">
        <v>3326373.8702823818</v>
      </c>
      <c r="O115" s="14">
        <f t="shared" si="1"/>
        <v>-1.9944649869460405E-2</v>
      </c>
      <c r="P115">
        <v>1</v>
      </c>
      <c r="Q115">
        <v>2</v>
      </c>
      <c r="R115">
        <v>2</v>
      </c>
      <c r="S115">
        <v>1</v>
      </c>
    </row>
    <row r="116" spans="1:19">
      <c r="A116" s="10" t="s">
        <v>175</v>
      </c>
      <c r="B116" s="2">
        <v>3</v>
      </c>
      <c r="C116" s="11" t="s">
        <v>25</v>
      </c>
      <c r="D116" s="2">
        <v>2</v>
      </c>
      <c r="E116" s="2">
        <v>2009</v>
      </c>
      <c r="F116" s="2" t="s">
        <v>99</v>
      </c>
      <c r="G116" s="2">
        <v>1</v>
      </c>
      <c r="H116" s="2">
        <v>0</v>
      </c>
      <c r="I116" s="2">
        <v>0</v>
      </c>
      <c r="J116" s="12">
        <v>3722493</v>
      </c>
      <c r="K116" s="12">
        <v>2817935.6548069646</v>
      </c>
      <c r="L116" s="12" t="s">
        <v>141</v>
      </c>
      <c r="M116" s="13">
        <v>-1.4484757850787152E-2</v>
      </c>
      <c r="N116" s="12">
        <v>3321486.3942110585</v>
      </c>
      <c r="O116" s="14">
        <f t="shared" si="1"/>
        <v>-2.0056777199516599E-2</v>
      </c>
      <c r="P116">
        <v>1</v>
      </c>
      <c r="Q116">
        <v>2</v>
      </c>
      <c r="R116">
        <v>2</v>
      </c>
      <c r="S116">
        <v>1</v>
      </c>
    </row>
    <row r="117" spans="1:19">
      <c r="A117" s="10" t="s">
        <v>96</v>
      </c>
      <c r="B117" s="2">
        <v>2</v>
      </c>
      <c r="C117" s="11" t="s">
        <v>19</v>
      </c>
      <c r="D117" s="2">
        <v>4</v>
      </c>
      <c r="E117" s="2">
        <v>2016</v>
      </c>
      <c r="F117" s="2" t="s">
        <v>97</v>
      </c>
      <c r="G117" s="2">
        <v>1</v>
      </c>
      <c r="H117" s="2">
        <v>0</v>
      </c>
      <c r="I117" s="2">
        <v>0</v>
      </c>
      <c r="J117" s="12">
        <v>3712934</v>
      </c>
      <c r="K117" s="12">
        <v>2810699.4700984103</v>
      </c>
      <c r="L117" s="12" t="s">
        <v>102</v>
      </c>
      <c r="M117" s="15">
        <v>-1.4548451867154167E-2</v>
      </c>
      <c r="N117" s="12">
        <v>3558453.5403626882</v>
      </c>
      <c r="O117" s="14">
        <f t="shared" si="1"/>
        <v>-1.4620332494463652E-2</v>
      </c>
      <c r="P117">
        <v>1</v>
      </c>
      <c r="Q117">
        <v>2</v>
      </c>
      <c r="R117">
        <v>2</v>
      </c>
      <c r="S117">
        <v>1</v>
      </c>
    </row>
    <row r="118" spans="1:19">
      <c r="A118" s="10" t="s">
        <v>110</v>
      </c>
      <c r="B118" s="2">
        <v>2</v>
      </c>
      <c r="C118" s="11" t="s">
        <v>19</v>
      </c>
      <c r="D118" s="2">
        <v>4</v>
      </c>
      <c r="E118" s="2">
        <v>2015</v>
      </c>
      <c r="F118" s="2" t="s">
        <v>101</v>
      </c>
      <c r="G118" s="2">
        <v>1</v>
      </c>
      <c r="H118" s="2">
        <v>0</v>
      </c>
      <c r="I118" s="2">
        <v>0</v>
      </c>
      <c r="J118" s="12">
        <v>3661812</v>
      </c>
      <c r="K118" s="12">
        <v>2772000</v>
      </c>
      <c r="L118" s="12" t="s">
        <v>102</v>
      </c>
      <c r="M118" s="13">
        <v>-1.4889090585086435E-2</v>
      </c>
      <c r="N118" s="12">
        <v>3518570.3596447287</v>
      </c>
      <c r="O118" s="14">
        <f t="shared" si="1"/>
        <v>-1.5535323075040089E-2</v>
      </c>
      <c r="P118">
        <v>1</v>
      </c>
      <c r="Q118">
        <v>2</v>
      </c>
      <c r="R118">
        <v>2</v>
      </c>
      <c r="S118">
        <v>1</v>
      </c>
    </row>
    <row r="119" spans="1:19">
      <c r="A119" s="10" t="s">
        <v>215</v>
      </c>
      <c r="B119" s="2">
        <v>3</v>
      </c>
      <c r="C119" s="11" t="s">
        <v>25</v>
      </c>
      <c r="D119" s="2">
        <v>3</v>
      </c>
      <c r="E119" s="2">
        <v>2010</v>
      </c>
      <c r="F119" s="2" t="s">
        <v>216</v>
      </c>
      <c r="G119" s="2">
        <v>1</v>
      </c>
      <c r="H119" s="2">
        <v>0</v>
      </c>
      <c r="I119" s="2">
        <v>0</v>
      </c>
      <c r="J119" s="12">
        <v>3542414</v>
      </c>
      <c r="K119" s="12">
        <v>2681615.4428463285</v>
      </c>
      <c r="L119" s="12" t="s">
        <v>141</v>
      </c>
      <c r="M119" s="15">
        <v>-1.5684669428709084E-2</v>
      </c>
      <c r="N119" s="12">
        <v>3145406.2844957421</v>
      </c>
      <c r="O119" s="14">
        <f t="shared" si="1"/>
        <v>-2.4096365790900708E-2</v>
      </c>
      <c r="P119">
        <v>1</v>
      </c>
      <c r="Q119">
        <v>2</v>
      </c>
      <c r="R119">
        <v>2</v>
      </c>
      <c r="S119">
        <v>1</v>
      </c>
    </row>
    <row r="120" spans="1:19">
      <c r="A120" s="10" t="s">
        <v>217</v>
      </c>
      <c r="B120" s="2">
        <v>6</v>
      </c>
      <c r="C120" s="11" t="s">
        <v>17</v>
      </c>
      <c r="D120" s="2">
        <v>3</v>
      </c>
      <c r="E120" s="2">
        <v>1995</v>
      </c>
      <c r="F120" s="2" t="s">
        <v>124</v>
      </c>
      <c r="G120" s="2">
        <v>6</v>
      </c>
      <c r="H120" s="2">
        <v>0</v>
      </c>
      <c r="I120" s="2">
        <v>0</v>
      </c>
      <c r="J120" s="12">
        <v>3486739</v>
      </c>
      <c r="K120" s="12">
        <v>2639469.3414080245</v>
      </c>
      <c r="L120" s="12" t="s">
        <v>26</v>
      </c>
      <c r="M120" s="13">
        <v>-1.6055645928471987E-2</v>
      </c>
      <c r="N120" s="12">
        <v>4084311.9093946479</v>
      </c>
      <c r="O120" s="14">
        <f t="shared" si="1"/>
        <v>-2.5562130907455663E-3</v>
      </c>
      <c r="P120">
        <v>1</v>
      </c>
      <c r="Q120">
        <v>2</v>
      </c>
      <c r="R120">
        <v>2</v>
      </c>
      <c r="S120">
        <v>1</v>
      </c>
    </row>
    <row r="121" spans="1:19">
      <c r="A121" s="10" t="s">
        <v>218</v>
      </c>
      <c r="B121" s="2">
        <v>2</v>
      </c>
      <c r="C121" s="11" t="s">
        <v>21</v>
      </c>
      <c r="D121" s="2">
        <v>1</v>
      </c>
      <c r="E121" s="2">
        <v>2020</v>
      </c>
      <c r="F121" s="2" t="s">
        <v>163</v>
      </c>
      <c r="G121" s="2">
        <v>1</v>
      </c>
      <c r="H121" s="2">
        <v>0</v>
      </c>
      <c r="I121" s="2">
        <v>0</v>
      </c>
      <c r="J121" s="12">
        <v>3452565</v>
      </c>
      <c r="K121" s="12">
        <v>2613599.5457986374</v>
      </c>
      <c r="L121" s="12" t="s">
        <v>26</v>
      </c>
      <c r="M121" s="15">
        <v>-1.6283355868353395E-2</v>
      </c>
      <c r="N121" s="12">
        <v>3315356.8050946724</v>
      </c>
      <c r="O121" s="14">
        <f t="shared" si="1"/>
        <v>-2.0197400795812961E-2</v>
      </c>
      <c r="P121">
        <v>1</v>
      </c>
      <c r="Q121">
        <v>2</v>
      </c>
      <c r="R121">
        <v>2</v>
      </c>
      <c r="S121">
        <v>1</v>
      </c>
    </row>
    <row r="122" spans="1:19">
      <c r="A122" s="10" t="s">
        <v>219</v>
      </c>
      <c r="B122" s="2">
        <v>2</v>
      </c>
      <c r="C122" s="11" t="s">
        <v>17</v>
      </c>
      <c r="D122" s="2">
        <v>3</v>
      </c>
      <c r="E122" s="2">
        <v>1995</v>
      </c>
      <c r="F122" s="2" t="s">
        <v>124</v>
      </c>
      <c r="G122" s="2">
        <v>6</v>
      </c>
      <c r="H122" s="2">
        <v>0</v>
      </c>
      <c r="I122" s="2">
        <v>0</v>
      </c>
      <c r="J122" s="12">
        <v>3423676</v>
      </c>
      <c r="K122" s="12">
        <v>2591730.5071915216</v>
      </c>
      <c r="L122" s="12" t="s">
        <v>26</v>
      </c>
      <c r="M122" s="13">
        <v>-1.6475850526667727E-2</v>
      </c>
      <c r="N122" s="12">
        <v>4010440.890674246</v>
      </c>
      <c r="O122" s="14">
        <f t="shared" si="1"/>
        <v>-4.2509446816067923E-3</v>
      </c>
      <c r="P122">
        <v>1</v>
      </c>
      <c r="Q122">
        <v>2</v>
      </c>
      <c r="R122">
        <v>2</v>
      </c>
      <c r="S122">
        <v>1</v>
      </c>
    </row>
    <row r="123" spans="1:19">
      <c r="A123" s="10" t="s">
        <v>220</v>
      </c>
      <c r="B123" s="2">
        <v>4</v>
      </c>
      <c r="C123" s="11" t="s">
        <v>21</v>
      </c>
      <c r="D123" s="2">
        <v>1</v>
      </c>
      <c r="E123" s="2">
        <v>1998</v>
      </c>
      <c r="F123" s="2" t="s">
        <v>221</v>
      </c>
      <c r="G123" s="2">
        <v>1</v>
      </c>
      <c r="H123" s="2">
        <v>0</v>
      </c>
      <c r="I123" s="2">
        <v>0</v>
      </c>
      <c r="J123" s="12">
        <v>3393627</v>
      </c>
      <c r="K123" s="12">
        <v>2568983.3459500382</v>
      </c>
      <c r="L123" s="12" t="s">
        <v>26</v>
      </c>
      <c r="M123" s="15">
        <v>-1.6676074556149102E-2</v>
      </c>
      <c r="N123" s="12">
        <v>3580781.1532760719</v>
      </c>
      <c r="O123" s="14">
        <f t="shared" si="1"/>
        <v>-1.4108097634185739E-2</v>
      </c>
      <c r="P123">
        <v>1</v>
      </c>
      <c r="Q123">
        <v>2</v>
      </c>
      <c r="R123">
        <v>2</v>
      </c>
      <c r="S123">
        <v>1</v>
      </c>
    </row>
    <row r="124" spans="1:19">
      <c r="A124" s="10" t="s">
        <v>222</v>
      </c>
      <c r="B124" s="2">
        <v>4</v>
      </c>
      <c r="C124" s="11" t="s">
        <v>17</v>
      </c>
      <c r="D124" s="2">
        <v>3</v>
      </c>
      <c r="E124" s="2">
        <v>1995</v>
      </c>
      <c r="F124" s="2" t="s">
        <v>124</v>
      </c>
      <c r="G124" s="2">
        <v>6</v>
      </c>
      <c r="H124" s="2">
        <v>0</v>
      </c>
      <c r="I124" s="2">
        <v>0</v>
      </c>
      <c r="J124" s="12">
        <v>3392317</v>
      </c>
      <c r="K124" s="12">
        <v>2567991.6729750191</v>
      </c>
      <c r="L124" s="12" t="s">
        <v>26</v>
      </c>
      <c r="M124" s="13">
        <v>-1.6684803414967052E-2</v>
      </c>
      <c r="N124" s="12">
        <v>3973707.4451348158</v>
      </c>
      <c r="O124" s="14">
        <f t="shared" si="1"/>
        <v>-5.0936747762394194E-3</v>
      </c>
      <c r="P124">
        <v>1</v>
      </c>
      <c r="Q124">
        <v>2</v>
      </c>
      <c r="R124">
        <v>2</v>
      </c>
      <c r="S124">
        <v>1</v>
      </c>
    </row>
    <row r="125" spans="1:19">
      <c r="A125" s="10" t="s">
        <v>162</v>
      </c>
      <c r="B125" s="2">
        <v>1</v>
      </c>
      <c r="C125" s="11" t="s">
        <v>19</v>
      </c>
      <c r="D125" s="2">
        <v>1</v>
      </c>
      <c r="E125" s="2">
        <v>2020</v>
      </c>
      <c r="F125" s="2" t="s">
        <v>163</v>
      </c>
      <c r="G125" s="2">
        <v>1</v>
      </c>
      <c r="H125" s="2">
        <v>0</v>
      </c>
      <c r="I125" s="2">
        <v>0</v>
      </c>
      <c r="J125" s="12">
        <v>3386304</v>
      </c>
      <c r="K125" s="12">
        <v>2563439.8183194553</v>
      </c>
      <c r="L125" s="12" t="s">
        <v>102</v>
      </c>
      <c r="M125" s="15">
        <v>-1.6724869543266546E-2</v>
      </c>
      <c r="N125" s="12">
        <v>3251729.0798346475</v>
      </c>
      <c r="O125" s="14">
        <f t="shared" si="1"/>
        <v>-2.165713314986295E-2</v>
      </c>
      <c r="P125">
        <v>1</v>
      </c>
      <c r="Q125">
        <v>2</v>
      </c>
      <c r="R125">
        <v>2</v>
      </c>
      <c r="S125">
        <v>1</v>
      </c>
    </row>
    <row r="126" spans="1:19">
      <c r="A126" s="10" t="s">
        <v>110</v>
      </c>
      <c r="B126" s="2">
        <v>2</v>
      </c>
      <c r="C126" s="11" t="s">
        <v>19</v>
      </c>
      <c r="D126" s="2">
        <v>4</v>
      </c>
      <c r="E126" s="2">
        <v>2015</v>
      </c>
      <c r="F126" s="2" t="s">
        <v>101</v>
      </c>
      <c r="G126" s="2">
        <v>1</v>
      </c>
      <c r="H126" s="2">
        <v>0</v>
      </c>
      <c r="I126" s="2">
        <v>0</v>
      </c>
      <c r="J126" s="12">
        <v>3374573</v>
      </c>
      <c r="K126" s="12">
        <v>2554559.424678274</v>
      </c>
      <c r="L126" s="12" t="s">
        <v>102</v>
      </c>
      <c r="M126" s="13">
        <v>-1.6803036140818742E-2</v>
      </c>
      <c r="N126" s="12">
        <v>3242567.4868773688</v>
      </c>
      <c r="O126" s="14">
        <f t="shared" si="1"/>
        <v>-2.186731626735966E-2</v>
      </c>
      <c r="P126">
        <v>1</v>
      </c>
      <c r="Q126">
        <v>2</v>
      </c>
      <c r="R126">
        <v>2</v>
      </c>
      <c r="S126">
        <v>1</v>
      </c>
    </row>
    <row r="127" spans="1:19">
      <c r="A127" s="10" t="s">
        <v>223</v>
      </c>
      <c r="B127" s="2">
        <v>5</v>
      </c>
      <c r="C127" s="11" t="s">
        <v>25</v>
      </c>
      <c r="D127" s="2">
        <v>3</v>
      </c>
      <c r="E127" s="2">
        <v>1997</v>
      </c>
      <c r="F127" s="2" t="s">
        <v>177</v>
      </c>
      <c r="G127" s="2">
        <v>1</v>
      </c>
      <c r="H127" s="2">
        <v>0</v>
      </c>
      <c r="I127" s="2">
        <v>0</v>
      </c>
      <c r="J127" s="12">
        <v>3360901</v>
      </c>
      <c r="K127" s="12">
        <v>2544209.6896290691</v>
      </c>
      <c r="L127" s="12" t="s">
        <v>141</v>
      </c>
      <c r="M127" s="15">
        <v>-1.6894136108573723E-2</v>
      </c>
      <c r="N127" s="12">
        <v>3680528.2074906626</v>
      </c>
      <c r="O127" s="14">
        <f t="shared" si="1"/>
        <v>-1.1819724104200466E-2</v>
      </c>
      <c r="P127">
        <v>1</v>
      </c>
      <c r="Q127">
        <v>2</v>
      </c>
      <c r="R127">
        <v>2</v>
      </c>
      <c r="S127">
        <v>1</v>
      </c>
    </row>
    <row r="128" spans="1:19">
      <c r="A128" s="10" t="s">
        <v>224</v>
      </c>
      <c r="B128" s="2">
        <v>2</v>
      </c>
      <c r="C128" s="11" t="s">
        <v>21</v>
      </c>
      <c r="D128" s="2">
        <v>3</v>
      </c>
      <c r="E128" s="2">
        <v>2019</v>
      </c>
      <c r="F128" s="2" t="s">
        <v>225</v>
      </c>
      <c r="G128" s="2">
        <v>1</v>
      </c>
      <c r="H128" s="2">
        <v>0</v>
      </c>
      <c r="I128" s="2">
        <v>0</v>
      </c>
      <c r="J128" s="12">
        <v>3353649</v>
      </c>
      <c r="K128" s="12">
        <v>2538719.9091597274</v>
      </c>
      <c r="L128" s="12" t="s">
        <v>26</v>
      </c>
      <c r="M128" s="13">
        <v>-1.6942458004869737E-2</v>
      </c>
      <c r="N128" s="12">
        <v>3240637.6804153644</v>
      </c>
      <c r="O128" s="14">
        <f t="shared" si="1"/>
        <v>-2.1911589434727034E-2</v>
      </c>
      <c r="P128">
        <v>1</v>
      </c>
      <c r="Q128">
        <v>2</v>
      </c>
      <c r="R128">
        <v>2</v>
      </c>
      <c r="S128">
        <v>1</v>
      </c>
    </row>
    <row r="129" spans="1:19">
      <c r="A129" s="10" t="s">
        <v>226</v>
      </c>
      <c r="B129" s="2">
        <v>3</v>
      </c>
      <c r="C129" s="11" t="s">
        <v>24</v>
      </c>
      <c r="D129" s="2">
        <v>3</v>
      </c>
      <c r="E129" s="2">
        <v>2015</v>
      </c>
      <c r="F129" s="2" t="s">
        <v>227</v>
      </c>
      <c r="G129" s="2">
        <v>1</v>
      </c>
      <c r="H129" s="2">
        <v>0</v>
      </c>
      <c r="I129" s="2">
        <v>0</v>
      </c>
      <c r="J129" s="12">
        <v>3316602</v>
      </c>
      <c r="K129" s="12">
        <v>2510675.2460257383</v>
      </c>
      <c r="L129" s="12" t="s">
        <v>141</v>
      </c>
      <c r="M129" s="15">
        <v>-1.7189311464891582E-2</v>
      </c>
      <c r="N129" s="12">
        <v>3186864.1787012625</v>
      </c>
      <c r="O129" s="14">
        <f t="shared" si="1"/>
        <v>-2.3145248502717524E-2</v>
      </c>
      <c r="P129">
        <v>1</v>
      </c>
      <c r="Q129">
        <v>2</v>
      </c>
      <c r="R129">
        <v>2</v>
      </c>
      <c r="S129">
        <v>1</v>
      </c>
    </row>
    <row r="130" spans="1:19">
      <c r="A130" s="10" t="s">
        <v>125</v>
      </c>
      <c r="B130" s="2">
        <v>1</v>
      </c>
      <c r="C130" s="11" t="s">
        <v>19</v>
      </c>
      <c r="D130" s="2">
        <v>2</v>
      </c>
      <c r="E130" s="2">
        <v>2020</v>
      </c>
      <c r="F130" s="2" t="s">
        <v>126</v>
      </c>
      <c r="G130" s="2">
        <v>1</v>
      </c>
      <c r="H130" s="2">
        <v>0</v>
      </c>
      <c r="I130" s="2">
        <v>0</v>
      </c>
      <c r="J130" s="12">
        <v>3302605</v>
      </c>
      <c r="K130" s="12">
        <v>2500079.4852384557</v>
      </c>
      <c r="L130" s="12" t="s">
        <v>102</v>
      </c>
      <c r="M130" s="13">
        <v>-1.728257698922353E-2</v>
      </c>
      <c r="N130" s="12">
        <v>3171356.3571691453</v>
      </c>
      <c r="O130" s="14">
        <f t="shared" ref="O130:O193" si="2">STANDARDIZE(N130,AVERAGE($N$2:$N$1580),STDEV($N$2:$N$1580))</f>
        <v>-2.3501025308170706E-2</v>
      </c>
      <c r="P130">
        <v>1</v>
      </c>
      <c r="Q130">
        <v>2</v>
      </c>
      <c r="R130">
        <v>2</v>
      </c>
      <c r="S130">
        <v>1</v>
      </c>
    </row>
    <row r="131" spans="1:19">
      <c r="A131" s="10" t="s">
        <v>228</v>
      </c>
      <c r="B131" s="2">
        <v>1</v>
      </c>
      <c r="C131" s="11" t="s">
        <v>25</v>
      </c>
      <c r="D131" s="2">
        <v>3</v>
      </c>
      <c r="E131" s="2">
        <v>2009</v>
      </c>
      <c r="F131" s="2" t="s">
        <v>204</v>
      </c>
      <c r="G131" s="2">
        <v>1</v>
      </c>
      <c r="H131" s="2">
        <v>0</v>
      </c>
      <c r="I131" s="2">
        <v>0</v>
      </c>
      <c r="J131" s="12">
        <v>3265512</v>
      </c>
      <c r="K131" s="12">
        <v>2472000</v>
      </c>
      <c r="L131" s="12" t="s">
        <v>141</v>
      </c>
      <c r="M131" s="15">
        <v>-1.7529736958791654E-2</v>
      </c>
      <c r="N131" s="12">
        <v>2913733.8010126394</v>
      </c>
      <c r="O131" s="14">
        <f t="shared" si="2"/>
        <v>-2.9411341586457918E-2</v>
      </c>
      <c r="P131">
        <v>1</v>
      </c>
      <c r="Q131">
        <v>2</v>
      </c>
      <c r="R131">
        <v>2</v>
      </c>
      <c r="S131">
        <v>1</v>
      </c>
    </row>
    <row r="132" spans="1:19">
      <c r="A132" s="10" t="s">
        <v>224</v>
      </c>
      <c r="B132" s="2">
        <v>2</v>
      </c>
      <c r="C132" s="11" t="s">
        <v>21</v>
      </c>
      <c r="D132" s="2">
        <v>3</v>
      </c>
      <c r="E132" s="2">
        <v>2019</v>
      </c>
      <c r="F132" s="2" t="s">
        <v>225</v>
      </c>
      <c r="G132" s="2">
        <v>1</v>
      </c>
      <c r="H132" s="2">
        <v>0</v>
      </c>
      <c r="I132" s="2">
        <v>0</v>
      </c>
      <c r="J132" s="12">
        <v>3178326</v>
      </c>
      <c r="K132" s="12">
        <v>2406000</v>
      </c>
      <c r="L132" s="12" t="s">
        <v>26</v>
      </c>
      <c r="M132" s="13">
        <v>-1.8110679161006803E-2</v>
      </c>
      <c r="N132" s="12">
        <v>3071222.7177751288</v>
      </c>
      <c r="O132" s="14">
        <f t="shared" si="2"/>
        <v>-2.5798267784699298E-2</v>
      </c>
      <c r="P132">
        <v>1</v>
      </c>
      <c r="Q132">
        <v>2</v>
      </c>
      <c r="R132">
        <v>2</v>
      </c>
      <c r="S132">
        <v>1</v>
      </c>
    </row>
    <row r="133" spans="1:19">
      <c r="A133" s="10" t="s">
        <v>229</v>
      </c>
      <c r="B133" s="2">
        <v>4</v>
      </c>
      <c r="C133" s="11" t="s">
        <v>21</v>
      </c>
      <c r="D133" s="2">
        <v>4</v>
      </c>
      <c r="E133" s="2">
        <v>1995</v>
      </c>
      <c r="F133" s="2" t="s">
        <v>143</v>
      </c>
      <c r="G133" s="2">
        <v>1</v>
      </c>
      <c r="H133" s="2">
        <v>0</v>
      </c>
      <c r="I133" s="2">
        <v>36</v>
      </c>
      <c r="J133" s="12">
        <v>3170717</v>
      </c>
      <c r="K133" s="12">
        <v>2400239.9697199091</v>
      </c>
      <c r="L133" s="12" t="s">
        <v>26</v>
      </c>
      <c r="M133" s="15">
        <v>-1.8161379837911985E-2</v>
      </c>
      <c r="N133" s="12">
        <v>3714128.646973596</v>
      </c>
      <c r="O133" s="14">
        <f t="shared" si="2"/>
        <v>-1.1048870699916478E-2</v>
      </c>
      <c r="P133">
        <v>1</v>
      </c>
      <c r="Q133">
        <v>2</v>
      </c>
      <c r="R133">
        <v>2</v>
      </c>
      <c r="S133">
        <v>1</v>
      </c>
    </row>
    <row r="134" spans="1:19">
      <c r="A134" s="10" t="s">
        <v>144</v>
      </c>
      <c r="B134" s="2">
        <v>1</v>
      </c>
      <c r="C134" s="11" t="s">
        <v>19</v>
      </c>
      <c r="D134" s="2">
        <v>3</v>
      </c>
      <c r="E134" s="2">
        <v>2014</v>
      </c>
      <c r="F134" s="2" t="s">
        <v>145</v>
      </c>
      <c r="G134" s="2">
        <v>2</v>
      </c>
      <c r="H134" s="2">
        <v>0</v>
      </c>
      <c r="I134" s="2">
        <v>0</v>
      </c>
      <c r="J134" s="12">
        <v>3169448</v>
      </c>
      <c r="K134" s="12">
        <v>2399279.3338380018</v>
      </c>
      <c r="L134" s="12" t="s">
        <v>102</v>
      </c>
      <c r="M134" s="13">
        <v>-1.8169835503438685E-2</v>
      </c>
      <c r="N134" s="12">
        <v>3017454.5974809243</v>
      </c>
      <c r="O134" s="14">
        <f t="shared" si="2"/>
        <v>-2.7031803393416282E-2</v>
      </c>
      <c r="P134">
        <v>1</v>
      </c>
      <c r="Q134">
        <v>2</v>
      </c>
      <c r="R134">
        <v>2</v>
      </c>
      <c r="S134">
        <v>1</v>
      </c>
    </row>
    <row r="135" spans="1:19">
      <c r="A135" s="10" t="s">
        <v>123</v>
      </c>
      <c r="B135" s="2">
        <v>1</v>
      </c>
      <c r="C135" s="11" t="s">
        <v>17</v>
      </c>
      <c r="D135" s="2">
        <v>3</v>
      </c>
      <c r="E135" s="2">
        <v>1995</v>
      </c>
      <c r="F135" s="2" t="s">
        <v>124</v>
      </c>
      <c r="G135" s="2">
        <v>6</v>
      </c>
      <c r="H135" s="2">
        <v>0</v>
      </c>
      <c r="I135" s="2">
        <v>0</v>
      </c>
      <c r="J135" s="12">
        <v>3163153</v>
      </c>
      <c r="K135" s="12">
        <v>2394514.0045420136</v>
      </c>
      <c r="L135" s="12" t="s">
        <v>26</v>
      </c>
      <c r="M135" s="15">
        <v>-1.8211780668521891E-2</v>
      </c>
      <c r="N135" s="12">
        <v>3705268.2948558549</v>
      </c>
      <c r="O135" s="14">
        <f t="shared" si="2"/>
        <v>-1.1252142820704799E-2</v>
      </c>
      <c r="P135">
        <v>1</v>
      </c>
      <c r="Q135">
        <v>2</v>
      </c>
      <c r="R135">
        <v>2</v>
      </c>
      <c r="S135">
        <v>1</v>
      </c>
    </row>
    <row r="136" spans="1:19">
      <c r="A136" s="10" t="s">
        <v>230</v>
      </c>
      <c r="B136" s="2">
        <v>3</v>
      </c>
      <c r="C136" s="11" t="s">
        <v>21</v>
      </c>
      <c r="D136" s="2">
        <v>3</v>
      </c>
      <c r="E136" s="2">
        <v>1997</v>
      </c>
      <c r="F136" s="2" t="s">
        <v>177</v>
      </c>
      <c r="G136" s="2">
        <v>1</v>
      </c>
      <c r="H136" s="2">
        <v>0</v>
      </c>
      <c r="I136" s="2">
        <v>11</v>
      </c>
      <c r="J136" s="12">
        <v>3107974</v>
      </c>
      <c r="K136" s="12">
        <v>2352743.3762301286</v>
      </c>
      <c r="L136" s="12" t="s">
        <v>26</v>
      </c>
      <c r="M136" s="13">
        <v>-1.8579452195785783E-2</v>
      </c>
      <c r="N136" s="12">
        <v>3403547.4341992172</v>
      </c>
      <c r="O136" s="14">
        <f t="shared" si="2"/>
        <v>-1.817415206105415E-2</v>
      </c>
      <c r="P136">
        <v>1</v>
      </c>
      <c r="Q136">
        <v>2</v>
      </c>
      <c r="R136">
        <v>2</v>
      </c>
      <c r="S136">
        <v>1</v>
      </c>
    </row>
    <row r="137" spans="1:19">
      <c r="A137" s="10" t="s">
        <v>231</v>
      </c>
      <c r="B137" s="2">
        <v>4</v>
      </c>
      <c r="C137" s="11" t="s">
        <v>25</v>
      </c>
      <c r="D137" s="2">
        <v>3</v>
      </c>
      <c r="E137" s="2">
        <v>1996</v>
      </c>
      <c r="F137" s="2" t="s">
        <v>166</v>
      </c>
      <c r="G137" s="2">
        <v>1</v>
      </c>
      <c r="H137" s="2">
        <v>0</v>
      </c>
      <c r="I137" s="2">
        <v>0</v>
      </c>
      <c r="J137" s="12">
        <v>3064508</v>
      </c>
      <c r="K137" s="12">
        <v>2319839.5155185466</v>
      </c>
      <c r="L137" s="12" t="s">
        <v>141</v>
      </c>
      <c r="M137" s="15">
        <v>-1.8869077064015586E-2</v>
      </c>
      <c r="N137" s="12">
        <v>3466583.3861629372</v>
      </c>
      <c r="O137" s="14">
        <f t="shared" si="2"/>
        <v>-1.6727996031214228E-2</v>
      </c>
      <c r="P137">
        <v>1</v>
      </c>
      <c r="Q137">
        <v>2</v>
      </c>
      <c r="R137">
        <v>2</v>
      </c>
      <c r="S137">
        <v>1</v>
      </c>
    </row>
    <row r="138" spans="1:19">
      <c r="A138" s="10" t="s">
        <v>120</v>
      </c>
      <c r="B138" s="2">
        <v>1</v>
      </c>
      <c r="C138" s="11" t="s">
        <v>32</v>
      </c>
      <c r="D138" s="2">
        <v>3</v>
      </c>
      <c r="E138" s="2">
        <v>1993</v>
      </c>
      <c r="F138" s="2" t="s">
        <v>117</v>
      </c>
      <c r="G138" s="2">
        <v>1</v>
      </c>
      <c r="H138" s="2">
        <v>0</v>
      </c>
      <c r="I138" s="2">
        <v>0</v>
      </c>
      <c r="J138" s="12">
        <v>2919938</v>
      </c>
      <c r="K138" s="12">
        <v>2210399.6971990918</v>
      </c>
      <c r="L138" s="12" t="s">
        <v>141</v>
      </c>
      <c r="M138" s="13">
        <v>-1.9832383261963009E-2</v>
      </c>
      <c r="N138" s="12">
        <v>3518591.4798564846</v>
      </c>
      <c r="O138" s="14">
        <f t="shared" si="2"/>
        <v>-1.5534838540094067E-2</v>
      </c>
      <c r="P138">
        <v>1</v>
      </c>
      <c r="Q138">
        <v>2</v>
      </c>
      <c r="R138">
        <v>2</v>
      </c>
      <c r="S138">
        <v>1</v>
      </c>
    </row>
    <row r="139" spans="1:19">
      <c r="A139" s="10" t="s">
        <v>165</v>
      </c>
      <c r="B139" s="2">
        <v>2</v>
      </c>
      <c r="C139" s="11" t="s">
        <v>19</v>
      </c>
      <c r="D139" s="2">
        <v>3</v>
      </c>
      <c r="E139" s="2">
        <v>1996</v>
      </c>
      <c r="F139" s="2" t="s">
        <v>166</v>
      </c>
      <c r="G139" s="2">
        <v>1</v>
      </c>
      <c r="H139" s="2">
        <v>0</v>
      </c>
      <c r="I139" s="2">
        <v>0</v>
      </c>
      <c r="J139" s="12">
        <v>2882844</v>
      </c>
      <c r="K139" s="12">
        <v>2182319.4549583648</v>
      </c>
      <c r="L139" s="12" t="s">
        <v>102</v>
      </c>
      <c r="M139" s="15">
        <v>-2.0079549894782139E-2</v>
      </c>
      <c r="N139" s="12">
        <v>3261084.3617636194</v>
      </c>
      <c r="O139" s="14">
        <f t="shared" si="2"/>
        <v>-2.1442506465392128E-2</v>
      </c>
      <c r="P139">
        <v>1</v>
      </c>
      <c r="Q139">
        <v>2</v>
      </c>
      <c r="R139">
        <v>2</v>
      </c>
      <c r="S139">
        <v>1</v>
      </c>
    </row>
    <row r="140" spans="1:19">
      <c r="A140" s="10" t="s">
        <v>232</v>
      </c>
      <c r="B140" s="2">
        <v>2</v>
      </c>
      <c r="C140" s="11" t="s">
        <v>25</v>
      </c>
      <c r="D140" s="2">
        <v>2</v>
      </c>
      <c r="E140" s="2">
        <v>2001</v>
      </c>
      <c r="F140" s="2" t="s">
        <v>233</v>
      </c>
      <c r="G140" s="2">
        <v>1</v>
      </c>
      <c r="H140" s="2">
        <v>0</v>
      </c>
      <c r="I140" s="2">
        <v>0</v>
      </c>
      <c r="J140" s="12">
        <v>2863822</v>
      </c>
      <c r="K140" s="12">
        <v>2167919.7577592735</v>
      </c>
      <c r="L140" s="12" t="s">
        <v>141</v>
      </c>
      <c r="M140" s="13">
        <v>-2.0206298255419589E-2</v>
      </c>
      <c r="N140" s="12">
        <v>2697736.9384810044</v>
      </c>
      <c r="O140" s="14">
        <f t="shared" si="2"/>
        <v>-3.4366690961627325E-2</v>
      </c>
      <c r="P140">
        <v>1</v>
      </c>
      <c r="Q140">
        <v>2</v>
      </c>
      <c r="R140">
        <v>2</v>
      </c>
      <c r="S140">
        <v>1</v>
      </c>
    </row>
    <row r="141" spans="1:19">
      <c r="A141" s="10" t="s">
        <v>234</v>
      </c>
      <c r="B141" s="2">
        <v>2</v>
      </c>
      <c r="C141" s="11" t="s">
        <v>19</v>
      </c>
      <c r="D141" s="2">
        <v>2</v>
      </c>
      <c r="E141" s="2">
        <v>1993</v>
      </c>
      <c r="F141" s="2" t="s">
        <v>235</v>
      </c>
      <c r="G141" s="2">
        <v>1</v>
      </c>
      <c r="H141" s="2">
        <v>0</v>
      </c>
      <c r="I141" s="2">
        <v>0</v>
      </c>
      <c r="J141" s="12">
        <v>2831951</v>
      </c>
      <c r="K141" s="12">
        <v>2143793.3383800155</v>
      </c>
      <c r="L141" s="12" t="s">
        <v>102</v>
      </c>
      <c r="M141" s="15">
        <v>-2.0418662728234019E-2</v>
      </c>
      <c r="N141" s="12">
        <v>3412565.1503460179</v>
      </c>
      <c r="O141" s="14">
        <f t="shared" si="2"/>
        <v>-1.7967269731608466E-2</v>
      </c>
      <c r="P141">
        <v>1</v>
      </c>
      <c r="Q141">
        <v>2</v>
      </c>
      <c r="R141">
        <v>2</v>
      </c>
      <c r="S141">
        <v>1</v>
      </c>
    </row>
    <row r="142" spans="1:19">
      <c r="A142" s="10" t="s">
        <v>236</v>
      </c>
      <c r="B142" s="2">
        <v>2</v>
      </c>
      <c r="C142" s="11" t="s">
        <v>24</v>
      </c>
      <c r="D142" s="2">
        <v>1</v>
      </c>
      <c r="E142" s="2">
        <v>1999</v>
      </c>
      <c r="F142" s="2" t="s">
        <v>137</v>
      </c>
      <c r="G142" s="2">
        <v>1</v>
      </c>
      <c r="H142" s="2">
        <v>0</v>
      </c>
      <c r="I142" s="2">
        <v>21</v>
      </c>
      <c r="J142" s="12">
        <v>2828393</v>
      </c>
      <c r="K142" s="12">
        <v>2141099.9242997728</v>
      </c>
      <c r="L142" s="12" t="s">
        <v>141</v>
      </c>
      <c r="M142" s="13">
        <v>-2.0442370575313614E-2</v>
      </c>
      <c r="N142" s="12">
        <v>2870308.2835970684</v>
      </c>
      <c r="O142" s="14">
        <f t="shared" si="2"/>
        <v>-3.0407599624975221E-2</v>
      </c>
      <c r="P142">
        <v>1</v>
      </c>
      <c r="Q142">
        <v>2</v>
      </c>
      <c r="R142">
        <v>2</v>
      </c>
      <c r="S142">
        <v>1</v>
      </c>
    </row>
    <row r="143" spans="1:19">
      <c r="A143" s="10" t="s">
        <v>237</v>
      </c>
      <c r="B143" s="2">
        <v>3</v>
      </c>
      <c r="C143" s="11" t="s">
        <v>25</v>
      </c>
      <c r="D143" s="2">
        <v>3</v>
      </c>
      <c r="E143" s="2">
        <v>2003</v>
      </c>
      <c r="F143" s="2" t="s">
        <v>202</v>
      </c>
      <c r="G143" s="2">
        <v>1</v>
      </c>
      <c r="H143" s="2">
        <v>0</v>
      </c>
      <c r="I143" s="2">
        <v>0</v>
      </c>
      <c r="J143" s="12">
        <v>2551339</v>
      </c>
      <c r="K143" s="12">
        <v>1931369.4171082515</v>
      </c>
      <c r="L143" s="12" t="s">
        <v>141</v>
      </c>
      <c r="M143" s="15">
        <v>-2.2288450919549108E-2</v>
      </c>
      <c r="N143" s="12">
        <v>2365628.6882437826</v>
      </c>
      <c r="O143" s="14">
        <f t="shared" si="2"/>
        <v>-4.1985840568768452E-2</v>
      </c>
      <c r="P143">
        <v>1</v>
      </c>
      <c r="Q143">
        <v>2</v>
      </c>
      <c r="R143">
        <v>2</v>
      </c>
      <c r="S143">
        <v>1</v>
      </c>
    </row>
    <row r="144" spans="1:19">
      <c r="A144" s="10" t="s">
        <v>238</v>
      </c>
      <c r="B144" s="2">
        <v>4</v>
      </c>
      <c r="C144" s="11" t="s">
        <v>25</v>
      </c>
      <c r="D144" s="2">
        <v>3</v>
      </c>
      <c r="E144" s="2">
        <v>2004</v>
      </c>
      <c r="F144" s="2" t="s">
        <v>128</v>
      </c>
      <c r="G144" s="2">
        <v>1</v>
      </c>
      <c r="H144" s="2">
        <v>0</v>
      </c>
      <c r="I144" s="2">
        <v>0</v>
      </c>
      <c r="J144" s="12">
        <v>2407522</v>
      </c>
      <c r="K144" s="12">
        <v>1822499.6214988646</v>
      </c>
      <c r="L144" s="12" t="s">
        <v>141</v>
      </c>
      <c r="M144" s="13">
        <v>-2.3246739689488961E-2</v>
      </c>
      <c r="N144" s="12">
        <v>2246695.3299359614</v>
      </c>
      <c r="O144" s="14">
        <f t="shared" si="2"/>
        <v>-4.4714381788625961E-2</v>
      </c>
      <c r="P144">
        <v>1</v>
      </c>
      <c r="Q144">
        <v>2</v>
      </c>
      <c r="R144">
        <v>2</v>
      </c>
      <c r="S144">
        <v>1</v>
      </c>
    </row>
    <row r="145" spans="1:19">
      <c r="A145" s="10" t="s">
        <v>239</v>
      </c>
      <c r="B145" s="2">
        <v>1</v>
      </c>
      <c r="C145" s="11" t="s">
        <v>21</v>
      </c>
      <c r="D145" s="2">
        <v>2</v>
      </c>
      <c r="E145" s="2">
        <v>2019</v>
      </c>
      <c r="F145" s="2" t="s">
        <v>240</v>
      </c>
      <c r="G145" s="2">
        <v>1</v>
      </c>
      <c r="H145" s="2">
        <v>0</v>
      </c>
      <c r="I145" s="2">
        <v>0</v>
      </c>
      <c r="J145" s="12">
        <v>2289583</v>
      </c>
      <c r="K145" s="12">
        <v>1733219.530658592</v>
      </c>
      <c r="L145" s="12" t="s">
        <v>26</v>
      </c>
      <c r="M145" s="15">
        <v>-2.4032596849893756E-2</v>
      </c>
      <c r="N145" s="12">
        <v>2212428.5941189588</v>
      </c>
      <c r="O145" s="14">
        <f t="shared" si="2"/>
        <v>-4.5500521207178901E-2</v>
      </c>
      <c r="P145">
        <v>1</v>
      </c>
      <c r="Q145">
        <v>2</v>
      </c>
      <c r="R145">
        <v>2</v>
      </c>
      <c r="S145">
        <v>1</v>
      </c>
    </row>
    <row r="146" spans="1:19">
      <c r="A146" s="10" t="s">
        <v>241</v>
      </c>
      <c r="B146" s="2">
        <v>2</v>
      </c>
      <c r="C146" s="11" t="s">
        <v>21</v>
      </c>
      <c r="D146" s="2">
        <v>4</v>
      </c>
      <c r="E146" s="2">
        <v>2020</v>
      </c>
      <c r="F146" s="2" t="s">
        <v>242</v>
      </c>
      <c r="G146" s="2">
        <v>1</v>
      </c>
      <c r="H146" s="2">
        <v>0</v>
      </c>
      <c r="I146" s="2">
        <v>11</v>
      </c>
      <c r="J146" s="12">
        <v>2285303</v>
      </c>
      <c r="K146" s="12">
        <v>1729979.5609386829</v>
      </c>
      <c r="L146" s="12" t="s">
        <v>26</v>
      </c>
      <c r="M146" s="13">
        <v>-2.406111556419973E-2</v>
      </c>
      <c r="N146" s="12">
        <v>2194482.8997436021</v>
      </c>
      <c r="O146" s="14">
        <f t="shared" si="2"/>
        <v>-4.5912227119790851E-2</v>
      </c>
      <c r="P146">
        <v>1</v>
      </c>
      <c r="Q146">
        <v>2</v>
      </c>
      <c r="R146">
        <v>2</v>
      </c>
      <c r="S146">
        <v>1</v>
      </c>
    </row>
    <row r="147" spans="1:19">
      <c r="A147" s="10" t="s">
        <v>224</v>
      </c>
      <c r="B147" s="2">
        <v>2</v>
      </c>
      <c r="C147" s="11" t="s">
        <v>25</v>
      </c>
      <c r="D147" s="2">
        <v>3</v>
      </c>
      <c r="E147" s="2">
        <v>2019</v>
      </c>
      <c r="F147" s="2" t="s">
        <v>225</v>
      </c>
      <c r="G147" s="2">
        <v>1</v>
      </c>
      <c r="H147" s="2">
        <v>0</v>
      </c>
      <c r="I147" s="2">
        <v>0</v>
      </c>
      <c r="J147" s="12">
        <v>2266281</v>
      </c>
      <c r="K147" s="12">
        <v>1715579.8637395913</v>
      </c>
      <c r="L147" s="12" t="s">
        <v>141</v>
      </c>
      <c r="M147" s="15">
        <v>-2.4187863924837179E-2</v>
      </c>
      <c r="N147" s="12">
        <v>2189911.8253011606</v>
      </c>
      <c r="O147" s="14">
        <f t="shared" si="2"/>
        <v>-4.6017095637864297E-2</v>
      </c>
      <c r="P147">
        <v>1</v>
      </c>
      <c r="Q147">
        <v>2</v>
      </c>
      <c r="R147">
        <v>2</v>
      </c>
      <c r="S147">
        <v>1</v>
      </c>
    </row>
    <row r="148" spans="1:19">
      <c r="A148" s="10" t="s">
        <v>129</v>
      </c>
      <c r="B148" s="2">
        <v>1</v>
      </c>
      <c r="C148" s="11" t="s">
        <v>24</v>
      </c>
      <c r="D148" s="2">
        <v>3</v>
      </c>
      <c r="E148" s="2">
        <v>2004</v>
      </c>
      <c r="F148" s="2" t="s">
        <v>128</v>
      </c>
      <c r="G148" s="2">
        <v>1</v>
      </c>
      <c r="H148" s="2">
        <v>0</v>
      </c>
      <c r="I148" s="2">
        <v>0</v>
      </c>
      <c r="J148" s="12">
        <v>2158091</v>
      </c>
      <c r="K148" s="12">
        <v>1633679.7880393642</v>
      </c>
      <c r="L148" s="12" t="s">
        <v>141</v>
      </c>
      <c r="M148" s="13">
        <v>-2.4908761051183805E-2</v>
      </c>
      <c r="N148" s="12">
        <v>2013926.7559244854</v>
      </c>
      <c r="O148" s="14">
        <f t="shared" si="2"/>
        <v>-5.0054503836083508E-2</v>
      </c>
      <c r="P148">
        <v>1</v>
      </c>
      <c r="Q148">
        <v>2</v>
      </c>
      <c r="R148">
        <v>2</v>
      </c>
      <c r="S148">
        <v>1</v>
      </c>
    </row>
    <row r="149" spans="1:19">
      <c r="A149" s="10" t="s">
        <v>243</v>
      </c>
      <c r="B149" s="2">
        <v>1</v>
      </c>
      <c r="C149" s="11" t="s">
        <v>17</v>
      </c>
      <c r="D149" s="2">
        <v>4</v>
      </c>
      <c r="E149" s="2">
        <v>2020</v>
      </c>
      <c r="F149" s="2" t="s">
        <v>242</v>
      </c>
      <c r="G149" s="2">
        <v>1</v>
      </c>
      <c r="H149" s="2">
        <v>0</v>
      </c>
      <c r="I149" s="2">
        <v>0</v>
      </c>
      <c r="J149" s="12">
        <v>2145964</v>
      </c>
      <c r="K149" s="12">
        <v>1624499.6214988646</v>
      </c>
      <c r="L149" s="12" t="s">
        <v>26</v>
      </c>
      <c r="M149" s="15">
        <v>-2.4989566296134406E-2</v>
      </c>
      <c r="N149" s="12">
        <v>2060681.3632439023</v>
      </c>
      <c r="O149" s="14">
        <f t="shared" si="2"/>
        <v>-4.89818705975677E-2</v>
      </c>
      <c r="P149">
        <v>1</v>
      </c>
      <c r="Q149">
        <v>2</v>
      </c>
      <c r="R149">
        <v>2</v>
      </c>
      <c r="S149">
        <v>1</v>
      </c>
    </row>
    <row r="150" spans="1:19">
      <c r="A150" s="10" t="s">
        <v>244</v>
      </c>
      <c r="B150" s="2">
        <v>6</v>
      </c>
      <c r="C150" s="11" t="s">
        <v>21</v>
      </c>
      <c r="D150" s="2">
        <v>4</v>
      </c>
      <c r="E150" s="2">
        <v>1992</v>
      </c>
      <c r="F150" s="2" t="s">
        <v>245</v>
      </c>
      <c r="G150" s="2">
        <v>1</v>
      </c>
      <c r="H150" s="2">
        <v>0</v>
      </c>
      <c r="I150" s="2">
        <v>28</v>
      </c>
      <c r="J150" s="12">
        <v>2099993</v>
      </c>
      <c r="K150" s="12">
        <v>1589699.4700984103</v>
      </c>
      <c r="L150" s="12" t="s">
        <v>26</v>
      </c>
      <c r="M150" s="13">
        <v>-2.5295882608134413E-2</v>
      </c>
      <c r="N150" s="12">
        <v>2533937.1681800825</v>
      </c>
      <c r="O150" s="14">
        <f t="shared" si="2"/>
        <v>-3.812454688555162E-2</v>
      </c>
      <c r="P150">
        <v>1</v>
      </c>
      <c r="Q150">
        <v>2</v>
      </c>
      <c r="R150">
        <v>2</v>
      </c>
      <c r="S150">
        <v>1</v>
      </c>
    </row>
    <row r="151" spans="1:19">
      <c r="A151" s="10" t="s">
        <v>246</v>
      </c>
      <c r="B151" s="2">
        <v>3</v>
      </c>
      <c r="C151" s="11" t="s">
        <v>27</v>
      </c>
      <c r="D151" s="2">
        <v>3</v>
      </c>
      <c r="E151" s="2">
        <v>2011</v>
      </c>
      <c r="F151" s="2" t="s">
        <v>247</v>
      </c>
      <c r="G151" s="2">
        <v>1</v>
      </c>
      <c r="H151" s="2">
        <v>0</v>
      </c>
      <c r="I151" s="2">
        <v>0</v>
      </c>
      <c r="J151" s="12">
        <v>2037108</v>
      </c>
      <c r="K151" s="12">
        <v>1542095.382286147</v>
      </c>
      <c r="L151" s="12" t="s">
        <v>141</v>
      </c>
      <c r="M151" s="15">
        <v>-2.5714901147651074E-2</v>
      </c>
      <c r="N151" s="12">
        <v>1828801.6457127978</v>
      </c>
      <c r="O151" s="14">
        <f t="shared" si="2"/>
        <v>-5.4301600708063766E-2</v>
      </c>
      <c r="P151">
        <v>1</v>
      </c>
      <c r="Q151">
        <v>2</v>
      </c>
      <c r="R151">
        <v>2</v>
      </c>
      <c r="S151">
        <v>1</v>
      </c>
    </row>
    <row r="152" spans="1:19">
      <c r="A152" s="10" t="s">
        <v>248</v>
      </c>
      <c r="B152" s="2">
        <v>1</v>
      </c>
      <c r="C152" s="11" t="s">
        <v>24</v>
      </c>
      <c r="D152" s="2">
        <v>3</v>
      </c>
      <c r="E152" s="2">
        <v>2000</v>
      </c>
      <c r="F152" s="2" t="s">
        <v>135</v>
      </c>
      <c r="G152" s="2">
        <v>1</v>
      </c>
      <c r="H152" s="2">
        <v>0</v>
      </c>
      <c r="I152" s="2">
        <v>0</v>
      </c>
      <c r="J152" s="12">
        <v>1968850</v>
      </c>
      <c r="K152" s="12">
        <v>1490423.921271764</v>
      </c>
      <c r="L152" s="12" t="s">
        <v>141</v>
      </c>
      <c r="M152" s="13">
        <v>-2.6169721334823346E-2</v>
      </c>
      <c r="N152" s="12">
        <v>1925461.1071499407</v>
      </c>
      <c r="O152" s="14">
        <f t="shared" si="2"/>
        <v>-5.2084062007627274E-2</v>
      </c>
      <c r="P152">
        <v>1</v>
      </c>
      <c r="Q152">
        <v>2</v>
      </c>
      <c r="R152">
        <v>2</v>
      </c>
      <c r="S152">
        <v>1</v>
      </c>
    </row>
    <row r="153" spans="1:19">
      <c r="A153" s="10" t="s">
        <v>249</v>
      </c>
      <c r="B153" s="2">
        <v>3</v>
      </c>
      <c r="C153" s="11" t="s">
        <v>19</v>
      </c>
      <c r="D153" s="2">
        <v>2</v>
      </c>
      <c r="E153" s="2">
        <v>2015</v>
      </c>
      <c r="F153" s="2" t="s">
        <v>250</v>
      </c>
      <c r="G153" s="2">
        <v>1</v>
      </c>
      <c r="H153" s="2">
        <v>0</v>
      </c>
      <c r="I153" s="2">
        <v>0</v>
      </c>
      <c r="J153" s="12">
        <v>1942567</v>
      </c>
      <c r="K153" s="12">
        <v>1470527.6305828919</v>
      </c>
      <c r="L153" s="12" t="s">
        <v>102</v>
      </c>
      <c r="M153" s="15">
        <v>-2.6344851561015861E-2</v>
      </c>
      <c r="N153" s="12">
        <v>1866578.259021485</v>
      </c>
      <c r="O153" s="14">
        <f t="shared" si="2"/>
        <v>-5.3434938503061573E-2</v>
      </c>
      <c r="P153">
        <v>1</v>
      </c>
      <c r="Q153">
        <v>2</v>
      </c>
      <c r="R153">
        <v>2</v>
      </c>
      <c r="S153">
        <v>1</v>
      </c>
    </row>
    <row r="154" spans="1:19">
      <c r="A154" s="10" t="s">
        <v>251</v>
      </c>
      <c r="B154" s="2">
        <v>2</v>
      </c>
      <c r="C154" s="11" t="s">
        <v>24</v>
      </c>
      <c r="D154" s="2">
        <v>2</v>
      </c>
      <c r="E154" s="2">
        <v>2004</v>
      </c>
      <c r="F154" s="2" t="s">
        <v>252</v>
      </c>
      <c r="G154" s="2">
        <v>1</v>
      </c>
      <c r="H154" s="2">
        <v>0</v>
      </c>
      <c r="I154" s="2">
        <v>0</v>
      </c>
      <c r="J154" s="12">
        <v>1934538</v>
      </c>
      <c r="K154" s="12">
        <v>1464449.6593489782</v>
      </c>
      <c r="L154" s="12" t="s">
        <v>141</v>
      </c>
      <c r="M154" s="13">
        <v>-2.6398350803343591E-2</v>
      </c>
      <c r="N154" s="12">
        <v>1805307.4863630135</v>
      </c>
      <c r="O154" s="14">
        <f t="shared" si="2"/>
        <v>-5.4840598203164101E-2</v>
      </c>
      <c r="P154">
        <v>1</v>
      </c>
      <c r="Q154">
        <v>2</v>
      </c>
      <c r="R154">
        <v>2</v>
      </c>
      <c r="S154">
        <v>1</v>
      </c>
    </row>
    <row r="155" spans="1:19">
      <c r="A155" s="10" t="s">
        <v>111</v>
      </c>
      <c r="B155" s="2">
        <v>3</v>
      </c>
      <c r="C155" s="11" t="s">
        <v>19</v>
      </c>
      <c r="D155" s="2">
        <v>4</v>
      </c>
      <c r="E155" s="2">
        <v>2015</v>
      </c>
      <c r="F155" s="2" t="s">
        <v>101</v>
      </c>
      <c r="G155" s="2">
        <v>1</v>
      </c>
      <c r="H155" s="2">
        <v>26</v>
      </c>
      <c r="I155" s="2">
        <v>65</v>
      </c>
      <c r="J155" s="12">
        <v>1743561</v>
      </c>
      <c r="K155" s="12">
        <v>1319879.63663891</v>
      </c>
      <c r="L155" s="12" t="s">
        <v>102</v>
      </c>
      <c r="M155" s="15">
        <v>-2.7670878490729668E-2</v>
      </c>
      <c r="N155" s="12">
        <v>1675356.9147822235</v>
      </c>
      <c r="O155" s="14">
        <f t="shared" si="2"/>
        <v>-5.7821893746711463E-2</v>
      </c>
      <c r="P155">
        <v>2</v>
      </c>
      <c r="Q155">
        <v>3</v>
      </c>
      <c r="R155">
        <v>3</v>
      </c>
      <c r="S155">
        <v>2</v>
      </c>
    </row>
    <row r="156" spans="1:19">
      <c r="A156" s="10" t="s">
        <v>253</v>
      </c>
      <c r="B156" s="2">
        <v>3</v>
      </c>
      <c r="C156" s="11" t="s">
        <v>25</v>
      </c>
      <c r="D156" s="2">
        <v>3</v>
      </c>
      <c r="E156" s="2">
        <v>1996</v>
      </c>
      <c r="F156" s="2" t="s">
        <v>166</v>
      </c>
      <c r="G156" s="2">
        <v>1</v>
      </c>
      <c r="H156" s="2">
        <v>0</v>
      </c>
      <c r="I156" s="2">
        <v>0</v>
      </c>
      <c r="J156" s="12">
        <v>1733016</v>
      </c>
      <c r="K156" s="12">
        <v>1311897.0476911431</v>
      </c>
      <c r="L156" s="12" t="s">
        <v>141</v>
      </c>
      <c r="M156" s="13">
        <v>-2.7741142472588666E-2</v>
      </c>
      <c r="N156" s="12">
        <v>1960394.4494693922</v>
      </c>
      <c r="O156" s="14">
        <f t="shared" si="2"/>
        <v>-5.1282629458995151E-2</v>
      </c>
      <c r="P156">
        <v>1</v>
      </c>
      <c r="Q156">
        <v>2</v>
      </c>
      <c r="R156">
        <v>2</v>
      </c>
      <c r="S156">
        <v>1</v>
      </c>
    </row>
    <row r="157" spans="1:19">
      <c r="A157" s="10" t="s">
        <v>100</v>
      </c>
      <c r="B157" s="2">
        <v>4</v>
      </c>
      <c r="C157" s="11" t="s">
        <v>19</v>
      </c>
      <c r="D157" s="2">
        <v>4</v>
      </c>
      <c r="E157" s="2">
        <v>2015</v>
      </c>
      <c r="F157" s="2" t="s">
        <v>101</v>
      </c>
      <c r="G157" s="2">
        <v>2</v>
      </c>
      <c r="H157" s="2">
        <v>0</v>
      </c>
      <c r="I157" s="2">
        <v>0</v>
      </c>
      <c r="J157" s="12">
        <v>1722795</v>
      </c>
      <c r="K157" s="12">
        <v>1304159.7274791824</v>
      </c>
      <c r="L157" s="12" t="s">
        <v>102</v>
      </c>
      <c r="M157" s="15">
        <v>-2.78092475611217E-2</v>
      </c>
      <c r="N157" s="12">
        <v>1655403.2328104612</v>
      </c>
      <c r="O157" s="14">
        <f t="shared" si="2"/>
        <v>-5.8279666439945005E-2</v>
      </c>
      <c r="P157">
        <v>1</v>
      </c>
      <c r="Q157">
        <v>2</v>
      </c>
      <c r="R157">
        <v>2</v>
      </c>
      <c r="S157">
        <v>1</v>
      </c>
    </row>
    <row r="158" spans="1:19">
      <c r="A158" s="10" t="s">
        <v>254</v>
      </c>
      <c r="B158" s="2">
        <v>2</v>
      </c>
      <c r="C158" s="11" t="s">
        <v>24</v>
      </c>
      <c r="D158" s="2">
        <v>3</v>
      </c>
      <c r="E158" s="2">
        <v>2003</v>
      </c>
      <c r="F158" s="2" t="s">
        <v>202</v>
      </c>
      <c r="G158" s="2">
        <v>1</v>
      </c>
      <c r="H158" s="2">
        <v>0</v>
      </c>
      <c r="I158" s="2">
        <v>0</v>
      </c>
      <c r="J158" s="12">
        <v>1713125</v>
      </c>
      <c r="K158" s="12">
        <v>1296839.5155185466</v>
      </c>
      <c r="L158" s="12" t="s">
        <v>141</v>
      </c>
      <c r="M158" s="13">
        <v>-2.7873681198350389E-2</v>
      </c>
      <c r="N158" s="12">
        <v>1588427.7418828427</v>
      </c>
      <c r="O158" s="14">
        <f t="shared" si="2"/>
        <v>-5.9816202448986472E-2</v>
      </c>
      <c r="P158">
        <v>1</v>
      </c>
      <c r="Q158">
        <v>2</v>
      </c>
      <c r="R158">
        <v>2</v>
      </c>
      <c r="S158">
        <v>1</v>
      </c>
    </row>
    <row r="159" spans="1:19">
      <c r="A159" s="10" t="s">
        <v>125</v>
      </c>
      <c r="B159" s="2">
        <v>1</v>
      </c>
      <c r="C159" s="11" t="s">
        <v>21</v>
      </c>
      <c r="D159" s="2">
        <v>2</v>
      </c>
      <c r="E159" s="2">
        <v>2020</v>
      </c>
      <c r="F159" s="2" t="s">
        <v>126</v>
      </c>
      <c r="G159" s="2">
        <v>1</v>
      </c>
      <c r="H159" s="2">
        <v>0</v>
      </c>
      <c r="I159" s="2">
        <v>0</v>
      </c>
      <c r="J159" s="12">
        <v>1694261</v>
      </c>
      <c r="K159" s="12">
        <v>1282559.4246782742</v>
      </c>
      <c r="L159" s="12" t="s">
        <v>26</v>
      </c>
      <c r="M159" s="15">
        <v>-2.7999376765328876E-2</v>
      </c>
      <c r="N159" s="12">
        <v>1626929.4672095976</v>
      </c>
      <c r="O159" s="14">
        <f t="shared" si="2"/>
        <v>-5.8932904894083635E-2</v>
      </c>
      <c r="P159">
        <v>1</v>
      </c>
      <c r="Q159">
        <v>2</v>
      </c>
      <c r="R159">
        <v>2</v>
      </c>
      <c r="S159">
        <v>1</v>
      </c>
    </row>
    <row r="160" spans="1:19">
      <c r="A160" s="10" t="s">
        <v>111</v>
      </c>
      <c r="B160" s="2">
        <v>3</v>
      </c>
      <c r="C160" s="11" t="s">
        <v>19</v>
      </c>
      <c r="D160" s="2">
        <v>4</v>
      </c>
      <c r="E160" s="2">
        <v>2015</v>
      </c>
      <c r="F160" s="2" t="s">
        <v>101</v>
      </c>
      <c r="G160" s="2">
        <v>1</v>
      </c>
      <c r="H160" s="2">
        <v>12</v>
      </c>
      <c r="I160" s="2">
        <v>12</v>
      </c>
      <c r="J160" s="12">
        <v>1689664</v>
      </c>
      <c r="K160" s="12">
        <v>1279079.4852384557</v>
      </c>
      <c r="L160" s="12" t="s">
        <v>102</v>
      </c>
      <c r="M160" s="13">
        <v>-2.8030007730203779E-2</v>
      </c>
      <c r="N160" s="12">
        <v>1623568.2411218139</v>
      </c>
      <c r="O160" s="14">
        <f t="shared" si="2"/>
        <v>-5.9010017354879048E-2</v>
      </c>
      <c r="P160">
        <v>2</v>
      </c>
      <c r="Q160">
        <v>2</v>
      </c>
      <c r="R160">
        <v>3</v>
      </c>
      <c r="S160">
        <v>2</v>
      </c>
    </row>
    <row r="161" spans="1:19">
      <c r="A161" s="10" t="s">
        <v>255</v>
      </c>
      <c r="B161" s="2">
        <v>1</v>
      </c>
      <c r="C161" s="11" t="s">
        <v>19</v>
      </c>
      <c r="D161" s="2">
        <v>3</v>
      </c>
      <c r="E161" s="2">
        <v>1997</v>
      </c>
      <c r="F161" s="2" t="s">
        <v>177</v>
      </c>
      <c r="G161" s="2">
        <v>1</v>
      </c>
      <c r="H161" s="2">
        <v>0</v>
      </c>
      <c r="I161" s="2">
        <v>0</v>
      </c>
      <c r="J161" s="12">
        <v>1678568</v>
      </c>
      <c r="K161" s="12">
        <v>1270679.7880393642</v>
      </c>
      <c r="L161" s="12" t="s">
        <v>102</v>
      </c>
      <c r="M161" s="15">
        <v>-2.8103943163367121E-2</v>
      </c>
      <c r="N161" s="12">
        <v>1838202.5749021426</v>
      </c>
      <c r="O161" s="14">
        <f t="shared" si="2"/>
        <v>-5.408592679484843E-2</v>
      </c>
      <c r="P161">
        <v>1</v>
      </c>
      <c r="Q161">
        <v>2</v>
      </c>
      <c r="R161">
        <v>2</v>
      </c>
      <c r="S161">
        <v>1</v>
      </c>
    </row>
    <row r="162" spans="1:19">
      <c r="A162" s="10" t="s">
        <v>256</v>
      </c>
      <c r="B162" s="2">
        <v>2</v>
      </c>
      <c r="C162" s="11" t="s">
        <v>25</v>
      </c>
      <c r="D162" s="2">
        <v>3</v>
      </c>
      <c r="E162" s="2">
        <v>2010</v>
      </c>
      <c r="F162" s="2" t="s">
        <v>216</v>
      </c>
      <c r="G162" s="2">
        <v>1</v>
      </c>
      <c r="H162" s="2">
        <v>0</v>
      </c>
      <c r="I162" s="2">
        <v>0</v>
      </c>
      <c r="J162" s="12">
        <v>1630853</v>
      </c>
      <c r="K162" s="12">
        <v>1234559.4246782742</v>
      </c>
      <c r="L162" s="12" t="s">
        <v>141</v>
      </c>
      <c r="M162" s="13">
        <v>-2.8421880185121713E-2</v>
      </c>
      <c r="N162" s="12">
        <v>1448078.9866144201</v>
      </c>
      <c r="O162" s="14">
        <f t="shared" si="2"/>
        <v>-6.3036050684621481E-2</v>
      </c>
      <c r="P162">
        <v>1</v>
      </c>
      <c r="Q162">
        <v>2</v>
      </c>
      <c r="R162">
        <v>2</v>
      </c>
      <c r="S162">
        <v>1</v>
      </c>
    </row>
    <row r="163" spans="1:19">
      <c r="A163" s="10" t="s">
        <v>201</v>
      </c>
      <c r="B163" s="2">
        <v>1</v>
      </c>
      <c r="C163" s="11" t="s">
        <v>25</v>
      </c>
      <c r="D163" s="2">
        <v>3</v>
      </c>
      <c r="E163" s="2">
        <v>2003</v>
      </c>
      <c r="F163" s="2" t="s">
        <v>202</v>
      </c>
      <c r="G163" s="2">
        <v>1</v>
      </c>
      <c r="H163" s="2">
        <v>0</v>
      </c>
      <c r="I163" s="2">
        <v>0</v>
      </c>
      <c r="J163" s="12">
        <v>1627366</v>
      </c>
      <c r="K163" s="12">
        <v>1231919.7577592733</v>
      </c>
      <c r="L163" s="12" t="s">
        <v>141</v>
      </c>
      <c r="M163" s="15">
        <v>-2.8445114941379877E-2</v>
      </c>
      <c r="N163" s="12">
        <v>1508911.0838945871</v>
      </c>
      <c r="O163" s="14">
        <f t="shared" si="2"/>
        <v>-6.1640454972191304E-2</v>
      </c>
      <c r="P163">
        <v>1</v>
      </c>
      <c r="Q163">
        <v>2</v>
      </c>
      <c r="R163">
        <v>2</v>
      </c>
      <c r="S163">
        <v>1</v>
      </c>
    </row>
    <row r="164" spans="1:19">
      <c r="A164" s="10" t="s">
        <v>198</v>
      </c>
      <c r="B164" s="2">
        <v>3</v>
      </c>
      <c r="C164" s="11" t="s">
        <v>21</v>
      </c>
      <c r="D164" s="2">
        <v>3</v>
      </c>
      <c r="E164" s="2">
        <v>2004</v>
      </c>
      <c r="F164" s="2" t="s">
        <v>128</v>
      </c>
      <c r="G164" s="2">
        <v>1</v>
      </c>
      <c r="H164" s="2">
        <v>0</v>
      </c>
      <c r="I164" s="2">
        <v>36</v>
      </c>
      <c r="J164" s="12">
        <v>1622927</v>
      </c>
      <c r="K164" s="12">
        <v>1228559.4246782742</v>
      </c>
      <c r="L164" s="12" t="s">
        <v>26</v>
      </c>
      <c r="M164" s="13">
        <v>-2.8474693112595817E-2</v>
      </c>
      <c r="N164" s="12">
        <v>1514512.6448385436</v>
      </c>
      <c r="O164" s="14">
        <f t="shared" si="2"/>
        <v>-6.1511945274419458E-2</v>
      </c>
      <c r="P164">
        <v>1</v>
      </c>
      <c r="Q164">
        <v>2</v>
      </c>
      <c r="R164">
        <v>2</v>
      </c>
      <c r="S164">
        <v>1</v>
      </c>
    </row>
    <row r="165" spans="1:19">
      <c r="A165" s="10" t="s">
        <v>191</v>
      </c>
      <c r="B165" s="2">
        <v>1</v>
      </c>
      <c r="C165" s="11" t="s">
        <v>24</v>
      </c>
      <c r="D165" s="2">
        <v>1</v>
      </c>
      <c r="E165" s="2">
        <v>1996</v>
      </c>
      <c r="F165" s="2" t="s">
        <v>192</v>
      </c>
      <c r="G165" s="2">
        <v>1</v>
      </c>
      <c r="H165" s="2">
        <v>12</v>
      </c>
      <c r="I165" s="2">
        <v>36</v>
      </c>
      <c r="J165" s="12">
        <v>1618489</v>
      </c>
      <c r="K165" s="12">
        <v>1225199.8485995459</v>
      </c>
      <c r="L165" s="12" t="s">
        <v>141</v>
      </c>
      <c r="M165" s="15">
        <v>-2.8504264620560753E-2</v>
      </c>
      <c r="N165" s="12">
        <v>1830841.0609753558</v>
      </c>
      <c r="O165" s="14">
        <f t="shared" si="2"/>
        <v>-5.4254812921294172E-2</v>
      </c>
      <c r="P165">
        <v>2</v>
      </c>
      <c r="Q165">
        <v>2</v>
      </c>
      <c r="R165">
        <v>3</v>
      </c>
      <c r="S165">
        <v>2</v>
      </c>
    </row>
    <row r="166" spans="1:19">
      <c r="A166" s="10" t="s">
        <v>257</v>
      </c>
      <c r="B166" s="2">
        <v>1</v>
      </c>
      <c r="C166" s="11" t="s">
        <v>32</v>
      </c>
      <c r="D166" s="2">
        <v>2</v>
      </c>
      <c r="E166" s="2">
        <v>1991</v>
      </c>
      <c r="F166" s="2" t="s">
        <v>194</v>
      </c>
      <c r="G166" s="2">
        <v>1</v>
      </c>
      <c r="H166" s="2">
        <v>12</v>
      </c>
      <c r="I166" s="2">
        <v>0</v>
      </c>
      <c r="J166" s="12">
        <v>1617696</v>
      </c>
      <c r="K166" s="12">
        <v>1224599.5457986374</v>
      </c>
      <c r="L166" s="12" t="s">
        <v>141</v>
      </c>
      <c r="M166" s="13">
        <v>-2.8509548578608566E-2</v>
      </c>
      <c r="N166" s="12">
        <v>1990632.8227831365</v>
      </c>
      <c r="O166" s="14">
        <f t="shared" si="2"/>
        <v>-5.0588907788457191E-2</v>
      </c>
      <c r="P166">
        <v>2</v>
      </c>
      <c r="Q166">
        <v>2</v>
      </c>
      <c r="R166">
        <v>3</v>
      </c>
      <c r="S166">
        <v>2</v>
      </c>
    </row>
    <row r="167" spans="1:19">
      <c r="A167" s="10" t="s">
        <v>258</v>
      </c>
      <c r="B167" s="2">
        <v>1</v>
      </c>
      <c r="C167" s="11" t="s">
        <v>24</v>
      </c>
      <c r="D167" s="2">
        <v>3</v>
      </c>
      <c r="E167" s="2">
        <v>2015</v>
      </c>
      <c r="F167" s="2" t="s">
        <v>227</v>
      </c>
      <c r="G167" s="2">
        <v>1</v>
      </c>
      <c r="H167" s="2">
        <v>0</v>
      </c>
      <c r="I167" s="2">
        <v>0</v>
      </c>
      <c r="J167" s="12">
        <v>1593601</v>
      </c>
      <c r="K167" s="12">
        <v>1206359.5760787283</v>
      </c>
      <c r="L167" s="12" t="s">
        <v>141</v>
      </c>
      <c r="M167" s="15">
        <v>-2.8670099611599803E-2</v>
      </c>
      <c r="N167" s="12">
        <v>1531263.004135712</v>
      </c>
      <c r="O167" s="14">
        <f t="shared" si="2"/>
        <v>-6.1127662458899716E-2</v>
      </c>
      <c r="P167">
        <v>1</v>
      </c>
      <c r="Q167">
        <v>2</v>
      </c>
      <c r="R167">
        <v>2</v>
      </c>
      <c r="S167">
        <v>1</v>
      </c>
    </row>
    <row r="168" spans="1:19">
      <c r="A168" s="10" t="s">
        <v>259</v>
      </c>
      <c r="B168" s="2">
        <v>5</v>
      </c>
      <c r="C168" s="11" t="s">
        <v>27</v>
      </c>
      <c r="D168" s="2">
        <v>1</v>
      </c>
      <c r="E168" s="2">
        <v>1995</v>
      </c>
      <c r="F168" s="2" t="s">
        <v>109</v>
      </c>
      <c r="G168" s="2">
        <v>1</v>
      </c>
      <c r="H168" s="2">
        <v>0</v>
      </c>
      <c r="I168" s="2">
        <v>0</v>
      </c>
      <c r="J168" s="12">
        <v>1589638</v>
      </c>
      <c r="K168" s="12">
        <v>1203359.5760787283</v>
      </c>
      <c r="L168" s="12" t="s">
        <v>141</v>
      </c>
      <c r="M168" s="13">
        <v>-2.8696506075336855E-2</v>
      </c>
      <c r="N168" s="12">
        <v>1862077.2633186164</v>
      </c>
      <c r="O168" s="14">
        <f t="shared" si="2"/>
        <v>-5.3538199291123176E-2</v>
      </c>
      <c r="P168">
        <v>1</v>
      </c>
      <c r="Q168">
        <v>2</v>
      </c>
      <c r="R168">
        <v>2</v>
      </c>
      <c r="S168">
        <v>1</v>
      </c>
    </row>
    <row r="169" spans="1:19">
      <c r="A169" s="10" t="s">
        <v>260</v>
      </c>
      <c r="B169" s="2">
        <v>5</v>
      </c>
      <c r="C169" s="11" t="s">
        <v>39</v>
      </c>
      <c r="D169" s="2">
        <v>2</v>
      </c>
      <c r="E169" s="2">
        <v>2011</v>
      </c>
      <c r="F169" s="2" t="s">
        <v>161</v>
      </c>
      <c r="G169" s="2">
        <v>1</v>
      </c>
      <c r="H169" s="2">
        <v>0</v>
      </c>
      <c r="I169" s="2">
        <v>0</v>
      </c>
      <c r="J169" s="12">
        <v>1561580</v>
      </c>
      <c r="K169" s="12">
        <v>1182119.6063588192</v>
      </c>
      <c r="L169" s="12" t="s">
        <v>141</v>
      </c>
      <c r="M169" s="15">
        <v>-2.8883463572065143E-2</v>
      </c>
      <c r="N169" s="12">
        <v>1401899.199213881</v>
      </c>
      <c r="O169" s="14">
        <f t="shared" si="2"/>
        <v>-6.4095496539337091E-2</v>
      </c>
      <c r="P169">
        <v>1</v>
      </c>
      <c r="Q169">
        <v>2</v>
      </c>
      <c r="R169">
        <v>2</v>
      </c>
      <c r="S169">
        <v>1</v>
      </c>
    </row>
    <row r="170" spans="1:19">
      <c r="A170" s="10" t="s">
        <v>197</v>
      </c>
      <c r="B170" s="2">
        <v>1</v>
      </c>
      <c r="C170" s="11" t="s">
        <v>20</v>
      </c>
      <c r="D170" s="2">
        <v>4</v>
      </c>
      <c r="E170" s="2">
        <v>2005</v>
      </c>
      <c r="F170" s="2" t="s">
        <v>184</v>
      </c>
      <c r="G170" s="2">
        <v>1</v>
      </c>
      <c r="H170" s="2">
        <v>0</v>
      </c>
      <c r="I170" s="2">
        <v>0</v>
      </c>
      <c r="J170" s="12">
        <v>1486600</v>
      </c>
      <c r="K170" s="12">
        <v>1125359.5760787283</v>
      </c>
      <c r="L170" s="12" t="s">
        <v>105</v>
      </c>
      <c r="M170" s="13">
        <v>-2.9383074132500211E-2</v>
      </c>
      <c r="N170" s="12">
        <v>1390551.9507293706</v>
      </c>
      <c r="O170" s="14">
        <f t="shared" si="2"/>
        <v>-6.4355822453466396E-2</v>
      </c>
      <c r="P170">
        <v>1</v>
      </c>
      <c r="Q170">
        <v>2</v>
      </c>
      <c r="R170">
        <v>2</v>
      </c>
      <c r="S170">
        <v>1</v>
      </c>
    </row>
    <row r="171" spans="1:19">
      <c r="A171" s="10" t="s">
        <v>111</v>
      </c>
      <c r="B171" s="2">
        <v>3</v>
      </c>
      <c r="C171" s="11" t="s">
        <v>19</v>
      </c>
      <c r="D171" s="2">
        <v>4</v>
      </c>
      <c r="E171" s="2">
        <v>2015</v>
      </c>
      <c r="F171" s="2" t="s">
        <v>101</v>
      </c>
      <c r="G171" s="2">
        <v>1</v>
      </c>
      <c r="H171" s="2">
        <v>0</v>
      </c>
      <c r="I171" s="2">
        <v>0</v>
      </c>
      <c r="J171" s="12">
        <v>1478516</v>
      </c>
      <c r="K171" s="12">
        <v>1119239.9697199091</v>
      </c>
      <c r="L171" s="12" t="s">
        <v>102</v>
      </c>
      <c r="M171" s="15">
        <v>-2.9436939853633274E-2</v>
      </c>
      <c r="N171" s="12">
        <v>1420679.8639199627</v>
      </c>
      <c r="O171" s="14">
        <f t="shared" si="2"/>
        <v>-6.3664634933174091E-2</v>
      </c>
      <c r="P171">
        <v>1</v>
      </c>
      <c r="Q171">
        <v>2</v>
      </c>
      <c r="R171">
        <v>2</v>
      </c>
      <c r="S171">
        <v>1</v>
      </c>
    </row>
    <row r="172" spans="1:19">
      <c r="A172" s="10" t="s">
        <v>261</v>
      </c>
      <c r="B172" s="2">
        <v>3</v>
      </c>
      <c r="C172" s="11" t="s">
        <v>26</v>
      </c>
      <c r="D172" s="2">
        <v>4</v>
      </c>
      <c r="E172" s="2">
        <v>2008</v>
      </c>
      <c r="F172" s="2" t="s">
        <v>262</v>
      </c>
      <c r="G172" s="2">
        <v>1</v>
      </c>
      <c r="H172" s="2">
        <v>0</v>
      </c>
      <c r="I172" s="2">
        <v>0</v>
      </c>
      <c r="J172" s="12">
        <v>1473284</v>
      </c>
      <c r="K172" s="12">
        <v>1115279.3338380016</v>
      </c>
      <c r="L172" s="12" t="s">
        <v>26</v>
      </c>
      <c r="M172" s="13">
        <v>-2.947180198289703E-2</v>
      </c>
      <c r="N172" s="12">
        <v>1294164.5752815153</v>
      </c>
      <c r="O172" s="14">
        <f t="shared" si="2"/>
        <v>-6.6567119020932958E-2</v>
      </c>
      <c r="P172">
        <v>1</v>
      </c>
      <c r="Q172">
        <v>2</v>
      </c>
      <c r="R172">
        <v>2</v>
      </c>
      <c r="S172">
        <v>1</v>
      </c>
    </row>
    <row r="173" spans="1:19">
      <c r="A173" s="10" t="s">
        <v>263</v>
      </c>
      <c r="B173" s="2">
        <v>5</v>
      </c>
      <c r="C173" s="11" t="s">
        <v>25</v>
      </c>
      <c r="D173" s="2">
        <v>3</v>
      </c>
      <c r="E173" s="2">
        <v>2011</v>
      </c>
      <c r="F173" s="2" t="s">
        <v>247</v>
      </c>
      <c r="G173" s="2">
        <v>1</v>
      </c>
      <c r="H173" s="2">
        <v>0</v>
      </c>
      <c r="I173" s="2">
        <v>0</v>
      </c>
      <c r="J173" s="12">
        <v>1422980</v>
      </c>
      <c r="K173" s="12">
        <v>1077199.0915972749</v>
      </c>
      <c r="L173" s="12" t="s">
        <v>141</v>
      </c>
      <c r="M173" s="15">
        <v>-2.9806990161506335E-2</v>
      </c>
      <c r="N173" s="12">
        <v>1277471.8698352748</v>
      </c>
      <c r="O173" s="14">
        <f t="shared" si="2"/>
        <v>-6.6950079155322861E-2</v>
      </c>
      <c r="P173">
        <v>1</v>
      </c>
      <c r="Q173">
        <v>2</v>
      </c>
      <c r="R173">
        <v>2</v>
      </c>
      <c r="S173">
        <v>1</v>
      </c>
    </row>
    <row r="174" spans="1:19">
      <c r="A174" s="10" t="s">
        <v>246</v>
      </c>
      <c r="B174" s="2">
        <v>3</v>
      </c>
      <c r="C174" s="11" t="s">
        <v>19</v>
      </c>
      <c r="D174" s="2">
        <v>3</v>
      </c>
      <c r="E174" s="2">
        <v>2011</v>
      </c>
      <c r="F174" s="2" t="s">
        <v>247</v>
      </c>
      <c r="G174" s="2">
        <v>1</v>
      </c>
      <c r="H174" s="2">
        <v>0</v>
      </c>
      <c r="I174" s="2">
        <v>0</v>
      </c>
      <c r="J174" s="12">
        <v>1393707</v>
      </c>
      <c r="K174" s="12">
        <v>1055039.3641180925</v>
      </c>
      <c r="L174" s="12" t="s">
        <v>102</v>
      </c>
      <c r="M174" s="13">
        <v>-3.0002043508206996E-2</v>
      </c>
      <c r="N174" s="12">
        <v>1251192.2074045392</v>
      </c>
      <c r="O174" s="14">
        <f t="shared" si="2"/>
        <v>-6.755298100898631E-2</v>
      </c>
      <c r="P174">
        <v>1</v>
      </c>
      <c r="Q174">
        <v>2</v>
      </c>
      <c r="R174">
        <v>2</v>
      </c>
      <c r="S174">
        <v>1</v>
      </c>
    </row>
    <row r="175" spans="1:19">
      <c r="A175" s="10" t="s">
        <v>264</v>
      </c>
      <c r="B175" s="2">
        <v>5</v>
      </c>
      <c r="C175" s="11" t="s">
        <v>21</v>
      </c>
      <c r="D175" s="2">
        <v>3</v>
      </c>
      <c r="E175" s="2">
        <v>2010</v>
      </c>
      <c r="F175" s="2" t="s">
        <v>216</v>
      </c>
      <c r="G175" s="2">
        <v>1</v>
      </c>
      <c r="H175" s="2">
        <v>0</v>
      </c>
      <c r="I175" s="2">
        <v>0</v>
      </c>
      <c r="J175" s="12">
        <v>1378997</v>
      </c>
      <c r="K175" s="12">
        <v>1043903.8607115822</v>
      </c>
      <c r="L175" s="12" t="s">
        <v>26</v>
      </c>
      <c r="M175" s="15">
        <v>-3.0100059930506275E-2</v>
      </c>
      <c r="N175" s="12">
        <v>1224449.1553219853</v>
      </c>
      <c r="O175" s="14">
        <f t="shared" si="2"/>
        <v>-6.816651383939025E-2</v>
      </c>
      <c r="P175">
        <v>1</v>
      </c>
      <c r="Q175">
        <v>2</v>
      </c>
      <c r="R175">
        <v>2</v>
      </c>
      <c r="S175">
        <v>1</v>
      </c>
    </row>
    <row r="176" spans="1:19">
      <c r="A176" s="10" t="s">
        <v>265</v>
      </c>
      <c r="B176" s="2">
        <v>5</v>
      </c>
      <c r="C176" s="11" t="s">
        <v>24</v>
      </c>
      <c r="D176" s="2">
        <v>2</v>
      </c>
      <c r="E176" s="2">
        <v>2010</v>
      </c>
      <c r="F176" s="2" t="s">
        <v>266</v>
      </c>
      <c r="G176" s="2">
        <v>1</v>
      </c>
      <c r="H176" s="2">
        <v>0</v>
      </c>
      <c r="I176" s="2">
        <v>0</v>
      </c>
      <c r="J176" s="12">
        <v>1313648</v>
      </c>
      <c r="K176" s="12">
        <v>994434.51930355793</v>
      </c>
      <c r="L176" s="12" t="s">
        <v>141</v>
      </c>
      <c r="M176" s="13">
        <v>-3.053549672050189E-2</v>
      </c>
      <c r="N176" s="12">
        <v>1166423.9907631527</v>
      </c>
      <c r="O176" s="14">
        <f t="shared" si="2"/>
        <v>-6.9497713559472291E-2</v>
      </c>
      <c r="P176">
        <v>1</v>
      </c>
      <c r="Q176">
        <v>2</v>
      </c>
      <c r="R176">
        <v>2</v>
      </c>
      <c r="S176">
        <v>1</v>
      </c>
    </row>
    <row r="177" spans="1:19">
      <c r="A177" s="10" t="s">
        <v>267</v>
      </c>
      <c r="B177" s="2">
        <v>5</v>
      </c>
      <c r="C177" s="11" t="s">
        <v>39</v>
      </c>
      <c r="D177" s="2">
        <v>2</v>
      </c>
      <c r="E177" s="2">
        <v>2012</v>
      </c>
      <c r="F177" s="2" t="s">
        <v>268</v>
      </c>
      <c r="G177" s="2">
        <v>1</v>
      </c>
      <c r="H177" s="2">
        <v>0</v>
      </c>
      <c r="I177" s="2">
        <v>0</v>
      </c>
      <c r="J177" s="12">
        <v>1307980</v>
      </c>
      <c r="K177" s="12">
        <v>990143.83043149137</v>
      </c>
      <c r="L177" s="12" t="s">
        <v>141</v>
      </c>
      <c r="M177" s="15">
        <v>-3.057326402720429E-2</v>
      </c>
      <c r="N177" s="12">
        <v>1206562.4897723696</v>
      </c>
      <c r="O177" s="14">
        <f t="shared" si="2"/>
        <v>-6.8576865526522604E-2</v>
      </c>
      <c r="P177">
        <v>1</v>
      </c>
      <c r="Q177">
        <v>2</v>
      </c>
      <c r="R177">
        <v>2</v>
      </c>
      <c r="S177">
        <v>1</v>
      </c>
    </row>
    <row r="178" spans="1:19">
      <c r="A178" s="10" t="s">
        <v>110</v>
      </c>
      <c r="B178" s="2">
        <v>2</v>
      </c>
      <c r="C178" s="11" t="s">
        <v>19</v>
      </c>
      <c r="D178" s="2">
        <v>4</v>
      </c>
      <c r="E178" s="2">
        <v>2015</v>
      </c>
      <c r="F178" s="2" t="s">
        <v>101</v>
      </c>
      <c r="G178" s="2">
        <v>1</v>
      </c>
      <c r="H178" s="2">
        <v>0</v>
      </c>
      <c r="I178" s="2">
        <v>0</v>
      </c>
      <c r="J178" s="12">
        <v>1306006</v>
      </c>
      <c r="K178" s="12">
        <v>988649.50794852385</v>
      </c>
      <c r="L178" s="12" t="s">
        <v>102</v>
      </c>
      <c r="M178" s="13">
        <v>-3.0586417284690273E-2</v>
      </c>
      <c r="N178" s="12">
        <v>1254918.0572673238</v>
      </c>
      <c r="O178" s="14">
        <f t="shared" si="2"/>
        <v>-6.7467503435038573E-2</v>
      </c>
      <c r="P178">
        <v>1</v>
      </c>
      <c r="Q178">
        <v>2</v>
      </c>
      <c r="R178">
        <v>2</v>
      </c>
      <c r="S178">
        <v>1</v>
      </c>
    </row>
    <row r="179" spans="1:19">
      <c r="A179" s="10" t="s">
        <v>269</v>
      </c>
      <c r="B179" s="2">
        <v>1</v>
      </c>
      <c r="C179" s="11" t="s">
        <v>21</v>
      </c>
      <c r="D179" s="2">
        <v>4</v>
      </c>
      <c r="E179" s="2">
        <v>1995</v>
      </c>
      <c r="F179" s="2" t="s">
        <v>143</v>
      </c>
      <c r="G179" s="2">
        <v>1</v>
      </c>
      <c r="H179" s="2">
        <v>0</v>
      </c>
      <c r="I179" s="2">
        <v>0</v>
      </c>
      <c r="J179" s="12">
        <v>1285676</v>
      </c>
      <c r="K179" s="12">
        <v>973259.65177895536</v>
      </c>
      <c r="L179" s="12" t="s">
        <v>26</v>
      </c>
      <c r="M179" s="15">
        <v>-3.072188117764366E-2</v>
      </c>
      <c r="N179" s="12">
        <v>1506020.8975844975</v>
      </c>
      <c r="O179" s="14">
        <f t="shared" si="2"/>
        <v>-6.1706760948852094E-2</v>
      </c>
      <c r="P179">
        <v>1</v>
      </c>
      <c r="Q179">
        <v>2</v>
      </c>
      <c r="R179">
        <v>2</v>
      </c>
      <c r="S179">
        <v>1</v>
      </c>
    </row>
    <row r="180" spans="1:19">
      <c r="A180" s="10" t="s">
        <v>110</v>
      </c>
      <c r="B180" s="2">
        <v>2</v>
      </c>
      <c r="C180" s="11" t="s">
        <v>19</v>
      </c>
      <c r="D180" s="2">
        <v>4</v>
      </c>
      <c r="E180" s="2">
        <v>2015</v>
      </c>
      <c r="F180" s="2" t="s">
        <v>101</v>
      </c>
      <c r="G180" s="2">
        <v>1</v>
      </c>
      <c r="H180" s="2">
        <v>0</v>
      </c>
      <c r="I180" s="2">
        <v>0</v>
      </c>
      <c r="J180" s="12">
        <v>1281871</v>
      </c>
      <c r="K180" s="12">
        <v>970379.25813777442</v>
      </c>
      <c r="L180" s="12" t="s">
        <v>102</v>
      </c>
      <c r="M180" s="13">
        <v>-3.0747234847721752E-2</v>
      </c>
      <c r="N180" s="12">
        <v>1231727.162805777</v>
      </c>
      <c r="O180" s="14">
        <f t="shared" si="2"/>
        <v>-6.799954349817984E-2</v>
      </c>
      <c r="P180">
        <v>1</v>
      </c>
      <c r="Q180">
        <v>2</v>
      </c>
      <c r="R180">
        <v>2</v>
      </c>
      <c r="S180">
        <v>1</v>
      </c>
    </row>
    <row r="181" spans="1:19">
      <c r="A181" s="10" t="s">
        <v>98</v>
      </c>
      <c r="B181" s="2">
        <v>2</v>
      </c>
      <c r="C181" s="11" t="s">
        <v>25</v>
      </c>
      <c r="D181" s="2">
        <v>2</v>
      </c>
      <c r="E181" s="2">
        <v>2009</v>
      </c>
      <c r="F181" s="2" t="s">
        <v>99</v>
      </c>
      <c r="G181" s="2">
        <v>1</v>
      </c>
      <c r="H181" s="2">
        <v>0</v>
      </c>
      <c r="I181" s="2">
        <v>0</v>
      </c>
      <c r="J181" s="12">
        <v>1277235</v>
      </c>
      <c r="K181" s="12">
        <v>966869.79560938687</v>
      </c>
      <c r="L181" s="12" t="s">
        <v>141</v>
      </c>
      <c r="M181" s="15">
        <v>-3.0778125679385888E-2</v>
      </c>
      <c r="N181" s="12">
        <v>1139644.5002610243</v>
      </c>
      <c r="O181" s="14">
        <f t="shared" si="2"/>
        <v>-7.0112082351554361E-2</v>
      </c>
      <c r="P181">
        <v>1</v>
      </c>
      <c r="Q181">
        <v>2</v>
      </c>
      <c r="R181">
        <v>2</v>
      </c>
      <c r="S181">
        <v>1</v>
      </c>
    </row>
    <row r="182" spans="1:19">
      <c r="A182" s="10" t="s">
        <v>220</v>
      </c>
      <c r="B182" s="2">
        <v>4</v>
      </c>
      <c r="C182" s="11" t="s">
        <v>21</v>
      </c>
      <c r="D182" s="2">
        <v>1</v>
      </c>
      <c r="E182" s="2">
        <v>1998</v>
      </c>
      <c r="F182" s="2" t="s">
        <v>221</v>
      </c>
      <c r="G182" s="2">
        <v>1</v>
      </c>
      <c r="H182" s="2">
        <v>0</v>
      </c>
      <c r="I182" s="2">
        <v>0</v>
      </c>
      <c r="J182" s="12">
        <v>1275642</v>
      </c>
      <c r="K182" s="12">
        <v>965663.89099167299</v>
      </c>
      <c r="L182" s="12" t="s">
        <v>26</v>
      </c>
      <c r="M182" s="13">
        <v>-3.0788740238238556E-2</v>
      </c>
      <c r="N182" s="12">
        <v>1345992.0114754494</v>
      </c>
      <c r="O182" s="14">
        <f t="shared" si="2"/>
        <v>-6.5378106131809943E-2</v>
      </c>
      <c r="P182">
        <v>1</v>
      </c>
      <c r="Q182">
        <v>2</v>
      </c>
      <c r="R182">
        <v>2</v>
      </c>
      <c r="S182">
        <v>1</v>
      </c>
    </row>
    <row r="183" spans="1:19">
      <c r="A183" s="10" t="s">
        <v>130</v>
      </c>
      <c r="B183" s="2">
        <v>2</v>
      </c>
      <c r="C183" s="11" t="s">
        <v>25</v>
      </c>
      <c r="D183" s="2">
        <v>3</v>
      </c>
      <c r="E183" s="2">
        <v>1998</v>
      </c>
      <c r="F183" s="2" t="s">
        <v>131</v>
      </c>
      <c r="G183" s="2">
        <v>1</v>
      </c>
      <c r="H183" s="2">
        <v>0</v>
      </c>
      <c r="I183" s="2">
        <v>0</v>
      </c>
      <c r="J183" s="12">
        <v>1223972</v>
      </c>
      <c r="K183" s="12">
        <v>926549.58364875102</v>
      </c>
      <c r="L183" s="12" t="s">
        <v>141</v>
      </c>
      <c r="M183" s="15">
        <v>-3.1133030417722151E-2</v>
      </c>
      <c r="N183" s="12">
        <v>1291472.4775992236</v>
      </c>
      <c r="O183" s="14">
        <f t="shared" si="2"/>
        <v>-6.6628880494740861E-2</v>
      </c>
      <c r="P183">
        <v>1</v>
      </c>
      <c r="Q183">
        <v>2</v>
      </c>
      <c r="R183">
        <v>2</v>
      </c>
      <c r="S183">
        <v>1</v>
      </c>
    </row>
    <row r="184" spans="1:19">
      <c r="A184" s="10" t="s">
        <v>270</v>
      </c>
      <c r="B184" s="2">
        <v>2</v>
      </c>
      <c r="C184" s="11" t="s">
        <v>27</v>
      </c>
      <c r="D184" s="2">
        <v>3</v>
      </c>
      <c r="E184" s="2">
        <v>1994</v>
      </c>
      <c r="F184" s="2" t="s">
        <v>271</v>
      </c>
      <c r="G184" s="2">
        <v>1</v>
      </c>
      <c r="H184" s="2">
        <v>0</v>
      </c>
      <c r="I184" s="2">
        <v>0</v>
      </c>
      <c r="J184" s="12">
        <v>1192347</v>
      </c>
      <c r="K184" s="12">
        <v>902609.3868281605</v>
      </c>
      <c r="L184" s="12" t="s">
        <v>141</v>
      </c>
      <c r="M184" s="13">
        <v>-3.134375573078909E-2</v>
      </c>
      <c r="N184" s="12">
        <v>1434730.6540763206</v>
      </c>
      <c r="O184" s="14">
        <f t="shared" si="2"/>
        <v>-6.3342284999911763E-2</v>
      </c>
      <c r="P184">
        <v>1</v>
      </c>
      <c r="Q184">
        <v>2</v>
      </c>
      <c r="R184">
        <v>2</v>
      </c>
      <c r="S184">
        <v>1</v>
      </c>
    </row>
    <row r="185" spans="1:19">
      <c r="A185" s="10" t="s">
        <v>207</v>
      </c>
      <c r="B185" s="2">
        <v>2</v>
      </c>
      <c r="C185" s="11" t="s">
        <v>37</v>
      </c>
      <c r="D185" s="2">
        <v>4</v>
      </c>
      <c r="E185" s="2">
        <v>1994</v>
      </c>
      <c r="F185" s="2" t="s">
        <v>208</v>
      </c>
      <c r="G185" s="2">
        <v>2</v>
      </c>
      <c r="H185" s="2">
        <v>0</v>
      </c>
      <c r="I185" s="2">
        <v>0</v>
      </c>
      <c r="J185" s="12">
        <v>1176472</v>
      </c>
      <c r="K185" s="12">
        <v>890591.97577592742</v>
      </c>
      <c r="L185" s="12" t="s">
        <v>102</v>
      </c>
      <c r="M185" s="15">
        <v>-3.144953484051044E-2</v>
      </c>
      <c r="N185" s="12">
        <v>1415628.5393953915</v>
      </c>
      <c r="O185" s="14">
        <f t="shared" si="2"/>
        <v>-6.3780521236026969E-2</v>
      </c>
      <c r="P185">
        <v>1</v>
      </c>
      <c r="Q185">
        <v>2</v>
      </c>
      <c r="R185">
        <v>2</v>
      </c>
      <c r="S185">
        <v>1</v>
      </c>
    </row>
    <row r="186" spans="1:19">
      <c r="A186" s="10" t="s">
        <v>134</v>
      </c>
      <c r="B186" s="2">
        <v>2</v>
      </c>
      <c r="C186" s="11" t="s">
        <v>19</v>
      </c>
      <c r="D186" s="2">
        <v>3</v>
      </c>
      <c r="E186" s="2">
        <v>2000</v>
      </c>
      <c r="F186" s="2" t="s">
        <v>135</v>
      </c>
      <c r="G186" s="2">
        <v>1</v>
      </c>
      <c r="H186" s="2">
        <v>0</v>
      </c>
      <c r="I186" s="2">
        <v>0</v>
      </c>
      <c r="J186" s="12">
        <v>1171898</v>
      </c>
      <c r="K186" s="12">
        <v>887129.44738834223</v>
      </c>
      <c r="L186" s="12" t="s">
        <v>102</v>
      </c>
      <c r="M186" s="13">
        <v>-3.1480012550612196E-2</v>
      </c>
      <c r="N186" s="12">
        <v>1146072.0829655896</v>
      </c>
      <c r="O186" s="14">
        <f t="shared" si="2"/>
        <v>-6.9964622256228889E-2</v>
      </c>
      <c r="P186">
        <v>1</v>
      </c>
      <c r="Q186">
        <v>2</v>
      </c>
      <c r="R186">
        <v>2</v>
      </c>
      <c r="S186">
        <v>1</v>
      </c>
    </row>
    <row r="187" spans="1:19">
      <c r="A187" s="10" t="s">
        <v>272</v>
      </c>
      <c r="B187" s="2">
        <v>5</v>
      </c>
      <c r="C187" s="11" t="s">
        <v>21</v>
      </c>
      <c r="D187" s="2">
        <v>3</v>
      </c>
      <c r="E187" s="2">
        <v>1996</v>
      </c>
      <c r="F187" s="2" t="s">
        <v>166</v>
      </c>
      <c r="G187" s="2">
        <v>1</v>
      </c>
      <c r="H187" s="2">
        <v>0</v>
      </c>
      <c r="I187" s="2">
        <v>0</v>
      </c>
      <c r="J187" s="12">
        <v>1129336</v>
      </c>
      <c r="K187" s="12">
        <v>854909.91672975023</v>
      </c>
      <c r="L187" s="12" t="s">
        <v>26</v>
      </c>
      <c r="M187" s="15">
        <v>-3.1763613839932515E-2</v>
      </c>
      <c r="N187" s="12">
        <v>1277509.2820758524</v>
      </c>
      <c r="O187" s="14">
        <f t="shared" si="2"/>
        <v>-6.6949220852471625E-2</v>
      </c>
      <c r="P187">
        <v>1</v>
      </c>
      <c r="Q187">
        <v>2</v>
      </c>
      <c r="R187">
        <v>2</v>
      </c>
      <c r="S187">
        <v>1</v>
      </c>
    </row>
    <row r="188" spans="1:19">
      <c r="A188" s="10" t="s">
        <v>273</v>
      </c>
      <c r="B188" s="2">
        <v>3</v>
      </c>
      <c r="C188" s="11" t="s">
        <v>25</v>
      </c>
      <c r="D188" s="2">
        <v>1</v>
      </c>
      <c r="E188" s="2">
        <v>2003</v>
      </c>
      <c r="F188" s="2" t="s">
        <v>154</v>
      </c>
      <c r="G188" s="2">
        <v>1</v>
      </c>
      <c r="H188" s="2">
        <v>0</v>
      </c>
      <c r="I188" s="2">
        <v>0</v>
      </c>
      <c r="J188" s="12">
        <v>1084007</v>
      </c>
      <c r="K188" s="12">
        <v>820595.76078728237</v>
      </c>
      <c r="L188" s="12" t="s">
        <v>141</v>
      </c>
      <c r="M188" s="13">
        <v>-3.2065652344786623E-2</v>
      </c>
      <c r="N188" s="12">
        <v>1005102.833240537</v>
      </c>
      <c r="O188" s="14">
        <f t="shared" si="2"/>
        <v>-7.3198705730199862E-2</v>
      </c>
      <c r="P188">
        <v>1</v>
      </c>
      <c r="Q188">
        <v>2</v>
      </c>
      <c r="R188">
        <v>2</v>
      </c>
      <c r="S188">
        <v>1</v>
      </c>
    </row>
    <row r="189" spans="1:19">
      <c r="A189" s="10" t="s">
        <v>274</v>
      </c>
      <c r="B189" s="2">
        <v>4</v>
      </c>
      <c r="C189" s="11" t="s">
        <v>22</v>
      </c>
      <c r="D189" s="2">
        <v>1</v>
      </c>
      <c r="E189" s="2">
        <v>1993</v>
      </c>
      <c r="F189" s="2" t="s">
        <v>113</v>
      </c>
      <c r="G189" s="2">
        <v>1</v>
      </c>
      <c r="H189" s="2">
        <v>0</v>
      </c>
      <c r="I189" s="2">
        <v>0</v>
      </c>
      <c r="J189" s="12">
        <v>1070201</v>
      </c>
      <c r="K189" s="12">
        <v>810144.58743376238</v>
      </c>
      <c r="L189" s="12" t="s">
        <v>26</v>
      </c>
      <c r="M189" s="15">
        <v>-3.2157645188176417E-2</v>
      </c>
      <c r="N189" s="12">
        <v>1289616.4645735251</v>
      </c>
      <c r="O189" s="14">
        <f t="shared" si="2"/>
        <v>-6.6671460710394953E-2</v>
      </c>
      <c r="P189">
        <v>1</v>
      </c>
      <c r="Q189">
        <v>2</v>
      </c>
      <c r="R189">
        <v>2</v>
      </c>
      <c r="S189">
        <v>1</v>
      </c>
    </row>
    <row r="190" spans="1:19">
      <c r="A190" s="10" t="s">
        <v>260</v>
      </c>
      <c r="B190" s="2">
        <v>5</v>
      </c>
      <c r="C190" s="11" t="s">
        <v>39</v>
      </c>
      <c r="D190" s="2">
        <v>2</v>
      </c>
      <c r="E190" s="2">
        <v>2011</v>
      </c>
      <c r="F190" s="2" t="s">
        <v>161</v>
      </c>
      <c r="G190" s="2">
        <v>1</v>
      </c>
      <c r="H190" s="2">
        <v>0</v>
      </c>
      <c r="I190" s="2">
        <v>0</v>
      </c>
      <c r="J190" s="12">
        <v>1043378</v>
      </c>
      <c r="K190" s="12">
        <v>789839.51551854657</v>
      </c>
      <c r="L190" s="12" t="s">
        <v>141</v>
      </c>
      <c r="M190" s="13">
        <v>-3.2336373569912209E-2</v>
      </c>
      <c r="N190" s="12">
        <v>936686.42187872587</v>
      </c>
      <c r="O190" s="14">
        <f t="shared" si="2"/>
        <v>-7.4768298997988328E-2</v>
      </c>
      <c r="P190">
        <v>1</v>
      </c>
      <c r="Q190">
        <v>2</v>
      </c>
      <c r="R190">
        <v>2</v>
      </c>
      <c r="S190">
        <v>1</v>
      </c>
    </row>
    <row r="191" spans="1:19">
      <c r="A191" s="10" t="s">
        <v>275</v>
      </c>
      <c r="B191" s="2">
        <v>3</v>
      </c>
      <c r="C191" s="11" t="s">
        <v>22</v>
      </c>
      <c r="D191" s="2">
        <v>1</v>
      </c>
      <c r="E191" s="2">
        <v>1993</v>
      </c>
      <c r="F191" s="2" t="s">
        <v>113</v>
      </c>
      <c r="G191" s="2">
        <v>1</v>
      </c>
      <c r="H191" s="2">
        <v>0</v>
      </c>
      <c r="I191" s="2">
        <v>0</v>
      </c>
      <c r="J191" s="12">
        <v>1019574</v>
      </c>
      <c r="K191" s="12">
        <v>771819.83345950046</v>
      </c>
      <c r="L191" s="12" t="s">
        <v>26</v>
      </c>
      <c r="M191" s="15">
        <v>-3.2494985596860683E-2</v>
      </c>
      <c r="N191" s="12">
        <v>1228609.7819485192</v>
      </c>
      <c r="O191" s="14">
        <f t="shared" si="2"/>
        <v>-6.8071061718871201E-2</v>
      </c>
      <c r="P191">
        <v>1</v>
      </c>
      <c r="Q191">
        <v>2</v>
      </c>
      <c r="R191">
        <v>2</v>
      </c>
      <c r="S191">
        <v>1</v>
      </c>
    </row>
    <row r="192" spans="1:19">
      <c r="A192" s="10" t="s">
        <v>276</v>
      </c>
      <c r="B192" s="2">
        <v>1</v>
      </c>
      <c r="C192" s="11" t="s">
        <v>24</v>
      </c>
      <c r="D192" s="2">
        <v>3</v>
      </c>
      <c r="E192" s="2">
        <v>1999</v>
      </c>
      <c r="F192" s="2" t="s">
        <v>172</v>
      </c>
      <c r="G192" s="2">
        <v>1</v>
      </c>
      <c r="H192" s="2">
        <v>0</v>
      </c>
      <c r="I192" s="2">
        <v>0</v>
      </c>
      <c r="J192" s="12">
        <v>1006887</v>
      </c>
      <c r="K192" s="12">
        <v>762215.74564723694</v>
      </c>
      <c r="L192" s="12" t="s">
        <v>141</v>
      </c>
      <c r="M192" s="13">
        <v>-3.2579522262374684E-2</v>
      </c>
      <c r="N192" s="12">
        <v>1021808.5311150894</v>
      </c>
      <c r="O192" s="14">
        <f t="shared" si="2"/>
        <v>-7.2815447526565963E-2</v>
      </c>
      <c r="P192">
        <v>1</v>
      </c>
      <c r="Q192">
        <v>2</v>
      </c>
      <c r="R192">
        <v>2</v>
      </c>
      <c r="S192">
        <v>1</v>
      </c>
    </row>
    <row r="193" spans="1:19">
      <c r="A193" s="10" t="s">
        <v>277</v>
      </c>
      <c r="B193" s="2">
        <v>4</v>
      </c>
      <c r="C193" s="11" t="s">
        <v>24</v>
      </c>
      <c r="D193" s="2">
        <v>2</v>
      </c>
      <c r="E193" s="2">
        <v>2009</v>
      </c>
      <c r="F193" s="2" t="s">
        <v>99</v>
      </c>
      <c r="G193" s="2">
        <v>1</v>
      </c>
      <c r="H193" s="2">
        <v>0</v>
      </c>
      <c r="I193" s="2">
        <v>0</v>
      </c>
      <c r="J193" s="12">
        <v>985360</v>
      </c>
      <c r="K193" s="12">
        <v>745919.75775927329</v>
      </c>
      <c r="L193" s="12" t="s">
        <v>141</v>
      </c>
      <c r="M193" s="15">
        <v>-3.2722962066782331E-2</v>
      </c>
      <c r="N193" s="12">
        <v>879211.81675823394</v>
      </c>
      <c r="O193" s="14">
        <f t="shared" si="2"/>
        <v>-7.6086867912526265E-2</v>
      </c>
      <c r="P193">
        <v>1</v>
      </c>
      <c r="Q193">
        <v>2</v>
      </c>
      <c r="R193">
        <v>2</v>
      </c>
      <c r="S193">
        <v>1</v>
      </c>
    </row>
    <row r="194" spans="1:19">
      <c r="A194" s="10" t="s">
        <v>260</v>
      </c>
      <c r="B194" s="2">
        <v>5</v>
      </c>
      <c r="C194" s="11" t="s">
        <v>39</v>
      </c>
      <c r="D194" s="2">
        <v>2</v>
      </c>
      <c r="E194" s="2">
        <v>2011</v>
      </c>
      <c r="F194" s="2" t="s">
        <v>161</v>
      </c>
      <c r="G194" s="2">
        <v>1</v>
      </c>
      <c r="H194" s="2">
        <v>0</v>
      </c>
      <c r="I194" s="2">
        <v>0</v>
      </c>
      <c r="J194" s="12">
        <v>967384</v>
      </c>
      <c r="K194" s="12">
        <v>732311.88493565482</v>
      </c>
      <c r="L194" s="12" t="s">
        <v>141</v>
      </c>
      <c r="M194" s="13">
        <v>-3.2842740666867432E-2</v>
      </c>
      <c r="N194" s="12">
        <v>868463.25832318608</v>
      </c>
      <c r="O194" s="14">
        <f t="shared" ref="O194:O257" si="3">STANDARDIZE(N194,AVERAGE($N$2:$N$1580),STDEV($N$2:$N$1580))</f>
        <v>-7.6333458819916336E-2</v>
      </c>
      <c r="P194">
        <v>1</v>
      </c>
      <c r="Q194">
        <v>2</v>
      </c>
      <c r="R194">
        <v>2</v>
      </c>
      <c r="S194">
        <v>1</v>
      </c>
    </row>
    <row r="195" spans="1:19">
      <c r="A195" s="10" t="s">
        <v>260</v>
      </c>
      <c r="B195" s="2">
        <v>5</v>
      </c>
      <c r="C195" s="11" t="s">
        <v>39</v>
      </c>
      <c r="D195" s="2">
        <v>2</v>
      </c>
      <c r="E195" s="2">
        <v>2011</v>
      </c>
      <c r="F195" s="2" t="s">
        <v>161</v>
      </c>
      <c r="G195" s="2">
        <v>1</v>
      </c>
      <c r="H195" s="2">
        <v>0</v>
      </c>
      <c r="I195" s="2">
        <v>0</v>
      </c>
      <c r="J195" s="12">
        <v>966433</v>
      </c>
      <c r="K195" s="12">
        <v>731591.97577592731</v>
      </c>
      <c r="L195" s="12" t="s">
        <v>141</v>
      </c>
      <c r="M195" s="15">
        <v>-3.2849077418574207E-2</v>
      </c>
      <c r="N195" s="12">
        <v>867609.50370385672</v>
      </c>
      <c r="O195" s="14">
        <f t="shared" si="3"/>
        <v>-7.6353045458212171E-2</v>
      </c>
      <c r="P195">
        <v>1</v>
      </c>
      <c r="Q195">
        <v>2</v>
      </c>
      <c r="R195">
        <v>2</v>
      </c>
      <c r="S195">
        <v>1</v>
      </c>
    </row>
    <row r="196" spans="1:19">
      <c r="A196" s="10" t="s">
        <v>226</v>
      </c>
      <c r="B196" s="2">
        <v>3</v>
      </c>
      <c r="C196" s="11" t="s">
        <v>19</v>
      </c>
      <c r="D196" s="2">
        <v>3</v>
      </c>
      <c r="E196" s="2">
        <v>2015</v>
      </c>
      <c r="F196" s="2" t="s">
        <v>227</v>
      </c>
      <c r="G196" s="2">
        <v>1</v>
      </c>
      <c r="H196" s="2">
        <v>0</v>
      </c>
      <c r="I196" s="2">
        <v>0</v>
      </c>
      <c r="J196" s="12">
        <v>927884</v>
      </c>
      <c r="K196" s="12">
        <v>702410.29523088573</v>
      </c>
      <c r="L196" s="12" t="s">
        <v>102</v>
      </c>
      <c r="M196" s="13">
        <v>-3.3105939081607166E-2</v>
      </c>
      <c r="N196" s="12">
        <v>891587.31786028051</v>
      </c>
      <c r="O196" s="14">
        <f t="shared" si="3"/>
        <v>-7.5802952067941007E-2</v>
      </c>
      <c r="P196">
        <v>1</v>
      </c>
      <c r="Q196">
        <v>2</v>
      </c>
      <c r="R196">
        <v>2</v>
      </c>
      <c r="S196">
        <v>1</v>
      </c>
    </row>
    <row r="197" spans="1:19">
      <c r="A197" s="10" t="s">
        <v>110</v>
      </c>
      <c r="B197" s="2">
        <v>2</v>
      </c>
      <c r="C197" s="11" t="s">
        <v>19</v>
      </c>
      <c r="D197" s="2">
        <v>4</v>
      </c>
      <c r="E197" s="2">
        <v>2015</v>
      </c>
      <c r="F197" s="2" t="s">
        <v>101</v>
      </c>
      <c r="G197" s="2">
        <v>1</v>
      </c>
      <c r="H197" s="2">
        <v>0</v>
      </c>
      <c r="I197" s="2">
        <v>0</v>
      </c>
      <c r="J197" s="12">
        <v>900900</v>
      </c>
      <c r="K197" s="12">
        <v>681983.34595003782</v>
      </c>
      <c r="L197" s="12" t="s">
        <v>102</v>
      </c>
      <c r="M197" s="15">
        <v>-3.3285740246754937E-2</v>
      </c>
      <c r="N197" s="12">
        <v>865658.86970820359</v>
      </c>
      <c r="O197" s="14">
        <f t="shared" si="3"/>
        <v>-7.6397796445973068E-2</v>
      </c>
      <c r="P197">
        <v>1</v>
      </c>
      <c r="Q197">
        <v>2</v>
      </c>
      <c r="R197">
        <v>2</v>
      </c>
      <c r="S197">
        <v>1</v>
      </c>
    </row>
    <row r="198" spans="1:19">
      <c r="A198" s="10" t="s">
        <v>278</v>
      </c>
      <c r="B198" s="2">
        <v>1</v>
      </c>
      <c r="C198" s="11" t="s">
        <v>26</v>
      </c>
      <c r="D198" s="2">
        <v>1</v>
      </c>
      <c r="E198" s="2">
        <v>1993</v>
      </c>
      <c r="F198" s="2" t="s">
        <v>113</v>
      </c>
      <c r="G198" s="2">
        <v>1</v>
      </c>
      <c r="H198" s="2">
        <v>0</v>
      </c>
      <c r="I198" s="2">
        <v>0</v>
      </c>
      <c r="J198" s="12">
        <v>897812</v>
      </c>
      <c r="K198" s="12">
        <v>679645.72293716879</v>
      </c>
      <c r="L198" s="12" t="s">
        <v>26</v>
      </c>
      <c r="M198" s="13">
        <v>-3.3306316365861677E-2</v>
      </c>
      <c r="N198" s="12">
        <v>1081883.8118182337</v>
      </c>
      <c r="O198" s="14">
        <f t="shared" si="3"/>
        <v>-7.1437214522594189E-2</v>
      </c>
      <c r="P198">
        <v>1</v>
      </c>
      <c r="Q198">
        <v>2</v>
      </c>
      <c r="R198">
        <v>2</v>
      </c>
      <c r="S198">
        <v>1</v>
      </c>
    </row>
    <row r="199" spans="1:19">
      <c r="A199" s="10" t="s">
        <v>260</v>
      </c>
      <c r="B199" s="2">
        <v>5</v>
      </c>
      <c r="C199" s="11" t="s">
        <v>39</v>
      </c>
      <c r="D199" s="2">
        <v>2</v>
      </c>
      <c r="E199" s="2">
        <v>2011</v>
      </c>
      <c r="F199" s="2" t="s">
        <v>161</v>
      </c>
      <c r="G199" s="2">
        <v>1</v>
      </c>
      <c r="H199" s="2">
        <v>0</v>
      </c>
      <c r="I199" s="2">
        <v>0</v>
      </c>
      <c r="J199" s="12">
        <v>881593</v>
      </c>
      <c r="K199" s="12">
        <v>667367.90310370934</v>
      </c>
      <c r="L199" s="12" t="s">
        <v>141</v>
      </c>
      <c r="M199" s="15">
        <v>-3.3414387633929114E-2</v>
      </c>
      <c r="N199" s="12">
        <v>791444.89602361899</v>
      </c>
      <c r="O199" s="14">
        <f t="shared" si="3"/>
        <v>-7.8100396029209526E-2</v>
      </c>
      <c r="P199">
        <v>1</v>
      </c>
      <c r="Q199">
        <v>2</v>
      </c>
      <c r="R199">
        <v>2</v>
      </c>
      <c r="S199">
        <v>1</v>
      </c>
    </row>
    <row r="200" spans="1:19">
      <c r="A200" s="10" t="s">
        <v>110</v>
      </c>
      <c r="B200" s="2">
        <v>2</v>
      </c>
      <c r="C200" s="11" t="s">
        <v>19</v>
      </c>
      <c r="D200" s="2">
        <v>4</v>
      </c>
      <c r="E200" s="2">
        <v>2015</v>
      </c>
      <c r="F200" s="2" t="s">
        <v>101</v>
      </c>
      <c r="G200" s="2">
        <v>1</v>
      </c>
      <c r="H200" s="2">
        <v>0</v>
      </c>
      <c r="I200" s="2">
        <v>0</v>
      </c>
      <c r="J200" s="12">
        <v>868134</v>
      </c>
      <c r="K200" s="12">
        <v>657179.40953822865</v>
      </c>
      <c r="L200" s="12" t="s">
        <v>102</v>
      </c>
      <c r="M200" s="13">
        <v>-3.3504068329219802E-2</v>
      </c>
      <c r="N200" s="12">
        <v>834174.60006134037</v>
      </c>
      <c r="O200" s="14">
        <f t="shared" si="3"/>
        <v>-7.7120101178058689E-2</v>
      </c>
      <c r="P200">
        <v>1</v>
      </c>
      <c r="Q200">
        <v>2</v>
      </c>
      <c r="R200">
        <v>2</v>
      </c>
      <c r="S200">
        <v>1</v>
      </c>
    </row>
    <row r="201" spans="1:19">
      <c r="A201" s="10" t="s">
        <v>279</v>
      </c>
      <c r="B201" s="2">
        <v>1</v>
      </c>
      <c r="C201" s="11" t="s">
        <v>19</v>
      </c>
      <c r="D201" s="2">
        <v>1</v>
      </c>
      <c r="E201" s="2">
        <v>1998</v>
      </c>
      <c r="F201" s="2" t="s">
        <v>221</v>
      </c>
      <c r="G201" s="2">
        <v>2</v>
      </c>
      <c r="H201" s="2">
        <v>0</v>
      </c>
      <c r="I201" s="2">
        <v>0</v>
      </c>
      <c r="J201" s="12">
        <v>865202</v>
      </c>
      <c r="K201" s="12">
        <v>654959.87887963664</v>
      </c>
      <c r="L201" s="12" t="s">
        <v>102</v>
      </c>
      <c r="M201" s="15">
        <v>-3.3523604981169595E-2</v>
      </c>
      <c r="N201" s="12">
        <v>912916.77470056782</v>
      </c>
      <c r="O201" s="14">
        <f t="shared" si="3"/>
        <v>-7.5313616670253269E-2</v>
      </c>
      <c r="P201">
        <v>1</v>
      </c>
      <c r="Q201">
        <v>2</v>
      </c>
      <c r="R201">
        <v>2</v>
      </c>
      <c r="S201">
        <v>1</v>
      </c>
    </row>
    <row r="202" spans="1:19">
      <c r="A202" s="10" t="s">
        <v>110</v>
      </c>
      <c r="B202" s="2">
        <v>2</v>
      </c>
      <c r="C202" s="11" t="s">
        <v>19</v>
      </c>
      <c r="D202" s="2">
        <v>4</v>
      </c>
      <c r="E202" s="2">
        <v>2015</v>
      </c>
      <c r="F202" s="2" t="s">
        <v>101</v>
      </c>
      <c r="G202" s="2">
        <v>1</v>
      </c>
      <c r="H202" s="2">
        <v>0</v>
      </c>
      <c r="I202" s="2">
        <v>0</v>
      </c>
      <c r="J202" s="12">
        <v>858861</v>
      </c>
      <c r="K202" s="12">
        <v>650159.72747918242</v>
      </c>
      <c r="L202" s="12" t="s">
        <v>102</v>
      </c>
      <c r="M202" s="13">
        <v>-3.356585665579908E-2</v>
      </c>
      <c r="N202" s="12">
        <v>825264.33843540621</v>
      </c>
      <c r="O202" s="14">
        <f t="shared" si="3"/>
        <v>-7.7324518311081641E-2</v>
      </c>
      <c r="P202">
        <v>1</v>
      </c>
      <c r="Q202">
        <v>2</v>
      </c>
      <c r="R202">
        <v>2</v>
      </c>
      <c r="S202">
        <v>1</v>
      </c>
    </row>
    <row r="203" spans="1:19">
      <c r="A203" s="10" t="s">
        <v>191</v>
      </c>
      <c r="B203" s="2">
        <v>1</v>
      </c>
      <c r="C203" s="11" t="s">
        <v>24</v>
      </c>
      <c r="D203" s="2">
        <v>1</v>
      </c>
      <c r="E203" s="2">
        <v>1996</v>
      </c>
      <c r="F203" s="2" t="s">
        <v>192</v>
      </c>
      <c r="G203" s="2">
        <v>1</v>
      </c>
      <c r="H203" s="2">
        <v>0</v>
      </c>
      <c r="I203" s="2">
        <v>0</v>
      </c>
      <c r="J203" s="12">
        <v>851886</v>
      </c>
      <c r="K203" s="12">
        <v>644879.63663890993</v>
      </c>
      <c r="L203" s="12" t="s">
        <v>141</v>
      </c>
      <c r="M203" s="15">
        <v>-3.3612332831566415E-2</v>
      </c>
      <c r="N203" s="12">
        <v>963656.76138055429</v>
      </c>
      <c r="O203" s="14">
        <f t="shared" si="3"/>
        <v>-7.4149551792903723E-2</v>
      </c>
      <c r="P203">
        <v>1</v>
      </c>
      <c r="Q203">
        <v>2</v>
      </c>
      <c r="R203">
        <v>2</v>
      </c>
      <c r="S203">
        <v>1</v>
      </c>
    </row>
    <row r="204" spans="1:19">
      <c r="A204" s="10" t="s">
        <v>280</v>
      </c>
      <c r="B204" s="2">
        <v>1</v>
      </c>
      <c r="C204" s="11" t="s">
        <v>19</v>
      </c>
      <c r="D204" s="2">
        <v>2</v>
      </c>
      <c r="E204" s="2">
        <v>2016</v>
      </c>
      <c r="F204" s="2" t="s">
        <v>281</v>
      </c>
      <c r="G204" s="2">
        <v>2</v>
      </c>
      <c r="H204" s="2">
        <v>0</v>
      </c>
      <c r="I204" s="2">
        <v>0</v>
      </c>
      <c r="J204" s="12">
        <v>851490</v>
      </c>
      <c r="K204" s="12">
        <v>644579.86373959121</v>
      </c>
      <c r="L204" s="12" t="s">
        <v>102</v>
      </c>
      <c r="M204" s="13">
        <v>-3.3614971478964813E-2</v>
      </c>
      <c r="N204" s="12">
        <v>816062.87778975477</v>
      </c>
      <c r="O204" s="14">
        <f t="shared" si="3"/>
        <v>-7.753561606373717E-2</v>
      </c>
      <c r="P204">
        <v>1</v>
      </c>
      <c r="Q204">
        <v>2</v>
      </c>
      <c r="R204">
        <v>2</v>
      </c>
      <c r="S204">
        <v>1</v>
      </c>
    </row>
    <row r="205" spans="1:19">
      <c r="A205" s="10" t="s">
        <v>282</v>
      </c>
      <c r="B205" s="2">
        <v>3</v>
      </c>
      <c r="C205" s="11" t="s">
        <v>19</v>
      </c>
      <c r="D205" s="2">
        <v>2</v>
      </c>
      <c r="E205" s="2">
        <v>2007</v>
      </c>
      <c r="F205" s="2" t="s">
        <v>182</v>
      </c>
      <c r="G205" s="2">
        <v>2</v>
      </c>
      <c r="H205" s="2">
        <v>0</v>
      </c>
      <c r="I205" s="2">
        <v>0</v>
      </c>
      <c r="J205" s="12">
        <v>849667</v>
      </c>
      <c r="K205" s="12">
        <v>643199.84859954577</v>
      </c>
      <c r="L205" s="12" t="s">
        <v>102</v>
      </c>
      <c r="M205" s="15">
        <v>-3.3627118585548878E-2</v>
      </c>
      <c r="N205" s="12">
        <v>764178.05659717962</v>
      </c>
      <c r="O205" s="14">
        <f t="shared" si="3"/>
        <v>-7.8725945466043876E-2</v>
      </c>
      <c r="P205">
        <v>1</v>
      </c>
      <c r="Q205">
        <v>2</v>
      </c>
      <c r="R205">
        <v>2</v>
      </c>
      <c r="S205">
        <v>1</v>
      </c>
    </row>
    <row r="206" spans="1:19">
      <c r="A206" s="10" t="s">
        <v>283</v>
      </c>
      <c r="B206" s="2">
        <v>3</v>
      </c>
      <c r="C206" s="11" t="s">
        <v>24</v>
      </c>
      <c r="D206" s="2">
        <v>2</v>
      </c>
      <c r="E206" s="2">
        <v>1995</v>
      </c>
      <c r="F206" s="2" t="s">
        <v>284</v>
      </c>
      <c r="G206" s="2">
        <v>1</v>
      </c>
      <c r="H206" s="2">
        <v>0</v>
      </c>
      <c r="I206" s="2">
        <v>0</v>
      </c>
      <c r="J206" s="12">
        <v>845387</v>
      </c>
      <c r="K206" s="12">
        <v>639959.87887963664</v>
      </c>
      <c r="L206" s="12" t="s">
        <v>141</v>
      </c>
      <c r="M206" s="13">
        <v>-3.3655637299854858E-2</v>
      </c>
      <c r="N206" s="12">
        <v>990273.20144909411</v>
      </c>
      <c r="O206" s="14">
        <f t="shared" si="3"/>
        <v>-7.3538923665638412E-2</v>
      </c>
      <c r="P206">
        <v>1</v>
      </c>
      <c r="Q206">
        <v>2</v>
      </c>
      <c r="R206">
        <v>2</v>
      </c>
      <c r="S206">
        <v>1</v>
      </c>
    </row>
    <row r="207" spans="1:19">
      <c r="A207" s="10" t="s">
        <v>285</v>
      </c>
      <c r="B207" s="2">
        <v>2</v>
      </c>
      <c r="C207" s="11" t="s">
        <v>24</v>
      </c>
      <c r="D207" s="2">
        <v>1</v>
      </c>
      <c r="E207" s="2">
        <v>1991</v>
      </c>
      <c r="F207" s="2" t="s">
        <v>286</v>
      </c>
      <c r="G207" s="2">
        <v>1</v>
      </c>
      <c r="H207" s="2">
        <v>0</v>
      </c>
      <c r="I207" s="2">
        <v>0</v>
      </c>
      <c r="J207" s="12">
        <v>844753</v>
      </c>
      <c r="K207" s="12">
        <v>639479.93943981838</v>
      </c>
      <c r="L207" s="12" t="s">
        <v>141</v>
      </c>
      <c r="M207" s="15">
        <v>-3.3659861800992702E-2</v>
      </c>
      <c r="N207" s="12">
        <v>1039498.7988747719</v>
      </c>
      <c r="O207" s="14">
        <f t="shared" si="3"/>
        <v>-7.2409601551480629E-2</v>
      </c>
      <c r="P207">
        <v>1</v>
      </c>
      <c r="Q207">
        <v>2</v>
      </c>
      <c r="R207">
        <v>2</v>
      </c>
      <c r="S207">
        <v>1</v>
      </c>
    </row>
    <row r="208" spans="1:19">
      <c r="A208" s="10" t="s">
        <v>287</v>
      </c>
      <c r="B208" s="2">
        <v>4</v>
      </c>
      <c r="C208" s="11" t="s">
        <v>24</v>
      </c>
      <c r="D208" s="2">
        <v>1</v>
      </c>
      <c r="E208" s="2">
        <v>1995</v>
      </c>
      <c r="F208" s="2" t="s">
        <v>109</v>
      </c>
      <c r="G208" s="2">
        <v>1</v>
      </c>
      <c r="H208" s="2">
        <v>0</v>
      </c>
      <c r="I208" s="2">
        <v>0</v>
      </c>
      <c r="J208" s="12">
        <v>844515</v>
      </c>
      <c r="K208" s="12">
        <v>639299.77289931872</v>
      </c>
      <c r="L208" s="12" t="s">
        <v>141</v>
      </c>
      <c r="M208" s="13">
        <v>-3.3661447654732148E-2</v>
      </c>
      <c r="N208" s="12">
        <v>989251.75419279188</v>
      </c>
      <c r="O208" s="14">
        <f t="shared" si="3"/>
        <v>-7.3562357469092607E-2</v>
      </c>
      <c r="P208">
        <v>1</v>
      </c>
      <c r="Q208">
        <v>2</v>
      </c>
      <c r="R208">
        <v>2</v>
      </c>
      <c r="S208">
        <v>1</v>
      </c>
    </row>
    <row r="209" spans="1:19">
      <c r="A209" s="10" t="s">
        <v>288</v>
      </c>
      <c r="B209" s="2">
        <v>1</v>
      </c>
      <c r="C209" s="11" t="s">
        <v>25</v>
      </c>
      <c r="D209" s="2">
        <v>3</v>
      </c>
      <c r="E209" s="2">
        <v>1991</v>
      </c>
      <c r="F209" s="2" t="s">
        <v>196</v>
      </c>
      <c r="G209" s="2">
        <v>1</v>
      </c>
      <c r="H209" s="2">
        <v>0</v>
      </c>
      <c r="I209" s="2">
        <v>0</v>
      </c>
      <c r="J209" s="12">
        <v>842216</v>
      </c>
      <c r="K209" s="12">
        <v>637559.42467827408</v>
      </c>
      <c r="L209" s="12" t="s">
        <v>141</v>
      </c>
      <c r="M209" s="15">
        <v>-3.3676766468795104E-2</v>
      </c>
      <c r="N209" s="12">
        <v>1036376.9295795516</v>
      </c>
      <c r="O209" s="14">
        <f t="shared" si="3"/>
        <v>-7.2481222744863322E-2</v>
      </c>
      <c r="P209">
        <v>1</v>
      </c>
      <c r="Q209">
        <v>2</v>
      </c>
      <c r="R209">
        <v>2</v>
      </c>
      <c r="S209">
        <v>1</v>
      </c>
    </row>
    <row r="210" spans="1:19">
      <c r="A210" s="10" t="s">
        <v>110</v>
      </c>
      <c r="B210" s="2">
        <v>2</v>
      </c>
      <c r="C210" s="11" t="s">
        <v>19</v>
      </c>
      <c r="D210" s="2">
        <v>4</v>
      </c>
      <c r="E210" s="2">
        <v>2015</v>
      </c>
      <c r="F210" s="2" t="s">
        <v>101</v>
      </c>
      <c r="G210" s="2">
        <v>1</v>
      </c>
      <c r="H210" s="2">
        <v>0</v>
      </c>
      <c r="I210" s="2">
        <v>0</v>
      </c>
      <c r="J210" s="12">
        <v>839284</v>
      </c>
      <c r="K210" s="12">
        <v>635339.89401968208</v>
      </c>
      <c r="L210" s="12" t="s">
        <v>102</v>
      </c>
      <c r="M210" s="13">
        <v>-3.3696303120744897E-2</v>
      </c>
      <c r="N210" s="12">
        <v>806453.14552578528</v>
      </c>
      <c r="O210" s="14">
        <f t="shared" si="3"/>
        <v>-7.7756080288132259E-2</v>
      </c>
      <c r="P210">
        <v>1</v>
      </c>
      <c r="Q210">
        <v>2</v>
      </c>
      <c r="R210">
        <v>2</v>
      </c>
      <c r="S210">
        <v>1</v>
      </c>
    </row>
    <row r="211" spans="1:19">
      <c r="A211" s="10" t="s">
        <v>289</v>
      </c>
      <c r="B211" s="2">
        <v>4</v>
      </c>
      <c r="C211" s="11" t="s">
        <v>21</v>
      </c>
      <c r="D211" s="2">
        <v>3</v>
      </c>
      <c r="E211" s="2">
        <v>1994</v>
      </c>
      <c r="F211" s="2" t="s">
        <v>271</v>
      </c>
      <c r="G211" s="2">
        <v>1</v>
      </c>
      <c r="H211" s="2">
        <v>0</v>
      </c>
      <c r="I211" s="2">
        <v>0</v>
      </c>
      <c r="J211" s="12">
        <v>835875</v>
      </c>
      <c r="K211" s="12">
        <v>632759.27327781986</v>
      </c>
      <c r="L211" s="12" t="s">
        <v>26</v>
      </c>
      <c r="M211" s="15">
        <v>-3.3719018143424588E-2</v>
      </c>
      <c r="N211" s="12">
        <v>1005794.0226092273</v>
      </c>
      <c r="O211" s="14">
        <f t="shared" si="3"/>
        <v>-7.3182848625767336E-2</v>
      </c>
      <c r="P211">
        <v>1</v>
      </c>
      <c r="Q211">
        <v>2</v>
      </c>
      <c r="R211">
        <v>2</v>
      </c>
      <c r="S211">
        <v>1</v>
      </c>
    </row>
    <row r="212" spans="1:19">
      <c r="A212" s="10" t="s">
        <v>144</v>
      </c>
      <c r="B212" s="2">
        <v>1</v>
      </c>
      <c r="C212" s="11" t="s">
        <v>19</v>
      </c>
      <c r="D212" s="2">
        <v>3</v>
      </c>
      <c r="E212" s="2">
        <v>2014</v>
      </c>
      <c r="F212" s="2" t="s">
        <v>145</v>
      </c>
      <c r="G212" s="2">
        <v>1</v>
      </c>
      <c r="H212" s="2">
        <v>0</v>
      </c>
      <c r="I212" s="2">
        <v>0</v>
      </c>
      <c r="J212" s="12">
        <v>835241</v>
      </c>
      <c r="K212" s="12">
        <v>632279.33383800159</v>
      </c>
      <c r="L212" s="12" t="s">
        <v>102</v>
      </c>
      <c r="M212" s="13">
        <v>-3.3723242644562432E-2</v>
      </c>
      <c r="N212" s="12">
        <v>795186.3527827448</v>
      </c>
      <c r="O212" s="14">
        <f t="shared" si="3"/>
        <v>-7.8014560405505307E-2</v>
      </c>
      <c r="P212">
        <v>1</v>
      </c>
      <c r="Q212">
        <v>2</v>
      </c>
      <c r="R212">
        <v>2</v>
      </c>
      <c r="S212">
        <v>1</v>
      </c>
    </row>
    <row r="213" spans="1:19">
      <c r="A213" s="10" t="s">
        <v>290</v>
      </c>
      <c r="B213" s="2">
        <v>1</v>
      </c>
      <c r="C213" s="11" t="s">
        <v>39</v>
      </c>
      <c r="D213" s="2">
        <v>1</v>
      </c>
      <c r="E213" s="2">
        <v>1992</v>
      </c>
      <c r="F213" s="2" t="s">
        <v>291</v>
      </c>
      <c r="G213" s="2">
        <v>1</v>
      </c>
      <c r="H213" s="2">
        <v>0</v>
      </c>
      <c r="I213" s="2">
        <v>0</v>
      </c>
      <c r="J213" s="12">
        <v>833815</v>
      </c>
      <c r="K213" s="12">
        <v>631199.84859954577</v>
      </c>
      <c r="L213" s="12" t="s">
        <v>141</v>
      </c>
      <c r="M213" s="15">
        <v>-3.3732744440497085E-2</v>
      </c>
      <c r="N213" s="12">
        <v>1006115.1727106116</v>
      </c>
      <c r="O213" s="14">
        <f t="shared" si="3"/>
        <v>-7.3175480875441803E-2</v>
      </c>
      <c r="P213">
        <v>1</v>
      </c>
      <c r="Q213">
        <v>2</v>
      </c>
      <c r="R213">
        <v>2</v>
      </c>
      <c r="S213">
        <v>1</v>
      </c>
    </row>
    <row r="214" spans="1:19">
      <c r="A214" s="10" t="s">
        <v>292</v>
      </c>
      <c r="B214" s="2">
        <v>2</v>
      </c>
      <c r="C214" s="11" t="s">
        <v>19</v>
      </c>
      <c r="D214" s="2">
        <v>3</v>
      </c>
      <c r="E214" s="2">
        <v>2018</v>
      </c>
      <c r="F214" s="2" t="s">
        <v>293</v>
      </c>
      <c r="G214" s="2">
        <v>1</v>
      </c>
      <c r="H214" s="2">
        <v>0</v>
      </c>
      <c r="I214" s="2">
        <v>0</v>
      </c>
      <c r="J214" s="12">
        <v>833339</v>
      </c>
      <c r="K214" s="12">
        <v>630839.51551854657</v>
      </c>
      <c r="L214" s="12" t="s">
        <v>102</v>
      </c>
      <c r="M214" s="13">
        <v>-3.3735916147975976E-2</v>
      </c>
      <c r="N214" s="12">
        <v>803167.49735735531</v>
      </c>
      <c r="O214" s="14">
        <f t="shared" si="3"/>
        <v>-7.7831458858022687E-2</v>
      </c>
      <c r="P214">
        <v>1</v>
      </c>
      <c r="Q214">
        <v>2</v>
      </c>
      <c r="R214">
        <v>2</v>
      </c>
      <c r="S214">
        <v>1</v>
      </c>
    </row>
    <row r="215" spans="1:19">
      <c r="A215" s="10" t="s">
        <v>294</v>
      </c>
      <c r="B215" s="2">
        <v>2</v>
      </c>
      <c r="C215" s="11" t="s">
        <v>39</v>
      </c>
      <c r="D215" s="2">
        <v>2</v>
      </c>
      <c r="E215" s="2">
        <v>2011</v>
      </c>
      <c r="F215" s="2" t="s">
        <v>161</v>
      </c>
      <c r="G215" s="2">
        <v>1</v>
      </c>
      <c r="H215" s="2">
        <v>0</v>
      </c>
      <c r="I215" s="2">
        <v>0</v>
      </c>
      <c r="J215" s="12">
        <v>832539</v>
      </c>
      <c r="K215" s="12">
        <v>630233.91370174114</v>
      </c>
      <c r="L215" s="12" t="s">
        <v>141</v>
      </c>
      <c r="M215" s="15">
        <v>-3.3741246748780832E-2</v>
      </c>
      <c r="N215" s="12">
        <v>747406.95796201623</v>
      </c>
      <c r="O215" s="14">
        <f t="shared" si="3"/>
        <v>-7.9110704078593122E-2</v>
      </c>
      <c r="P215">
        <v>1</v>
      </c>
      <c r="Q215">
        <v>2</v>
      </c>
      <c r="R215">
        <v>2</v>
      </c>
      <c r="S215">
        <v>1</v>
      </c>
    </row>
    <row r="216" spans="1:19">
      <c r="A216" s="10" t="s">
        <v>120</v>
      </c>
      <c r="B216" s="2">
        <v>1</v>
      </c>
      <c r="C216" s="11" t="s">
        <v>19</v>
      </c>
      <c r="D216" s="2">
        <v>3</v>
      </c>
      <c r="E216" s="2">
        <v>1993</v>
      </c>
      <c r="F216" s="2" t="s">
        <v>117</v>
      </c>
      <c r="G216" s="2">
        <v>1</v>
      </c>
      <c r="H216" s="2">
        <v>0</v>
      </c>
      <c r="I216" s="2">
        <v>0</v>
      </c>
      <c r="J216" s="12">
        <v>826761</v>
      </c>
      <c r="K216" s="12">
        <v>625859.95457986381</v>
      </c>
      <c r="L216" s="12" t="s">
        <v>102</v>
      </c>
      <c r="M216" s="13">
        <v>-3.37797470130939E-2</v>
      </c>
      <c r="N216" s="12">
        <v>996265.74621708645</v>
      </c>
      <c r="O216" s="14">
        <f t="shared" si="3"/>
        <v>-7.340144410864996E-2</v>
      </c>
      <c r="P216">
        <v>1</v>
      </c>
      <c r="Q216">
        <v>2</v>
      </c>
      <c r="R216">
        <v>2</v>
      </c>
      <c r="S216">
        <v>1</v>
      </c>
    </row>
    <row r="217" spans="1:19">
      <c r="A217" s="10" t="s">
        <v>295</v>
      </c>
      <c r="B217" s="2">
        <v>2</v>
      </c>
      <c r="C217" s="11" t="s">
        <v>24</v>
      </c>
      <c r="D217" s="2">
        <v>2</v>
      </c>
      <c r="E217" s="2">
        <v>2019</v>
      </c>
      <c r="F217" s="2" t="s">
        <v>240</v>
      </c>
      <c r="G217" s="2">
        <v>1</v>
      </c>
      <c r="H217" s="2">
        <v>0</v>
      </c>
      <c r="I217" s="2">
        <v>0</v>
      </c>
      <c r="J217" s="12">
        <v>823590</v>
      </c>
      <c r="K217" s="12">
        <v>623459.50037850114</v>
      </c>
      <c r="L217" s="12" t="s">
        <v>141</v>
      </c>
      <c r="M217" s="15">
        <v>-3.3800876182034145E-2</v>
      </c>
      <c r="N217" s="12">
        <v>795836.65053000185</v>
      </c>
      <c r="O217" s="14">
        <f t="shared" si="3"/>
        <v>-7.7999641427063782E-2</v>
      </c>
      <c r="P217">
        <v>1</v>
      </c>
      <c r="Q217">
        <v>2</v>
      </c>
      <c r="R217">
        <v>2</v>
      </c>
      <c r="S217">
        <v>1</v>
      </c>
    </row>
    <row r="218" spans="1:19">
      <c r="A218" s="10" t="s">
        <v>296</v>
      </c>
      <c r="B218" s="2">
        <v>2</v>
      </c>
      <c r="C218" s="11" t="s">
        <v>24</v>
      </c>
      <c r="D218" s="2">
        <v>2</v>
      </c>
      <c r="E218" s="2">
        <v>1998</v>
      </c>
      <c r="F218" s="2" t="s">
        <v>156</v>
      </c>
      <c r="G218" s="2">
        <v>1</v>
      </c>
      <c r="H218" s="2">
        <v>0</v>
      </c>
      <c r="I218" s="2">
        <v>0</v>
      </c>
      <c r="J218" s="12">
        <v>818518</v>
      </c>
      <c r="K218" s="12">
        <v>619619.98485995457</v>
      </c>
      <c r="L218" s="12" t="s">
        <v>141</v>
      </c>
      <c r="M218" s="13">
        <v>-3.3834672191136929E-2</v>
      </c>
      <c r="N218" s="12">
        <v>863658.21229534771</v>
      </c>
      <c r="O218" s="14">
        <f t="shared" si="3"/>
        <v>-7.6443695059242367E-2</v>
      </c>
      <c r="P218">
        <v>1</v>
      </c>
      <c r="Q218">
        <v>2</v>
      </c>
      <c r="R218">
        <v>2</v>
      </c>
      <c r="S218">
        <v>1</v>
      </c>
    </row>
    <row r="219" spans="1:19">
      <c r="A219" s="10" t="s">
        <v>297</v>
      </c>
      <c r="B219" s="2">
        <v>1</v>
      </c>
      <c r="C219" s="11" t="s">
        <v>21</v>
      </c>
      <c r="D219" s="2">
        <v>4</v>
      </c>
      <c r="E219" s="2">
        <v>2017</v>
      </c>
      <c r="F219" s="2" t="s">
        <v>298</v>
      </c>
      <c r="G219" s="2">
        <v>1</v>
      </c>
      <c r="H219" s="2">
        <v>0</v>
      </c>
      <c r="I219" s="2">
        <v>0</v>
      </c>
      <c r="J219" s="12">
        <v>816457</v>
      </c>
      <c r="K219" s="12">
        <v>618059.80317940959</v>
      </c>
      <c r="L219" s="12" t="s">
        <v>26</v>
      </c>
      <c r="M219" s="15">
        <v>-3.3848405151460439E-2</v>
      </c>
      <c r="N219" s="12">
        <v>783342.04520111112</v>
      </c>
      <c r="O219" s="14">
        <f t="shared" si="3"/>
        <v>-7.8286289732894809E-2</v>
      </c>
      <c r="P219">
        <v>1</v>
      </c>
      <c r="Q219">
        <v>2</v>
      </c>
      <c r="R219">
        <v>2</v>
      </c>
      <c r="S219">
        <v>1</v>
      </c>
    </row>
    <row r="220" spans="1:19">
      <c r="A220" s="10" t="s">
        <v>299</v>
      </c>
      <c r="B220" s="2">
        <v>5</v>
      </c>
      <c r="C220" s="11" t="s">
        <v>27</v>
      </c>
      <c r="D220" s="2">
        <v>3</v>
      </c>
      <c r="E220" s="2">
        <v>1994</v>
      </c>
      <c r="F220" s="2" t="s">
        <v>271</v>
      </c>
      <c r="G220" s="2">
        <v>1</v>
      </c>
      <c r="H220" s="2">
        <v>0</v>
      </c>
      <c r="I220" s="2">
        <v>0</v>
      </c>
      <c r="J220" s="12">
        <v>810592</v>
      </c>
      <c r="K220" s="12">
        <v>613619.98485995457</v>
      </c>
      <c r="L220" s="12" t="s">
        <v>141</v>
      </c>
      <c r="M220" s="13">
        <v>-3.3887485118611033E-2</v>
      </c>
      <c r="N220" s="12">
        <v>975371.42320904299</v>
      </c>
      <c r="O220" s="14">
        <f t="shared" si="3"/>
        <v>-7.3880796767984688E-2</v>
      </c>
      <c r="P220">
        <v>1</v>
      </c>
      <c r="Q220">
        <v>2</v>
      </c>
      <c r="R220">
        <v>2</v>
      </c>
      <c r="S220">
        <v>1</v>
      </c>
    </row>
    <row r="221" spans="1:19">
      <c r="A221" s="10" t="s">
        <v>300</v>
      </c>
      <c r="B221" s="2">
        <v>4</v>
      </c>
      <c r="C221" s="11" t="s">
        <v>24</v>
      </c>
      <c r="D221" s="2">
        <v>3</v>
      </c>
      <c r="E221" s="2">
        <v>2011</v>
      </c>
      <c r="F221" s="2" t="s">
        <v>247</v>
      </c>
      <c r="G221" s="2">
        <v>1</v>
      </c>
      <c r="H221" s="2">
        <v>0</v>
      </c>
      <c r="I221" s="2">
        <v>0</v>
      </c>
      <c r="J221" s="12">
        <v>808670</v>
      </c>
      <c r="K221" s="12">
        <v>612165.02649507951</v>
      </c>
      <c r="L221" s="12" t="s">
        <v>141</v>
      </c>
      <c r="M221" s="15">
        <v>-3.3900291887044701E-2</v>
      </c>
      <c r="N221" s="12">
        <v>725978.70453533542</v>
      </c>
      <c r="O221" s="14">
        <f t="shared" si="3"/>
        <v>-7.9602306044400953E-2</v>
      </c>
      <c r="P221">
        <v>1</v>
      </c>
      <c r="Q221">
        <v>2</v>
      </c>
      <c r="R221">
        <v>2</v>
      </c>
      <c r="S221">
        <v>1</v>
      </c>
    </row>
    <row r="222" spans="1:19">
      <c r="A222" s="10" t="s">
        <v>130</v>
      </c>
      <c r="B222" s="2">
        <v>2</v>
      </c>
      <c r="C222" s="11" t="s">
        <v>27</v>
      </c>
      <c r="D222" s="2">
        <v>3</v>
      </c>
      <c r="E222" s="2">
        <v>1998</v>
      </c>
      <c r="F222" s="2" t="s">
        <v>131</v>
      </c>
      <c r="G222" s="2">
        <v>1</v>
      </c>
      <c r="H222" s="2">
        <v>0</v>
      </c>
      <c r="I222" s="2">
        <v>0</v>
      </c>
      <c r="J222" s="12">
        <v>807025</v>
      </c>
      <c r="K222" s="12">
        <v>610919.75775927329</v>
      </c>
      <c r="L222" s="12" t="s">
        <v>141</v>
      </c>
      <c r="M222" s="13">
        <v>-3.3911252934949683E-2</v>
      </c>
      <c r="N222" s="12">
        <v>851531.38816452783</v>
      </c>
      <c r="O222" s="14">
        <f t="shared" si="3"/>
        <v>-7.6721905815061317E-2</v>
      </c>
      <c r="P222">
        <v>1</v>
      </c>
      <c r="Q222">
        <v>2</v>
      </c>
      <c r="R222">
        <v>2</v>
      </c>
      <c r="S222">
        <v>1</v>
      </c>
    </row>
    <row r="223" spans="1:19">
      <c r="A223" s="10" t="s">
        <v>295</v>
      </c>
      <c r="B223" s="2">
        <v>2</v>
      </c>
      <c r="C223" s="11" t="s">
        <v>25</v>
      </c>
      <c r="D223" s="2">
        <v>2</v>
      </c>
      <c r="E223" s="2">
        <v>2019</v>
      </c>
      <c r="F223" s="2" t="s">
        <v>240</v>
      </c>
      <c r="G223" s="2">
        <v>1</v>
      </c>
      <c r="H223" s="2">
        <v>0</v>
      </c>
      <c r="I223" s="2">
        <v>0</v>
      </c>
      <c r="J223" s="12">
        <v>803775</v>
      </c>
      <c r="K223" s="12">
        <v>608459.50037850114</v>
      </c>
      <c r="L223" s="12" t="s">
        <v>141</v>
      </c>
      <c r="M223" s="15">
        <v>-3.3932908500719408E-2</v>
      </c>
      <c r="N223" s="12">
        <v>776689.37672841118</v>
      </c>
      <c r="O223" s="14">
        <f t="shared" si="3"/>
        <v>-7.84389136931367E-2</v>
      </c>
      <c r="P223">
        <v>1</v>
      </c>
      <c r="Q223">
        <v>2</v>
      </c>
      <c r="R223">
        <v>2</v>
      </c>
      <c r="S223">
        <v>1</v>
      </c>
    </row>
    <row r="224" spans="1:19">
      <c r="A224" s="10" t="s">
        <v>301</v>
      </c>
      <c r="B224" s="2">
        <v>3</v>
      </c>
      <c r="C224" s="11" t="s">
        <v>25</v>
      </c>
      <c r="D224" s="2">
        <v>2</v>
      </c>
      <c r="E224" s="2">
        <v>2012</v>
      </c>
      <c r="F224" s="2" t="s">
        <v>268</v>
      </c>
      <c r="G224" s="2">
        <v>1</v>
      </c>
      <c r="H224" s="2">
        <v>0</v>
      </c>
      <c r="I224" s="2">
        <v>0</v>
      </c>
      <c r="J224" s="12">
        <v>790777</v>
      </c>
      <c r="K224" s="12">
        <v>598619.98485995457</v>
      </c>
      <c r="L224" s="12" t="s">
        <v>141</v>
      </c>
      <c r="M224" s="13">
        <v>-3.4019517437296296E-2</v>
      </c>
      <c r="N224" s="12">
        <v>729462.12172565714</v>
      </c>
      <c r="O224" s="14">
        <f t="shared" si="3"/>
        <v>-7.9522390303981408E-2</v>
      </c>
      <c r="P224">
        <v>1</v>
      </c>
      <c r="Q224">
        <v>2</v>
      </c>
      <c r="R224">
        <v>2</v>
      </c>
      <c r="S224">
        <v>1</v>
      </c>
    </row>
    <row r="225" spans="1:19">
      <c r="A225" s="10" t="s">
        <v>302</v>
      </c>
      <c r="B225" s="2">
        <v>3</v>
      </c>
      <c r="C225" s="11" t="s">
        <v>25</v>
      </c>
      <c r="D225" s="2">
        <v>2</v>
      </c>
      <c r="E225" s="2">
        <v>2003</v>
      </c>
      <c r="F225" s="2" t="s">
        <v>303</v>
      </c>
      <c r="G225" s="2">
        <v>1</v>
      </c>
      <c r="H225" s="2">
        <v>0</v>
      </c>
      <c r="I225" s="2">
        <v>0</v>
      </c>
      <c r="J225" s="12">
        <v>786330</v>
      </c>
      <c r="K225" s="12">
        <v>595253.59576078726</v>
      </c>
      <c r="L225" s="12" t="s">
        <v>141</v>
      </c>
      <c r="M225" s="15">
        <v>-3.4049148914520287E-2</v>
      </c>
      <c r="N225" s="12">
        <v>729093.54908412159</v>
      </c>
      <c r="O225" s="14">
        <f t="shared" si="3"/>
        <v>-7.953084601110387E-2</v>
      </c>
      <c r="P225">
        <v>1</v>
      </c>
      <c r="Q225">
        <v>2</v>
      </c>
      <c r="R225">
        <v>2</v>
      </c>
      <c r="S225">
        <v>1</v>
      </c>
    </row>
    <row r="226" spans="1:19">
      <c r="A226" s="10" t="s">
        <v>304</v>
      </c>
      <c r="B226" s="2">
        <v>2</v>
      </c>
      <c r="C226" s="11" t="s">
        <v>39</v>
      </c>
      <c r="D226" s="2">
        <v>2</v>
      </c>
      <c r="E226" s="2">
        <v>2010</v>
      </c>
      <c r="F226" s="2" t="s">
        <v>266</v>
      </c>
      <c r="G226" s="2">
        <v>1</v>
      </c>
      <c r="H226" s="2">
        <v>0</v>
      </c>
      <c r="I226" s="2">
        <v>0</v>
      </c>
      <c r="J226" s="12">
        <v>784991</v>
      </c>
      <c r="K226" s="12">
        <v>594239.96971990913</v>
      </c>
      <c r="L226" s="12" t="s">
        <v>141</v>
      </c>
      <c r="M226" s="13">
        <v>-3.4058071007617409E-2</v>
      </c>
      <c r="N226" s="12">
        <v>697014.98037005193</v>
      </c>
      <c r="O226" s="14">
        <f t="shared" si="3"/>
        <v>-8.0266785013043351E-2</v>
      </c>
      <c r="P226">
        <v>1</v>
      </c>
      <c r="Q226">
        <v>2</v>
      </c>
      <c r="R226">
        <v>2</v>
      </c>
      <c r="S226">
        <v>1</v>
      </c>
    </row>
    <row r="227" spans="1:19">
      <c r="A227" s="10" t="s">
        <v>160</v>
      </c>
      <c r="B227" s="2">
        <v>3</v>
      </c>
      <c r="C227" s="11" t="s">
        <v>24</v>
      </c>
      <c r="D227" s="2">
        <v>2</v>
      </c>
      <c r="E227" s="2">
        <v>2011</v>
      </c>
      <c r="F227" s="2" t="s">
        <v>161</v>
      </c>
      <c r="G227" s="2">
        <v>1</v>
      </c>
      <c r="H227" s="2">
        <v>0</v>
      </c>
      <c r="I227" s="2">
        <v>0</v>
      </c>
      <c r="J227" s="12">
        <v>782533</v>
      </c>
      <c r="K227" s="12">
        <v>592379.25813777442</v>
      </c>
      <c r="L227" s="12" t="s">
        <v>141</v>
      </c>
      <c r="M227" s="15">
        <v>-3.4074449278590331E-2</v>
      </c>
      <c r="N227" s="12">
        <v>702514.36753700476</v>
      </c>
      <c r="O227" s="14">
        <f t="shared" si="3"/>
        <v>-8.0140619362106716E-2</v>
      </c>
      <c r="P227">
        <v>1</v>
      </c>
      <c r="Q227">
        <v>2</v>
      </c>
      <c r="R227">
        <v>2</v>
      </c>
      <c r="S227">
        <v>1</v>
      </c>
    </row>
    <row r="228" spans="1:19">
      <c r="A228" s="10" t="s">
        <v>305</v>
      </c>
      <c r="B228" s="2">
        <v>1</v>
      </c>
      <c r="C228" s="11" t="s">
        <v>19</v>
      </c>
      <c r="D228" s="2">
        <v>3</v>
      </c>
      <c r="E228" s="2">
        <v>1994</v>
      </c>
      <c r="F228" s="2" t="s">
        <v>271</v>
      </c>
      <c r="G228" s="2">
        <v>1</v>
      </c>
      <c r="H228" s="2">
        <v>0</v>
      </c>
      <c r="I228" s="2">
        <v>0</v>
      </c>
      <c r="J228" s="12">
        <v>776351</v>
      </c>
      <c r="K228" s="12">
        <v>587699.47009841027</v>
      </c>
      <c r="L228" s="12" t="s">
        <v>102</v>
      </c>
      <c r="M228" s="13">
        <v>-3.4115641496309849E-2</v>
      </c>
      <c r="N228" s="12">
        <v>934169.81635614927</v>
      </c>
      <c r="O228" s="14">
        <f t="shared" si="3"/>
        <v>-7.4826034371815897E-2</v>
      </c>
      <c r="P228">
        <v>1</v>
      </c>
      <c r="Q228">
        <v>2</v>
      </c>
      <c r="R228">
        <v>2</v>
      </c>
      <c r="S228">
        <v>1</v>
      </c>
    </row>
    <row r="229" spans="1:19">
      <c r="A229" s="10" t="s">
        <v>306</v>
      </c>
      <c r="B229" s="2">
        <v>1</v>
      </c>
      <c r="C229" s="11" t="s">
        <v>19</v>
      </c>
      <c r="D229" s="2">
        <v>2</v>
      </c>
      <c r="E229" s="2">
        <v>2002</v>
      </c>
      <c r="F229" s="2" t="s">
        <v>307</v>
      </c>
      <c r="G229" s="2">
        <v>1</v>
      </c>
      <c r="H229" s="2">
        <v>0</v>
      </c>
      <c r="I229" s="2">
        <v>0</v>
      </c>
      <c r="J229" s="12">
        <v>775638</v>
      </c>
      <c r="K229" s="12">
        <v>587159.72747918242</v>
      </c>
      <c r="L229" s="12" t="s">
        <v>102</v>
      </c>
      <c r="M229" s="15">
        <v>-3.4120392394277173E-2</v>
      </c>
      <c r="N229" s="12">
        <v>722712.82429258164</v>
      </c>
      <c r="O229" s="14">
        <f t="shared" si="3"/>
        <v>-7.9677231103175525E-2</v>
      </c>
      <c r="P229">
        <v>1</v>
      </c>
      <c r="Q229">
        <v>2</v>
      </c>
      <c r="R229">
        <v>2</v>
      </c>
      <c r="S229">
        <v>1</v>
      </c>
    </row>
    <row r="230" spans="1:19">
      <c r="A230" s="10" t="s">
        <v>153</v>
      </c>
      <c r="B230" s="2">
        <v>1</v>
      </c>
      <c r="C230" s="11" t="s">
        <v>26</v>
      </c>
      <c r="D230" s="2">
        <v>1</v>
      </c>
      <c r="E230" s="2">
        <v>2003</v>
      </c>
      <c r="F230" s="2" t="s">
        <v>154</v>
      </c>
      <c r="G230" s="2">
        <v>1</v>
      </c>
      <c r="H230" s="2">
        <v>0</v>
      </c>
      <c r="I230" s="2">
        <v>23</v>
      </c>
      <c r="J230" s="12">
        <v>772071</v>
      </c>
      <c r="K230" s="12">
        <v>584459.50037850114</v>
      </c>
      <c r="L230" s="12" t="s">
        <v>26</v>
      </c>
      <c r="M230" s="13">
        <v>-3.4144160210615823E-2</v>
      </c>
      <c r="N230" s="12">
        <v>715872.45244989614</v>
      </c>
      <c r="O230" s="14">
        <f t="shared" si="3"/>
        <v>-7.983416131012061E-2</v>
      </c>
      <c r="P230">
        <v>1</v>
      </c>
      <c r="Q230">
        <v>2</v>
      </c>
      <c r="R230">
        <v>2</v>
      </c>
      <c r="S230">
        <v>1</v>
      </c>
    </row>
    <row r="231" spans="1:19">
      <c r="A231" s="10" t="s">
        <v>308</v>
      </c>
      <c r="B231" s="2">
        <v>5</v>
      </c>
      <c r="C231" s="11" t="s">
        <v>24</v>
      </c>
      <c r="D231" s="2">
        <v>2</v>
      </c>
      <c r="E231" s="2">
        <v>2015</v>
      </c>
      <c r="F231" s="2" t="s">
        <v>250</v>
      </c>
      <c r="G231" s="2">
        <v>1</v>
      </c>
      <c r="H231" s="2">
        <v>0</v>
      </c>
      <c r="I231" s="2">
        <v>0</v>
      </c>
      <c r="J231" s="12">
        <v>769113</v>
      </c>
      <c r="K231" s="12">
        <v>582220.28766086302</v>
      </c>
      <c r="L231" s="12" t="s">
        <v>141</v>
      </c>
      <c r="M231" s="15">
        <v>-3.4163870107091779E-2</v>
      </c>
      <c r="N231" s="12">
        <v>739027.07321332616</v>
      </c>
      <c r="O231" s="14">
        <f t="shared" si="3"/>
        <v>-7.9302953429656403E-2</v>
      </c>
      <c r="P231">
        <v>1</v>
      </c>
      <c r="Q231">
        <v>2</v>
      </c>
      <c r="R231">
        <v>2</v>
      </c>
      <c r="S231">
        <v>1</v>
      </c>
    </row>
    <row r="232" spans="1:19">
      <c r="A232" s="10" t="s">
        <v>179</v>
      </c>
      <c r="B232" s="2">
        <v>1</v>
      </c>
      <c r="C232" s="11" t="s">
        <v>21</v>
      </c>
      <c r="D232" s="2">
        <v>3</v>
      </c>
      <c r="E232" s="2">
        <v>2008</v>
      </c>
      <c r="F232" s="2" t="s">
        <v>180</v>
      </c>
      <c r="G232" s="2">
        <v>1</v>
      </c>
      <c r="H232" s="2">
        <v>0</v>
      </c>
      <c r="I232" s="2">
        <v>0</v>
      </c>
      <c r="J232" s="12">
        <v>767791</v>
      </c>
      <c r="K232" s="12">
        <v>581219.530658592</v>
      </c>
      <c r="L232" s="12" t="s">
        <v>26</v>
      </c>
      <c r="M232" s="13">
        <v>-3.4172678924921804E-2</v>
      </c>
      <c r="N232" s="12">
        <v>674444.24389321404</v>
      </c>
      <c r="O232" s="14">
        <f t="shared" si="3"/>
        <v>-8.0784597557108581E-2</v>
      </c>
      <c r="P232">
        <v>1</v>
      </c>
      <c r="Q232">
        <v>2</v>
      </c>
      <c r="R232">
        <v>2</v>
      </c>
      <c r="S232">
        <v>1</v>
      </c>
    </row>
    <row r="233" spans="1:19">
      <c r="A233" s="10" t="s">
        <v>305</v>
      </c>
      <c r="B233" s="2">
        <v>1</v>
      </c>
      <c r="C233" s="11" t="s">
        <v>36</v>
      </c>
      <c r="D233" s="2">
        <v>3</v>
      </c>
      <c r="E233" s="2">
        <v>1994</v>
      </c>
      <c r="F233" s="2" t="s">
        <v>271</v>
      </c>
      <c r="G233" s="2">
        <v>1</v>
      </c>
      <c r="H233" s="2">
        <v>0</v>
      </c>
      <c r="I233" s="2">
        <v>0</v>
      </c>
      <c r="J233" s="12">
        <v>762956</v>
      </c>
      <c r="K233" s="12">
        <v>577559.42467827408</v>
      </c>
      <c r="L233" s="12" t="s">
        <v>141</v>
      </c>
      <c r="M233" s="15">
        <v>-3.4204895743536148E-2</v>
      </c>
      <c r="N233" s="12">
        <v>918051.84305529611</v>
      </c>
      <c r="O233" s="14">
        <f t="shared" si="3"/>
        <v>-7.5195809136084438E-2</v>
      </c>
      <c r="P233">
        <v>1</v>
      </c>
      <c r="Q233">
        <v>2</v>
      </c>
      <c r="R233">
        <v>2</v>
      </c>
      <c r="S233">
        <v>1</v>
      </c>
    </row>
    <row r="234" spans="1:19">
      <c r="A234" s="10" t="s">
        <v>309</v>
      </c>
      <c r="B234" s="2">
        <v>1</v>
      </c>
      <c r="C234" s="11" t="s">
        <v>24</v>
      </c>
      <c r="D234" s="2">
        <v>3</v>
      </c>
      <c r="E234" s="2">
        <v>1992</v>
      </c>
      <c r="F234" s="2" t="s">
        <v>310</v>
      </c>
      <c r="G234" s="2">
        <v>1</v>
      </c>
      <c r="H234" s="2">
        <v>0</v>
      </c>
      <c r="I234" s="2">
        <v>0</v>
      </c>
      <c r="J234" s="12">
        <v>760578</v>
      </c>
      <c r="K234" s="12">
        <v>575759.27327781986</v>
      </c>
      <c r="L234" s="12" t="s">
        <v>141</v>
      </c>
      <c r="M234" s="13">
        <v>-3.4220740954428577E-2</v>
      </c>
      <c r="N234" s="12">
        <v>917744.42271953798</v>
      </c>
      <c r="O234" s="14">
        <f t="shared" si="3"/>
        <v>-7.5202861901346202E-2</v>
      </c>
      <c r="P234">
        <v>1</v>
      </c>
      <c r="Q234">
        <v>2</v>
      </c>
      <c r="R234">
        <v>2</v>
      </c>
      <c r="S234">
        <v>1</v>
      </c>
    </row>
    <row r="235" spans="1:19">
      <c r="A235" s="10" t="s">
        <v>311</v>
      </c>
      <c r="B235" s="2">
        <v>1</v>
      </c>
      <c r="C235" s="11" t="s">
        <v>27</v>
      </c>
      <c r="D235" s="2">
        <v>2</v>
      </c>
      <c r="E235" s="2">
        <v>1995</v>
      </c>
      <c r="F235" s="2" t="s">
        <v>284</v>
      </c>
      <c r="G235" s="2">
        <v>1</v>
      </c>
      <c r="H235" s="2">
        <v>0</v>
      </c>
      <c r="I235" s="2">
        <v>0</v>
      </c>
      <c r="J235" s="12">
        <v>758280</v>
      </c>
      <c r="K235" s="12">
        <v>574019.68205904623</v>
      </c>
      <c r="L235" s="12" t="s">
        <v>141</v>
      </c>
      <c r="M235" s="15">
        <v>-3.4236053105240527E-2</v>
      </c>
      <c r="N235" s="12">
        <v>888237.41457441275</v>
      </c>
      <c r="O235" s="14">
        <f t="shared" si="3"/>
        <v>-7.5879804763669734E-2</v>
      </c>
      <c r="P235">
        <v>1</v>
      </c>
      <c r="Q235">
        <v>2</v>
      </c>
      <c r="R235">
        <v>2</v>
      </c>
      <c r="S235">
        <v>1</v>
      </c>
    </row>
    <row r="236" spans="1:19">
      <c r="A236" s="10" t="s">
        <v>305</v>
      </c>
      <c r="B236" s="2">
        <v>1</v>
      </c>
      <c r="C236" s="11" t="s">
        <v>25</v>
      </c>
      <c r="D236" s="2">
        <v>3</v>
      </c>
      <c r="E236" s="2">
        <v>1994</v>
      </c>
      <c r="F236" s="2" t="s">
        <v>271</v>
      </c>
      <c r="G236" s="2">
        <v>1</v>
      </c>
      <c r="H236" s="2">
        <v>0</v>
      </c>
      <c r="I236" s="2">
        <v>0</v>
      </c>
      <c r="J236" s="12">
        <v>754396</v>
      </c>
      <c r="K236" s="12">
        <v>571079.4852384557</v>
      </c>
      <c r="L236" s="12" t="s">
        <v>141</v>
      </c>
      <c r="M236" s="13">
        <v>-3.4261933172148096E-2</v>
      </c>
      <c r="N236" s="12">
        <v>907751.7421627763</v>
      </c>
      <c r="O236" s="14">
        <f t="shared" si="3"/>
        <v>-7.5432111635684196E-2</v>
      </c>
      <c r="P236">
        <v>1</v>
      </c>
      <c r="Q236">
        <v>2</v>
      </c>
      <c r="R236">
        <v>2</v>
      </c>
      <c r="S236">
        <v>1</v>
      </c>
    </row>
    <row r="237" spans="1:19">
      <c r="A237" s="10" t="s">
        <v>260</v>
      </c>
      <c r="B237" s="2">
        <v>5</v>
      </c>
      <c r="C237" s="11" t="s">
        <v>21</v>
      </c>
      <c r="D237" s="2">
        <v>2</v>
      </c>
      <c r="E237" s="2">
        <v>2011</v>
      </c>
      <c r="F237" s="2" t="s">
        <v>161</v>
      </c>
      <c r="G237" s="2">
        <v>1</v>
      </c>
      <c r="H237" s="2">
        <v>0</v>
      </c>
      <c r="I237" s="2">
        <v>0</v>
      </c>
      <c r="J237" s="12">
        <v>751993</v>
      </c>
      <c r="K237" s="12">
        <v>569260.40878122638</v>
      </c>
      <c r="L237" s="12" t="s">
        <v>26</v>
      </c>
      <c r="M237" s="15">
        <v>-3.4277944964315681E-2</v>
      </c>
      <c r="N237" s="12">
        <v>675097.26335790928</v>
      </c>
      <c r="O237" s="14">
        <f t="shared" si="3"/>
        <v>-8.0769616137663758E-2</v>
      </c>
      <c r="P237">
        <v>1</v>
      </c>
      <c r="Q237">
        <v>2</v>
      </c>
      <c r="R237">
        <v>2</v>
      </c>
      <c r="S237">
        <v>1</v>
      </c>
    </row>
    <row r="238" spans="1:19">
      <c r="A238" s="10" t="s">
        <v>312</v>
      </c>
      <c r="B238" s="2">
        <v>5</v>
      </c>
      <c r="C238" s="11" t="s">
        <v>24</v>
      </c>
      <c r="D238" s="2">
        <v>2</v>
      </c>
      <c r="E238" s="2">
        <v>1997</v>
      </c>
      <c r="F238" s="2" t="s">
        <v>313</v>
      </c>
      <c r="G238" s="2">
        <v>1</v>
      </c>
      <c r="H238" s="2">
        <v>0</v>
      </c>
      <c r="I238" s="2">
        <v>0</v>
      </c>
      <c r="J238" s="12">
        <v>748293</v>
      </c>
      <c r="K238" s="12">
        <v>566459.50037850114</v>
      </c>
      <c r="L238" s="12" t="s">
        <v>141</v>
      </c>
      <c r="M238" s="13">
        <v>-3.4302598993038141E-2</v>
      </c>
      <c r="N238" s="12">
        <v>819456.89384120819</v>
      </c>
      <c r="O238" s="14">
        <f t="shared" si="3"/>
        <v>-7.745775134328356E-2</v>
      </c>
      <c r="P238">
        <v>1</v>
      </c>
      <c r="Q238">
        <v>2</v>
      </c>
      <c r="R238">
        <v>2</v>
      </c>
      <c r="S238">
        <v>1</v>
      </c>
    </row>
    <row r="239" spans="1:19">
      <c r="A239" s="10" t="s">
        <v>314</v>
      </c>
      <c r="B239" s="2">
        <v>1</v>
      </c>
      <c r="C239" s="11" t="s">
        <v>24</v>
      </c>
      <c r="D239" s="2">
        <v>2</v>
      </c>
      <c r="E239" s="2">
        <v>2017</v>
      </c>
      <c r="F239" s="2" t="s">
        <v>315</v>
      </c>
      <c r="G239" s="2">
        <v>1</v>
      </c>
      <c r="H239" s="2">
        <v>0</v>
      </c>
      <c r="I239" s="2">
        <v>0</v>
      </c>
      <c r="J239" s="12">
        <v>745202</v>
      </c>
      <c r="K239" s="12">
        <v>564119.60635881906</v>
      </c>
      <c r="L239" s="12" t="s">
        <v>141</v>
      </c>
      <c r="M239" s="15">
        <v>-3.4323195101897901E-2</v>
      </c>
      <c r="N239" s="12">
        <v>714977.10077561764</v>
      </c>
      <c r="O239" s="14">
        <f t="shared" si="3"/>
        <v>-7.9854702258297772E-2</v>
      </c>
      <c r="P239">
        <v>1</v>
      </c>
      <c r="Q239">
        <v>2</v>
      </c>
      <c r="R239">
        <v>2</v>
      </c>
      <c r="S239">
        <v>1</v>
      </c>
    </row>
    <row r="240" spans="1:19">
      <c r="A240" s="10" t="s">
        <v>316</v>
      </c>
      <c r="B240" s="2">
        <v>5</v>
      </c>
      <c r="C240" s="11" t="s">
        <v>22</v>
      </c>
      <c r="D240" s="2">
        <v>1</v>
      </c>
      <c r="E240" s="2">
        <v>1993</v>
      </c>
      <c r="F240" s="2" t="s">
        <v>113</v>
      </c>
      <c r="G240" s="2">
        <v>1</v>
      </c>
      <c r="H240" s="2">
        <v>0</v>
      </c>
      <c r="I240" s="2">
        <v>0</v>
      </c>
      <c r="J240" s="12">
        <v>742983</v>
      </c>
      <c r="K240" s="12">
        <v>562439.81831945502</v>
      </c>
      <c r="L240" s="12" t="s">
        <v>26</v>
      </c>
      <c r="M240" s="13">
        <v>-3.4337980855880364E-2</v>
      </c>
      <c r="N240" s="12">
        <v>895311.35711724369</v>
      </c>
      <c r="O240" s="14">
        <f t="shared" si="3"/>
        <v>-7.5717516032487497E-2</v>
      </c>
      <c r="P240">
        <v>1</v>
      </c>
      <c r="Q240">
        <v>2</v>
      </c>
      <c r="R240">
        <v>2</v>
      </c>
      <c r="S240">
        <v>1</v>
      </c>
    </row>
    <row r="241" spans="1:19">
      <c r="A241" s="10" t="s">
        <v>317</v>
      </c>
      <c r="B241" s="2">
        <v>1</v>
      </c>
      <c r="C241" s="11" t="s">
        <v>27</v>
      </c>
      <c r="D241" s="2">
        <v>2</v>
      </c>
      <c r="E241" s="2">
        <v>1992</v>
      </c>
      <c r="F241" s="2" t="s">
        <v>318</v>
      </c>
      <c r="G241" s="2">
        <v>1</v>
      </c>
      <c r="H241" s="2">
        <v>0</v>
      </c>
      <c r="I241" s="2">
        <v>0</v>
      </c>
      <c r="J241" s="12">
        <v>737197</v>
      </c>
      <c r="K241" s="12">
        <v>558059.80317940959</v>
      </c>
      <c r="L241" s="12" t="s">
        <v>141</v>
      </c>
      <c r="M241" s="15">
        <v>-3.4376534426201484E-2</v>
      </c>
      <c r="N241" s="12">
        <v>889531.95490216021</v>
      </c>
      <c r="O241" s="14">
        <f t="shared" si="3"/>
        <v>-7.5850105723002909E-2</v>
      </c>
      <c r="P241">
        <v>1</v>
      </c>
      <c r="Q241">
        <v>2</v>
      </c>
      <c r="R241">
        <v>2</v>
      </c>
      <c r="S241">
        <v>1</v>
      </c>
    </row>
    <row r="242" spans="1:19">
      <c r="A242" s="10" t="s">
        <v>289</v>
      </c>
      <c r="B242" s="2">
        <v>4</v>
      </c>
      <c r="C242" s="11" t="s">
        <v>19</v>
      </c>
      <c r="D242" s="2">
        <v>3</v>
      </c>
      <c r="E242" s="2">
        <v>1994</v>
      </c>
      <c r="F242" s="2" t="s">
        <v>271</v>
      </c>
      <c r="G242" s="2">
        <v>1</v>
      </c>
      <c r="H242" s="2">
        <v>0</v>
      </c>
      <c r="I242" s="2">
        <v>0</v>
      </c>
      <c r="J242" s="12">
        <v>732203</v>
      </c>
      <c r="K242" s="12">
        <v>554279.33383800159</v>
      </c>
      <c r="L242" s="12" t="s">
        <v>102</v>
      </c>
      <c r="M242" s="13">
        <v>-3.4409810701725795E-2</v>
      </c>
      <c r="N242" s="12">
        <v>881047.28665954131</v>
      </c>
      <c r="O242" s="14">
        <f t="shared" si="3"/>
        <v>-7.6044758992415196E-2</v>
      </c>
      <c r="P242">
        <v>1</v>
      </c>
      <c r="Q242">
        <v>2</v>
      </c>
      <c r="R242">
        <v>2</v>
      </c>
      <c r="S242">
        <v>1</v>
      </c>
    </row>
    <row r="243" spans="1:19">
      <c r="A243" s="10" t="s">
        <v>319</v>
      </c>
      <c r="B243" s="2">
        <v>5</v>
      </c>
      <c r="C243" s="11" t="s">
        <v>24</v>
      </c>
      <c r="D243" s="2">
        <v>2</v>
      </c>
      <c r="E243" s="2">
        <v>2007</v>
      </c>
      <c r="F243" s="2" t="s">
        <v>182</v>
      </c>
      <c r="G243" s="2">
        <v>1</v>
      </c>
      <c r="H243" s="2">
        <v>0</v>
      </c>
      <c r="I243" s="2">
        <v>0</v>
      </c>
      <c r="J243" s="12">
        <v>731094</v>
      </c>
      <c r="K243" s="12">
        <v>553439.81831945502</v>
      </c>
      <c r="L243" s="12" t="s">
        <v>141</v>
      </c>
      <c r="M243" s="15">
        <v>-3.4417200247091523E-2</v>
      </c>
      <c r="N243" s="12">
        <v>657535.23687498563</v>
      </c>
      <c r="O243" s="14">
        <f t="shared" si="3"/>
        <v>-8.1172520031446566E-2</v>
      </c>
      <c r="P243">
        <v>1</v>
      </c>
      <c r="Q243">
        <v>2</v>
      </c>
      <c r="R243">
        <v>2</v>
      </c>
      <c r="S243">
        <v>1</v>
      </c>
    </row>
    <row r="244" spans="1:19">
      <c r="A244" s="10" t="s">
        <v>288</v>
      </c>
      <c r="B244" s="2">
        <v>1</v>
      </c>
      <c r="C244" s="11" t="s">
        <v>19</v>
      </c>
      <c r="D244" s="2">
        <v>3</v>
      </c>
      <c r="E244" s="2">
        <v>1991</v>
      </c>
      <c r="F244" s="2" t="s">
        <v>196</v>
      </c>
      <c r="G244" s="2">
        <v>1</v>
      </c>
      <c r="H244" s="2">
        <v>0</v>
      </c>
      <c r="I244" s="2">
        <v>0</v>
      </c>
      <c r="J244" s="12">
        <v>729826</v>
      </c>
      <c r="K244" s="12">
        <v>552479.93943981838</v>
      </c>
      <c r="L244" s="12" t="s">
        <v>102</v>
      </c>
      <c r="M244" s="13">
        <v>-3.4425649249367217E-2</v>
      </c>
      <c r="N244" s="12">
        <v>898077.01231907937</v>
      </c>
      <c r="O244" s="14">
        <f t="shared" si="3"/>
        <v>-7.565406701931332E-2</v>
      </c>
      <c r="P244">
        <v>1</v>
      </c>
      <c r="Q244">
        <v>2</v>
      </c>
      <c r="R244">
        <v>2</v>
      </c>
      <c r="S244">
        <v>1</v>
      </c>
    </row>
    <row r="245" spans="1:19">
      <c r="A245" s="10" t="s">
        <v>320</v>
      </c>
      <c r="B245" s="2">
        <v>2</v>
      </c>
      <c r="C245" s="11" t="s">
        <v>19</v>
      </c>
      <c r="D245" s="2">
        <v>1</v>
      </c>
      <c r="E245" s="2">
        <v>2001</v>
      </c>
      <c r="F245" s="2" t="s">
        <v>321</v>
      </c>
      <c r="G245" s="2">
        <v>1</v>
      </c>
      <c r="H245" s="2">
        <v>10</v>
      </c>
      <c r="I245" s="2">
        <v>0</v>
      </c>
      <c r="J245" s="12">
        <v>726180</v>
      </c>
      <c r="K245" s="12">
        <v>549719.90915972751</v>
      </c>
      <c r="L245" s="12" t="s">
        <v>102</v>
      </c>
      <c r="M245" s="15">
        <v>-3.4449943462535347E-2</v>
      </c>
      <c r="N245" s="12">
        <v>684065.77293775091</v>
      </c>
      <c r="O245" s="14">
        <f t="shared" si="3"/>
        <v>-8.0563862693739732E-2</v>
      </c>
      <c r="P245">
        <v>2</v>
      </c>
      <c r="Q245">
        <v>2</v>
      </c>
      <c r="R245">
        <v>3</v>
      </c>
      <c r="S245">
        <v>2</v>
      </c>
    </row>
    <row r="246" spans="1:19">
      <c r="A246" s="10" t="s">
        <v>296</v>
      </c>
      <c r="B246" s="2">
        <v>2</v>
      </c>
      <c r="C246" s="11" t="s">
        <v>39</v>
      </c>
      <c r="D246" s="2">
        <v>2</v>
      </c>
      <c r="E246" s="2">
        <v>1998</v>
      </c>
      <c r="F246" s="2" t="s">
        <v>156</v>
      </c>
      <c r="G246" s="2">
        <v>1</v>
      </c>
      <c r="H246" s="2">
        <v>0</v>
      </c>
      <c r="I246" s="2">
        <v>0</v>
      </c>
      <c r="J246" s="12">
        <v>719997</v>
      </c>
      <c r="K246" s="12">
        <v>545039.36411809234</v>
      </c>
      <c r="L246" s="12" t="s">
        <v>141</v>
      </c>
      <c r="M246" s="13">
        <v>-3.4491142343505872E-2</v>
      </c>
      <c r="N246" s="12">
        <v>759703.90617923299</v>
      </c>
      <c r="O246" s="14">
        <f t="shared" si="3"/>
        <v>-7.8828590375873239E-2</v>
      </c>
      <c r="P246">
        <v>1</v>
      </c>
      <c r="Q246">
        <v>2</v>
      </c>
      <c r="R246">
        <v>2</v>
      </c>
      <c r="S246">
        <v>1</v>
      </c>
    </row>
    <row r="247" spans="1:19">
      <c r="A247" s="10" t="s">
        <v>322</v>
      </c>
      <c r="B247" s="2">
        <v>2</v>
      </c>
      <c r="C247" s="11" t="s">
        <v>25</v>
      </c>
      <c r="D247" s="2">
        <v>2</v>
      </c>
      <c r="E247" s="2">
        <v>2014</v>
      </c>
      <c r="F247" s="2" t="s">
        <v>323</v>
      </c>
      <c r="G247" s="2">
        <v>1</v>
      </c>
      <c r="H247" s="2">
        <v>0</v>
      </c>
      <c r="I247" s="2">
        <v>0</v>
      </c>
      <c r="J247" s="12">
        <v>693937</v>
      </c>
      <c r="K247" s="12">
        <v>525311.88493565482</v>
      </c>
      <c r="L247" s="12" t="s">
        <v>141</v>
      </c>
      <c r="M247" s="15">
        <v>-3.4664786664724036E-2</v>
      </c>
      <c r="N247" s="12">
        <v>660658.69861632702</v>
      </c>
      <c r="O247" s="14">
        <f t="shared" si="3"/>
        <v>-8.1100862304538363E-2</v>
      </c>
      <c r="P247">
        <v>1</v>
      </c>
      <c r="Q247">
        <v>2</v>
      </c>
      <c r="R247">
        <v>2</v>
      </c>
      <c r="S247">
        <v>1</v>
      </c>
    </row>
    <row r="248" spans="1:19">
      <c r="A248" s="10" t="s">
        <v>110</v>
      </c>
      <c r="B248" s="2">
        <v>2</v>
      </c>
      <c r="C248" s="11" t="s">
        <v>19</v>
      </c>
      <c r="D248" s="2">
        <v>4</v>
      </c>
      <c r="E248" s="2">
        <v>2015</v>
      </c>
      <c r="F248" s="2" t="s">
        <v>101</v>
      </c>
      <c r="G248" s="2">
        <v>1</v>
      </c>
      <c r="H248" s="2">
        <v>0</v>
      </c>
      <c r="I248" s="2">
        <v>0</v>
      </c>
      <c r="J248" s="12">
        <v>687731</v>
      </c>
      <c r="K248" s="12">
        <v>520613.92884178658</v>
      </c>
      <c r="L248" s="12" t="s">
        <v>102</v>
      </c>
      <c r="M248" s="13">
        <v>-3.4706138800467703E-2</v>
      </c>
      <c r="N248" s="12">
        <v>660828.54936540406</v>
      </c>
      <c r="O248" s="14">
        <f t="shared" si="3"/>
        <v>-8.1096965628478124E-2</v>
      </c>
      <c r="P248">
        <v>1</v>
      </c>
      <c r="Q248">
        <v>2</v>
      </c>
      <c r="R248">
        <v>2</v>
      </c>
      <c r="S248">
        <v>1</v>
      </c>
    </row>
    <row r="249" spans="1:19">
      <c r="A249" s="10" t="s">
        <v>324</v>
      </c>
      <c r="B249" s="2">
        <v>4</v>
      </c>
      <c r="C249" s="11" t="s">
        <v>24</v>
      </c>
      <c r="D249" s="2">
        <v>3</v>
      </c>
      <c r="E249" s="2">
        <v>2006</v>
      </c>
      <c r="F249" s="2" t="s">
        <v>325</v>
      </c>
      <c r="G249" s="2">
        <v>1</v>
      </c>
      <c r="H249" s="2">
        <v>0</v>
      </c>
      <c r="I249" s="2">
        <v>0</v>
      </c>
      <c r="J249" s="12">
        <v>673036</v>
      </c>
      <c r="K249" s="12">
        <v>509489.78046934144</v>
      </c>
      <c r="L249" s="12" t="s">
        <v>141</v>
      </c>
      <c r="M249" s="15">
        <v>-3.4804055274001884E-2</v>
      </c>
      <c r="N249" s="12">
        <v>621750.31595042802</v>
      </c>
      <c r="O249" s="14">
        <f t="shared" si="3"/>
        <v>-8.1993489296766434E-2</v>
      </c>
      <c r="P249">
        <v>1</v>
      </c>
      <c r="Q249">
        <v>2</v>
      </c>
      <c r="R249">
        <v>2</v>
      </c>
      <c r="S249">
        <v>1</v>
      </c>
    </row>
    <row r="250" spans="1:19">
      <c r="A250" s="10" t="s">
        <v>292</v>
      </c>
      <c r="B250" s="2">
        <v>2</v>
      </c>
      <c r="C250" s="11" t="s">
        <v>17</v>
      </c>
      <c r="D250" s="2">
        <v>3</v>
      </c>
      <c r="E250" s="2">
        <v>2018</v>
      </c>
      <c r="F250" s="2" t="s">
        <v>293</v>
      </c>
      <c r="G250" s="2">
        <v>1</v>
      </c>
      <c r="H250" s="2">
        <v>0</v>
      </c>
      <c r="I250" s="2">
        <v>0</v>
      </c>
      <c r="J250" s="12">
        <v>666861</v>
      </c>
      <c r="K250" s="12">
        <v>504815.29144587438</v>
      </c>
      <c r="L250" s="12" t="s">
        <v>26</v>
      </c>
      <c r="M250" s="13">
        <v>-3.4845200848964364E-2</v>
      </c>
      <c r="N250" s="12">
        <v>642716.92607117072</v>
      </c>
      <c r="O250" s="14">
        <f t="shared" si="3"/>
        <v>-8.1512478243441405E-2</v>
      </c>
      <c r="P250">
        <v>1</v>
      </c>
      <c r="Q250">
        <v>2</v>
      </c>
      <c r="R250">
        <v>2</v>
      </c>
      <c r="S250">
        <v>1</v>
      </c>
    </row>
    <row r="251" spans="1:19">
      <c r="A251" s="10" t="s">
        <v>246</v>
      </c>
      <c r="B251" s="2">
        <v>3</v>
      </c>
      <c r="C251" s="11" t="s">
        <v>19</v>
      </c>
      <c r="D251" s="2">
        <v>3</v>
      </c>
      <c r="E251" s="2">
        <v>2011</v>
      </c>
      <c r="F251" s="2" t="s">
        <v>247</v>
      </c>
      <c r="G251" s="2">
        <v>1</v>
      </c>
      <c r="H251" s="2">
        <v>0</v>
      </c>
      <c r="I251" s="2">
        <v>0</v>
      </c>
      <c r="J251" s="12">
        <v>664148</v>
      </c>
      <c r="K251" s="12">
        <v>502761.5442846329</v>
      </c>
      <c r="L251" s="12" t="s">
        <v>102</v>
      </c>
      <c r="M251" s="15">
        <v>-3.4863278248943828E-2</v>
      </c>
      <c r="N251" s="12">
        <v>596234.93471964332</v>
      </c>
      <c r="O251" s="14">
        <f t="shared" si="3"/>
        <v>-8.257885719034247E-2</v>
      </c>
      <c r="P251">
        <v>1</v>
      </c>
      <c r="Q251">
        <v>2</v>
      </c>
      <c r="R251">
        <v>2</v>
      </c>
      <c r="S251">
        <v>1</v>
      </c>
    </row>
    <row r="252" spans="1:19">
      <c r="A252" s="10" t="s">
        <v>326</v>
      </c>
      <c r="B252" s="2">
        <v>2</v>
      </c>
      <c r="C252" s="11" t="s">
        <v>24</v>
      </c>
      <c r="D252" s="2">
        <v>2</v>
      </c>
      <c r="E252" s="2">
        <v>2006</v>
      </c>
      <c r="F252" s="2" t="s">
        <v>140</v>
      </c>
      <c r="G252" s="2">
        <v>1</v>
      </c>
      <c r="H252" s="2">
        <v>0</v>
      </c>
      <c r="I252" s="2">
        <v>0</v>
      </c>
      <c r="J252" s="12">
        <v>660394</v>
      </c>
      <c r="K252" s="12">
        <v>499919.75775927329</v>
      </c>
      <c r="L252" s="12" t="s">
        <v>141</v>
      </c>
      <c r="M252" s="13">
        <v>-3.4888292093220613E-2</v>
      </c>
      <c r="N252" s="12">
        <v>610071.64275279024</v>
      </c>
      <c r="O252" s="14">
        <f t="shared" si="3"/>
        <v>-8.226141867895477E-2</v>
      </c>
      <c r="P252">
        <v>1</v>
      </c>
      <c r="Q252">
        <v>2</v>
      </c>
      <c r="R252">
        <v>2</v>
      </c>
      <c r="S252">
        <v>1</v>
      </c>
    </row>
    <row r="253" spans="1:19">
      <c r="A253" s="10" t="s">
        <v>110</v>
      </c>
      <c r="B253" s="2">
        <v>2</v>
      </c>
      <c r="C253" s="11" t="s">
        <v>19</v>
      </c>
      <c r="D253" s="2">
        <v>4</v>
      </c>
      <c r="E253" s="2">
        <v>2015</v>
      </c>
      <c r="F253" s="2" t="s">
        <v>101</v>
      </c>
      <c r="G253" s="2">
        <v>1</v>
      </c>
      <c r="H253" s="2">
        <v>0</v>
      </c>
      <c r="I253" s="2">
        <v>0</v>
      </c>
      <c r="J253" s="12">
        <v>647142</v>
      </c>
      <c r="K253" s="12">
        <v>489887.96366389102</v>
      </c>
      <c r="L253" s="12" t="s">
        <v>102</v>
      </c>
      <c r="M253" s="15">
        <v>-3.4976593495553043E-2</v>
      </c>
      <c r="N253" s="12">
        <v>621827.29743668134</v>
      </c>
      <c r="O253" s="14">
        <f t="shared" si="3"/>
        <v>-8.1991723205558739E-2</v>
      </c>
      <c r="P253">
        <v>1</v>
      </c>
      <c r="Q253">
        <v>2</v>
      </c>
      <c r="R253">
        <v>2</v>
      </c>
      <c r="S253">
        <v>1</v>
      </c>
    </row>
    <row r="254" spans="1:19">
      <c r="A254" s="10" t="s">
        <v>327</v>
      </c>
      <c r="B254" s="2">
        <v>4</v>
      </c>
      <c r="C254" s="11" t="s">
        <v>39</v>
      </c>
      <c r="D254" s="2">
        <v>2</v>
      </c>
      <c r="E254" s="2">
        <v>2011</v>
      </c>
      <c r="F254" s="2" t="s">
        <v>161</v>
      </c>
      <c r="G254" s="2">
        <v>1</v>
      </c>
      <c r="H254" s="2">
        <v>0</v>
      </c>
      <c r="I254" s="2">
        <v>0</v>
      </c>
      <c r="J254" s="12">
        <v>640040</v>
      </c>
      <c r="K254" s="12">
        <v>484511.73353520065</v>
      </c>
      <c r="L254" s="12" t="s">
        <v>141</v>
      </c>
      <c r="M254" s="13">
        <v>-3.5023915904198143E-2</v>
      </c>
      <c r="N254" s="12">
        <v>574592.12045803119</v>
      </c>
      <c r="O254" s="14">
        <f t="shared" si="3"/>
        <v>-8.307538156051697E-2</v>
      </c>
      <c r="P254">
        <v>1</v>
      </c>
      <c r="Q254">
        <v>2</v>
      </c>
      <c r="R254">
        <v>2</v>
      </c>
      <c r="S254">
        <v>1</v>
      </c>
    </row>
    <row r="255" spans="1:19">
      <c r="A255" s="10" t="s">
        <v>260</v>
      </c>
      <c r="B255" s="2">
        <v>5</v>
      </c>
      <c r="C255" s="11" t="s">
        <v>39</v>
      </c>
      <c r="D255" s="2">
        <v>2</v>
      </c>
      <c r="E255" s="2">
        <v>2011</v>
      </c>
      <c r="F255" s="2" t="s">
        <v>161</v>
      </c>
      <c r="G255" s="2">
        <v>1</v>
      </c>
      <c r="H255" s="2">
        <v>0</v>
      </c>
      <c r="I255" s="2">
        <v>0</v>
      </c>
      <c r="J255" s="12">
        <v>630909</v>
      </c>
      <c r="K255" s="12">
        <v>477599.54579863744</v>
      </c>
      <c r="L255" s="12" t="s">
        <v>141</v>
      </c>
      <c r="M255" s="15">
        <v>-3.5084758049134565E-2</v>
      </c>
      <c r="N255" s="12">
        <v>566394.81927075807</v>
      </c>
      <c r="O255" s="14">
        <f t="shared" si="3"/>
        <v>-8.326344212232481E-2</v>
      </c>
      <c r="P255">
        <v>1</v>
      </c>
      <c r="Q255">
        <v>2</v>
      </c>
      <c r="R255">
        <v>2</v>
      </c>
      <c r="S255">
        <v>1</v>
      </c>
    </row>
    <row r="256" spans="1:19">
      <c r="A256" s="10" t="s">
        <v>269</v>
      </c>
      <c r="B256" s="2">
        <v>1</v>
      </c>
      <c r="C256" s="11" t="s">
        <v>26</v>
      </c>
      <c r="D256" s="2">
        <v>4</v>
      </c>
      <c r="E256" s="2">
        <v>1995</v>
      </c>
      <c r="F256" s="2" t="s">
        <v>143</v>
      </c>
      <c r="G256" s="2">
        <v>1</v>
      </c>
      <c r="H256" s="2">
        <v>0</v>
      </c>
      <c r="I256" s="2">
        <v>0</v>
      </c>
      <c r="J256" s="12">
        <v>611257</v>
      </c>
      <c r="K256" s="12">
        <v>462722.93716881151</v>
      </c>
      <c r="L256" s="12" t="s">
        <v>26</v>
      </c>
      <c r="M256" s="13">
        <v>-3.5215704257905836E-2</v>
      </c>
      <c r="N256" s="12">
        <v>716016.95590087015</v>
      </c>
      <c r="O256" s="14">
        <f t="shared" si="3"/>
        <v>-7.9830846145830248E-2</v>
      </c>
      <c r="P256">
        <v>1</v>
      </c>
      <c r="Q256">
        <v>2</v>
      </c>
      <c r="R256">
        <v>2</v>
      </c>
      <c r="S256">
        <v>1</v>
      </c>
    </row>
    <row r="257" spans="1:19">
      <c r="A257" s="10" t="s">
        <v>260</v>
      </c>
      <c r="B257" s="2">
        <v>5</v>
      </c>
      <c r="C257" s="11" t="s">
        <v>39</v>
      </c>
      <c r="D257" s="2">
        <v>2</v>
      </c>
      <c r="E257" s="2">
        <v>2011</v>
      </c>
      <c r="F257" s="2" t="s">
        <v>161</v>
      </c>
      <c r="G257" s="2">
        <v>1</v>
      </c>
      <c r="H257" s="2">
        <v>0</v>
      </c>
      <c r="I257" s="2">
        <v>0</v>
      </c>
      <c r="J257" s="12">
        <v>595401</v>
      </c>
      <c r="K257" s="12">
        <v>450719.90915972751</v>
      </c>
      <c r="L257" s="12" t="s">
        <v>141</v>
      </c>
      <c r="M257" s="15">
        <v>-3.532135676585807E-2</v>
      </c>
      <c r="N257" s="12">
        <v>534517.72250614373</v>
      </c>
      <c r="O257" s="14">
        <f t="shared" si="3"/>
        <v>-8.399475900203926E-2</v>
      </c>
      <c r="P257">
        <v>1</v>
      </c>
      <c r="Q257">
        <v>2</v>
      </c>
      <c r="R257">
        <v>2</v>
      </c>
      <c r="S257">
        <v>1</v>
      </c>
    </row>
    <row r="258" spans="1:19">
      <c r="A258" s="10" t="s">
        <v>328</v>
      </c>
      <c r="B258" s="2">
        <v>1</v>
      </c>
      <c r="C258" s="11" t="s">
        <v>20</v>
      </c>
      <c r="D258" s="2">
        <v>1</v>
      </c>
      <c r="E258" s="2">
        <v>1997</v>
      </c>
      <c r="F258" s="2" t="s">
        <v>329</v>
      </c>
      <c r="G258" s="2">
        <v>1</v>
      </c>
      <c r="H258" s="2">
        <v>0</v>
      </c>
      <c r="I258" s="2">
        <v>0</v>
      </c>
      <c r="J258" s="12">
        <v>594132</v>
      </c>
      <c r="K258" s="12">
        <v>449759.27327781986</v>
      </c>
      <c r="L258" s="12" t="s">
        <v>105</v>
      </c>
      <c r="M258" s="13">
        <v>-3.532981243138477E-2</v>
      </c>
      <c r="N258" s="12">
        <v>650634.92943494685</v>
      </c>
      <c r="O258" s="14">
        <f t="shared" ref="O258:O321" si="4">STANDARDIZE(N258,AVERAGE($N$2:$N$1580),STDEV($N$2:$N$1580))</f>
        <v>-8.1330825266812956E-2</v>
      </c>
      <c r="P258">
        <v>1</v>
      </c>
      <c r="Q258">
        <v>2</v>
      </c>
      <c r="R258">
        <v>2</v>
      </c>
      <c r="S258">
        <v>1</v>
      </c>
    </row>
    <row r="259" spans="1:19">
      <c r="A259" s="10" t="s">
        <v>278</v>
      </c>
      <c r="B259" s="2">
        <v>1</v>
      </c>
      <c r="C259" s="11" t="s">
        <v>20</v>
      </c>
      <c r="D259" s="2">
        <v>1</v>
      </c>
      <c r="E259" s="2">
        <v>1993</v>
      </c>
      <c r="F259" s="2" t="s">
        <v>113</v>
      </c>
      <c r="G259" s="2">
        <v>1</v>
      </c>
      <c r="H259" s="2">
        <v>0</v>
      </c>
      <c r="I259" s="2">
        <v>0</v>
      </c>
      <c r="J259" s="12">
        <v>587592</v>
      </c>
      <c r="K259" s="12">
        <v>444808.47842543531</v>
      </c>
      <c r="L259" s="12" t="s">
        <v>105</v>
      </c>
      <c r="M259" s="15">
        <v>-3.537339009296446E-2</v>
      </c>
      <c r="N259" s="12">
        <v>708061.67967670248</v>
      </c>
      <c r="O259" s="14">
        <f t="shared" si="4"/>
        <v>-8.0013354227682396E-2</v>
      </c>
      <c r="P259">
        <v>1</v>
      </c>
      <c r="Q259">
        <v>2</v>
      </c>
      <c r="R259">
        <v>2</v>
      </c>
      <c r="S259">
        <v>1</v>
      </c>
    </row>
    <row r="260" spans="1:19">
      <c r="A260" s="10" t="s">
        <v>330</v>
      </c>
      <c r="B260" s="2">
        <v>2</v>
      </c>
      <c r="C260" s="11" t="s">
        <v>21</v>
      </c>
      <c r="D260" s="2">
        <v>2</v>
      </c>
      <c r="E260" s="2">
        <v>2013</v>
      </c>
      <c r="F260" s="2" t="s">
        <v>189</v>
      </c>
      <c r="G260" s="2">
        <v>1</v>
      </c>
      <c r="H260" s="2">
        <v>0</v>
      </c>
      <c r="I260" s="2">
        <v>0</v>
      </c>
      <c r="J260" s="12">
        <v>581895</v>
      </c>
      <c r="K260" s="12">
        <v>440495.83648750948</v>
      </c>
      <c r="L260" s="12" t="s">
        <v>26</v>
      </c>
      <c r="M260" s="13">
        <v>-3.5411350633946043E-2</v>
      </c>
      <c r="N260" s="12">
        <v>547379.03598389681</v>
      </c>
      <c r="O260" s="14">
        <f t="shared" si="4"/>
        <v>-8.3699697763839523E-2</v>
      </c>
      <c r="P260">
        <v>1</v>
      </c>
      <c r="Q260">
        <v>2</v>
      </c>
      <c r="R260">
        <v>2</v>
      </c>
      <c r="S260">
        <v>1</v>
      </c>
    </row>
    <row r="261" spans="1:19">
      <c r="A261" s="10" t="s">
        <v>251</v>
      </c>
      <c r="B261" s="2">
        <v>2</v>
      </c>
      <c r="C261" s="11" t="s">
        <v>24</v>
      </c>
      <c r="D261" s="2">
        <v>2</v>
      </c>
      <c r="E261" s="2">
        <v>2004</v>
      </c>
      <c r="F261" s="2" t="s">
        <v>252</v>
      </c>
      <c r="G261" s="2">
        <v>1</v>
      </c>
      <c r="H261" s="2">
        <v>0</v>
      </c>
      <c r="I261" s="2">
        <v>0</v>
      </c>
      <c r="J261" s="12">
        <v>576315</v>
      </c>
      <c r="K261" s="12">
        <v>436271.76381529146</v>
      </c>
      <c r="L261" s="12" t="s">
        <v>141</v>
      </c>
      <c r="M261" s="15">
        <v>-3.5448531574559905E-2</v>
      </c>
      <c r="N261" s="12">
        <v>537816.15248875972</v>
      </c>
      <c r="O261" s="14">
        <f t="shared" si="4"/>
        <v>-8.3919087194764735E-2</v>
      </c>
      <c r="P261">
        <v>1</v>
      </c>
      <c r="Q261">
        <v>2</v>
      </c>
      <c r="R261">
        <v>2</v>
      </c>
      <c r="S261">
        <v>1</v>
      </c>
    </row>
    <row r="262" spans="1:19">
      <c r="A262" s="10" t="s">
        <v>260</v>
      </c>
      <c r="B262" s="2">
        <v>5</v>
      </c>
      <c r="C262" s="11" t="s">
        <v>39</v>
      </c>
      <c r="D262" s="2">
        <v>2</v>
      </c>
      <c r="E262" s="2">
        <v>2011</v>
      </c>
      <c r="F262" s="2" t="s">
        <v>161</v>
      </c>
      <c r="G262" s="2">
        <v>1</v>
      </c>
      <c r="H262" s="2">
        <v>0</v>
      </c>
      <c r="I262" s="2">
        <v>0</v>
      </c>
      <c r="J262" s="12">
        <v>573778</v>
      </c>
      <c r="K262" s="12">
        <v>434351.24905374716</v>
      </c>
      <c r="L262" s="12" t="s">
        <v>141</v>
      </c>
      <c r="M262" s="13">
        <v>-3.54654362423623E-2</v>
      </c>
      <c r="N262" s="12">
        <v>515105.80228137027</v>
      </c>
      <c r="O262" s="14">
        <f t="shared" si="4"/>
        <v>-8.4440102724300872E-2</v>
      </c>
      <c r="P262">
        <v>1</v>
      </c>
      <c r="Q262">
        <v>2</v>
      </c>
      <c r="R262">
        <v>2</v>
      </c>
      <c r="S262">
        <v>1</v>
      </c>
    </row>
    <row r="263" spans="1:19">
      <c r="A263" s="10" t="s">
        <v>331</v>
      </c>
      <c r="B263" s="2">
        <v>6</v>
      </c>
      <c r="C263" s="11" t="s">
        <v>20</v>
      </c>
      <c r="D263" s="2">
        <v>1</v>
      </c>
      <c r="E263" s="2">
        <v>1993</v>
      </c>
      <c r="F263" s="2" t="s">
        <v>113</v>
      </c>
      <c r="G263" s="2">
        <v>1</v>
      </c>
      <c r="H263" s="2">
        <v>0</v>
      </c>
      <c r="I263" s="2">
        <v>0</v>
      </c>
      <c r="J263" s="12">
        <v>541395</v>
      </c>
      <c r="K263" s="12">
        <v>409837.24451173353</v>
      </c>
      <c r="L263" s="12" t="s">
        <v>105</v>
      </c>
      <c r="M263" s="15">
        <v>-3.5681212299691845E-2</v>
      </c>
      <c r="N263" s="12">
        <v>652393.24747200159</v>
      </c>
      <c r="O263" s="14">
        <f t="shared" si="4"/>
        <v>-8.1290486346681678E-2</v>
      </c>
      <c r="P263">
        <v>1</v>
      </c>
      <c r="Q263">
        <v>2</v>
      </c>
      <c r="R263">
        <v>2</v>
      </c>
      <c r="S263">
        <v>1</v>
      </c>
    </row>
    <row r="264" spans="1:19">
      <c r="A264" s="10" t="s">
        <v>304</v>
      </c>
      <c r="B264" s="2">
        <v>2</v>
      </c>
      <c r="C264" s="11" t="s">
        <v>39</v>
      </c>
      <c r="D264" s="2">
        <v>2</v>
      </c>
      <c r="E264" s="2">
        <v>2010</v>
      </c>
      <c r="F264" s="2" t="s">
        <v>266</v>
      </c>
      <c r="G264" s="2">
        <v>1</v>
      </c>
      <c r="H264" s="2">
        <v>0</v>
      </c>
      <c r="I264" s="2">
        <v>0</v>
      </c>
      <c r="J264" s="12">
        <v>536954</v>
      </c>
      <c r="K264" s="12">
        <v>406475.3974261923</v>
      </c>
      <c r="L264" s="12" t="s">
        <v>141</v>
      </c>
      <c r="M264" s="13">
        <v>-3.5710803797409797E-2</v>
      </c>
      <c r="N264" s="12">
        <v>476776.1436368326</v>
      </c>
      <c r="O264" s="14">
        <f t="shared" si="4"/>
        <v>-8.5319452765724973E-2</v>
      </c>
      <c r="P264">
        <v>1</v>
      </c>
      <c r="Q264">
        <v>2</v>
      </c>
      <c r="R264">
        <v>2</v>
      </c>
      <c r="S264">
        <v>1</v>
      </c>
    </row>
    <row r="265" spans="1:19">
      <c r="A265" s="10" t="s">
        <v>332</v>
      </c>
      <c r="B265" s="2">
        <v>2</v>
      </c>
      <c r="C265" s="11" t="s">
        <v>24</v>
      </c>
      <c r="D265" s="2">
        <v>3</v>
      </c>
      <c r="E265" s="2">
        <v>2015</v>
      </c>
      <c r="F265" s="2" t="s">
        <v>227</v>
      </c>
      <c r="G265" s="2">
        <v>1</v>
      </c>
      <c r="H265" s="2">
        <v>0</v>
      </c>
      <c r="I265" s="2">
        <v>0</v>
      </c>
      <c r="J265" s="12">
        <v>522196</v>
      </c>
      <c r="K265" s="12">
        <v>395303.55791067373</v>
      </c>
      <c r="L265" s="12" t="s">
        <v>141</v>
      </c>
      <c r="M265" s="15">
        <v>-3.5809140055757367E-2</v>
      </c>
      <c r="N265" s="12">
        <v>501768.89679891779</v>
      </c>
      <c r="O265" s="14">
        <f t="shared" si="4"/>
        <v>-8.4746074882759814E-2</v>
      </c>
      <c r="P265">
        <v>1</v>
      </c>
      <c r="Q265">
        <v>2</v>
      </c>
      <c r="R265">
        <v>2</v>
      </c>
      <c r="S265">
        <v>1</v>
      </c>
    </row>
    <row r="266" spans="1:19">
      <c r="A266" s="10" t="s">
        <v>226</v>
      </c>
      <c r="B266" s="2">
        <v>3</v>
      </c>
      <c r="C266" s="11" t="s">
        <v>24</v>
      </c>
      <c r="D266" s="2">
        <v>3</v>
      </c>
      <c r="E266" s="2">
        <v>2015</v>
      </c>
      <c r="F266" s="2" t="s">
        <v>227</v>
      </c>
      <c r="G266" s="2">
        <v>1</v>
      </c>
      <c r="H266" s="2">
        <v>0</v>
      </c>
      <c r="I266" s="2">
        <v>0</v>
      </c>
      <c r="J266" s="12">
        <v>518740</v>
      </c>
      <c r="K266" s="12">
        <v>392687.35806207423</v>
      </c>
      <c r="L266" s="12" t="s">
        <v>141</v>
      </c>
      <c r="M266" s="13">
        <v>-3.5832168251234336E-2</v>
      </c>
      <c r="N266" s="12">
        <v>498448.08754848875</v>
      </c>
      <c r="O266" s="14">
        <f t="shared" si="4"/>
        <v>-8.4822260109949227E-2</v>
      </c>
      <c r="P266">
        <v>1</v>
      </c>
      <c r="Q266">
        <v>2</v>
      </c>
      <c r="R266">
        <v>2</v>
      </c>
      <c r="S266">
        <v>1</v>
      </c>
    </row>
    <row r="267" spans="1:19">
      <c r="A267" s="10" t="s">
        <v>246</v>
      </c>
      <c r="B267" s="2">
        <v>3</v>
      </c>
      <c r="C267" s="11" t="s">
        <v>19</v>
      </c>
      <c r="D267" s="2">
        <v>3</v>
      </c>
      <c r="E267" s="2">
        <v>2011</v>
      </c>
      <c r="F267" s="2" t="s">
        <v>247</v>
      </c>
      <c r="G267" s="2">
        <v>1</v>
      </c>
      <c r="H267" s="2">
        <v>0</v>
      </c>
      <c r="I267" s="2">
        <v>0</v>
      </c>
      <c r="J267" s="12">
        <v>515982</v>
      </c>
      <c r="K267" s="12">
        <v>390599.54579863744</v>
      </c>
      <c r="L267" s="12" t="s">
        <v>102</v>
      </c>
      <c r="M267" s="15">
        <v>-3.585054549750908E-2</v>
      </c>
      <c r="N267" s="12">
        <v>463219.78547930729</v>
      </c>
      <c r="O267" s="14">
        <f t="shared" si="4"/>
        <v>-8.5630459556000113E-2</v>
      </c>
      <c r="P267">
        <v>1</v>
      </c>
      <c r="Q267">
        <v>2</v>
      </c>
      <c r="R267">
        <v>2</v>
      </c>
      <c r="S267">
        <v>1</v>
      </c>
    </row>
    <row r="268" spans="1:19">
      <c r="A268" s="10" t="s">
        <v>304</v>
      </c>
      <c r="B268" s="2">
        <v>2</v>
      </c>
      <c r="C268" s="11" t="s">
        <v>39</v>
      </c>
      <c r="D268" s="2">
        <v>2</v>
      </c>
      <c r="E268" s="2">
        <v>2010</v>
      </c>
      <c r="F268" s="2" t="s">
        <v>266</v>
      </c>
      <c r="G268" s="2">
        <v>1</v>
      </c>
      <c r="H268" s="2">
        <v>0</v>
      </c>
      <c r="I268" s="2">
        <v>0</v>
      </c>
      <c r="J268" s="12">
        <v>515261</v>
      </c>
      <c r="K268" s="12">
        <v>390053.74716124148</v>
      </c>
      <c r="L268" s="12" t="s">
        <v>141</v>
      </c>
      <c r="M268" s="13">
        <v>-3.5855349701484455E-2</v>
      </c>
      <c r="N268" s="12">
        <v>457514.33557894715</v>
      </c>
      <c r="O268" s="14">
        <f t="shared" si="4"/>
        <v>-8.5761352649850811E-2</v>
      </c>
      <c r="P268">
        <v>1</v>
      </c>
      <c r="Q268">
        <v>2</v>
      </c>
      <c r="R268">
        <v>2</v>
      </c>
      <c r="S268">
        <v>1</v>
      </c>
    </row>
    <row r="269" spans="1:19">
      <c r="A269" s="10" t="s">
        <v>333</v>
      </c>
      <c r="B269" s="2">
        <v>2</v>
      </c>
      <c r="C269" s="11" t="s">
        <v>17</v>
      </c>
      <c r="D269" s="2">
        <v>4</v>
      </c>
      <c r="E269" s="2">
        <v>2018</v>
      </c>
      <c r="F269" s="2" t="s">
        <v>334</v>
      </c>
      <c r="G269" s="2">
        <v>1</v>
      </c>
      <c r="H269" s="2">
        <v>0</v>
      </c>
      <c r="I269" s="2">
        <v>0</v>
      </c>
      <c r="J269" s="12">
        <v>515126</v>
      </c>
      <c r="K269" s="12">
        <v>389951.55185465555</v>
      </c>
      <c r="L269" s="12" t="s">
        <v>26</v>
      </c>
      <c r="M269" s="15">
        <v>-3.5856249240370272E-2</v>
      </c>
      <c r="N269" s="12">
        <v>496475.57625852746</v>
      </c>
      <c r="O269" s="14">
        <f t="shared" si="4"/>
        <v>-8.4867513001466541E-2</v>
      </c>
      <c r="P269">
        <v>1</v>
      </c>
      <c r="Q269">
        <v>2</v>
      </c>
      <c r="R269">
        <v>2</v>
      </c>
      <c r="S269">
        <v>1</v>
      </c>
    </row>
    <row r="270" spans="1:19">
      <c r="A270" s="10" t="s">
        <v>335</v>
      </c>
      <c r="B270" s="2">
        <v>3</v>
      </c>
      <c r="C270" s="11" t="s">
        <v>19</v>
      </c>
      <c r="D270" s="2">
        <v>3</v>
      </c>
      <c r="E270" s="2">
        <v>2014</v>
      </c>
      <c r="F270" s="2" t="s">
        <v>145</v>
      </c>
      <c r="G270" s="2">
        <v>1</v>
      </c>
      <c r="H270" s="2">
        <v>0</v>
      </c>
      <c r="I270" s="2">
        <v>0</v>
      </c>
      <c r="J270" s="12">
        <v>513909</v>
      </c>
      <c r="K270" s="12">
        <v>389030.2800908403</v>
      </c>
      <c r="L270" s="12" t="s">
        <v>102</v>
      </c>
      <c r="M270" s="13">
        <v>-3.5864358416844662E-2</v>
      </c>
      <c r="N270" s="12">
        <v>489264.08470396878</v>
      </c>
      <c r="O270" s="14">
        <f t="shared" si="4"/>
        <v>-8.5032957349824551E-2</v>
      </c>
      <c r="P270">
        <v>1</v>
      </c>
      <c r="Q270">
        <v>2</v>
      </c>
      <c r="R270">
        <v>2</v>
      </c>
      <c r="S270">
        <v>1</v>
      </c>
    </row>
    <row r="271" spans="1:19">
      <c r="A271" s="10" t="s">
        <v>267</v>
      </c>
      <c r="B271" s="2">
        <v>5</v>
      </c>
      <c r="C271" s="11" t="s">
        <v>25</v>
      </c>
      <c r="D271" s="2">
        <v>2</v>
      </c>
      <c r="E271" s="2">
        <v>2012</v>
      </c>
      <c r="F271" s="2" t="s">
        <v>268</v>
      </c>
      <c r="G271" s="2">
        <v>1</v>
      </c>
      <c r="H271" s="2">
        <v>0</v>
      </c>
      <c r="I271" s="2">
        <v>0</v>
      </c>
      <c r="J271" s="12">
        <v>508658</v>
      </c>
      <c r="K271" s="12">
        <v>385055.26116578351</v>
      </c>
      <c r="L271" s="12" t="s">
        <v>141</v>
      </c>
      <c r="M271" s="15">
        <v>-3.5899347147877528E-2</v>
      </c>
      <c r="N271" s="12">
        <v>469217.92605592898</v>
      </c>
      <c r="O271" s="14">
        <f t="shared" si="4"/>
        <v>-8.5492851621282132E-2</v>
      </c>
      <c r="P271">
        <v>1</v>
      </c>
      <c r="Q271">
        <v>2</v>
      </c>
      <c r="R271">
        <v>2</v>
      </c>
      <c r="S271">
        <v>1</v>
      </c>
    </row>
    <row r="272" spans="1:19">
      <c r="A272" s="10" t="s">
        <v>294</v>
      </c>
      <c r="B272" s="2">
        <v>2</v>
      </c>
      <c r="C272" s="11" t="s">
        <v>39</v>
      </c>
      <c r="D272" s="2">
        <v>2</v>
      </c>
      <c r="E272" s="2">
        <v>2011</v>
      </c>
      <c r="F272" s="2" t="s">
        <v>161</v>
      </c>
      <c r="G272" s="2">
        <v>1</v>
      </c>
      <c r="H272" s="2">
        <v>0</v>
      </c>
      <c r="I272" s="2">
        <v>0</v>
      </c>
      <c r="J272" s="12">
        <v>504164</v>
      </c>
      <c r="K272" s="12">
        <v>381653.29295987892</v>
      </c>
      <c r="L272" s="12" t="s">
        <v>141</v>
      </c>
      <c r="M272" s="13">
        <v>-3.5929291797898805E-2</v>
      </c>
      <c r="N272" s="12">
        <v>452610.24595119501</v>
      </c>
      <c r="O272" s="14">
        <f t="shared" si="4"/>
        <v>-8.5873861124223197E-2</v>
      </c>
      <c r="P272">
        <v>1</v>
      </c>
      <c r="Q272">
        <v>2</v>
      </c>
      <c r="R272">
        <v>2</v>
      </c>
      <c r="S272">
        <v>1</v>
      </c>
    </row>
    <row r="273" spans="1:19">
      <c r="A273" s="10" t="s">
        <v>336</v>
      </c>
      <c r="B273" s="2">
        <v>3</v>
      </c>
      <c r="C273" s="11" t="s">
        <v>21</v>
      </c>
      <c r="D273" s="2">
        <v>1</v>
      </c>
      <c r="E273" s="2">
        <v>2012</v>
      </c>
      <c r="F273" s="2" t="s">
        <v>337</v>
      </c>
      <c r="G273" s="2">
        <v>1</v>
      </c>
      <c r="H273" s="2">
        <v>0</v>
      </c>
      <c r="I273" s="2">
        <v>0</v>
      </c>
      <c r="J273" s="12">
        <v>501810</v>
      </c>
      <c r="K273" s="12">
        <v>379871.30961392884</v>
      </c>
      <c r="L273" s="12" t="s">
        <v>26</v>
      </c>
      <c r="M273" s="15">
        <v>-3.5944977090767091E-2</v>
      </c>
      <c r="N273" s="12">
        <v>462900.90291340294</v>
      </c>
      <c r="O273" s="14">
        <f t="shared" si="4"/>
        <v>-8.5637775285058337E-2</v>
      </c>
      <c r="P273">
        <v>1</v>
      </c>
      <c r="Q273">
        <v>2</v>
      </c>
      <c r="R273">
        <v>2</v>
      </c>
      <c r="S273">
        <v>1</v>
      </c>
    </row>
    <row r="274" spans="1:19">
      <c r="A274" s="10" t="s">
        <v>338</v>
      </c>
      <c r="B274" s="2">
        <v>4</v>
      </c>
      <c r="C274" s="11" t="s">
        <v>21</v>
      </c>
      <c r="D274" s="2">
        <v>1</v>
      </c>
      <c r="E274" s="2">
        <v>1996</v>
      </c>
      <c r="F274" s="2" t="s">
        <v>192</v>
      </c>
      <c r="G274" s="2">
        <v>1</v>
      </c>
      <c r="H274" s="2">
        <v>0</v>
      </c>
      <c r="I274" s="2">
        <v>0</v>
      </c>
      <c r="J274" s="12">
        <v>492944</v>
      </c>
      <c r="K274" s="12">
        <v>373159.72747918247</v>
      </c>
      <c r="L274" s="12" t="s">
        <v>26</v>
      </c>
      <c r="M274" s="13">
        <v>-3.6004053474186899E-2</v>
      </c>
      <c r="N274" s="12">
        <v>557620.17286582477</v>
      </c>
      <c r="O274" s="14">
        <f t="shared" si="4"/>
        <v>-8.3464748002745406E-2</v>
      </c>
      <c r="P274">
        <v>1</v>
      </c>
      <c r="Q274">
        <v>2</v>
      </c>
      <c r="R274">
        <v>2</v>
      </c>
      <c r="S274">
        <v>1</v>
      </c>
    </row>
    <row r="275" spans="1:19">
      <c r="A275" s="10" t="s">
        <v>205</v>
      </c>
      <c r="B275" s="2">
        <v>4</v>
      </c>
      <c r="C275" s="11" t="s">
        <v>24</v>
      </c>
      <c r="D275" s="2">
        <v>3</v>
      </c>
      <c r="E275" s="2">
        <v>1997</v>
      </c>
      <c r="F275" s="2" t="s">
        <v>177</v>
      </c>
      <c r="G275" s="2">
        <v>1</v>
      </c>
      <c r="H275" s="2">
        <v>0</v>
      </c>
      <c r="I275" s="2">
        <v>49</v>
      </c>
      <c r="J275" s="12">
        <v>487401</v>
      </c>
      <c r="K275" s="12">
        <v>368963.66389099171</v>
      </c>
      <c r="L275" s="12" t="s">
        <v>141</v>
      </c>
      <c r="M275" s="15">
        <v>-3.6040987874513541E-2</v>
      </c>
      <c r="N275" s="12">
        <v>533753.63596224831</v>
      </c>
      <c r="O275" s="14">
        <f t="shared" si="4"/>
        <v>-8.4012288496373058E-2</v>
      </c>
      <c r="P275">
        <v>1</v>
      </c>
      <c r="Q275">
        <v>2</v>
      </c>
      <c r="R275">
        <v>2</v>
      </c>
      <c r="S275">
        <v>1</v>
      </c>
    </row>
    <row r="276" spans="1:19">
      <c r="A276" s="10" t="s">
        <v>215</v>
      </c>
      <c r="B276" s="2">
        <v>3</v>
      </c>
      <c r="C276" s="11" t="s">
        <v>24</v>
      </c>
      <c r="D276" s="2">
        <v>3</v>
      </c>
      <c r="E276" s="2">
        <v>2010</v>
      </c>
      <c r="F276" s="2" t="s">
        <v>216</v>
      </c>
      <c r="G276" s="2">
        <v>1</v>
      </c>
      <c r="H276" s="2">
        <v>0</v>
      </c>
      <c r="I276" s="2">
        <v>0</v>
      </c>
      <c r="J276" s="12">
        <v>479009</v>
      </c>
      <c r="K276" s="12">
        <v>362610.90083270252</v>
      </c>
      <c r="L276" s="12" t="s">
        <v>141</v>
      </c>
      <c r="M276" s="13">
        <v>-3.6096905876956471E-2</v>
      </c>
      <c r="N276" s="12">
        <v>425325.19319594518</v>
      </c>
      <c r="O276" s="14">
        <f t="shared" si="4"/>
        <v>-8.649982840697662E-2</v>
      </c>
      <c r="P276">
        <v>1</v>
      </c>
      <c r="Q276">
        <v>2</v>
      </c>
      <c r="R276">
        <v>2</v>
      </c>
      <c r="S276">
        <v>1</v>
      </c>
    </row>
    <row r="277" spans="1:19">
      <c r="A277" s="10" t="s">
        <v>226</v>
      </c>
      <c r="B277" s="2">
        <v>3</v>
      </c>
      <c r="C277" s="11" t="s">
        <v>19</v>
      </c>
      <c r="D277" s="2">
        <v>3</v>
      </c>
      <c r="E277" s="2">
        <v>2015</v>
      </c>
      <c r="F277" s="2" t="s">
        <v>227</v>
      </c>
      <c r="G277" s="2">
        <v>1</v>
      </c>
      <c r="H277" s="2">
        <v>0</v>
      </c>
      <c r="I277" s="2">
        <v>0</v>
      </c>
      <c r="J277" s="12">
        <v>477589</v>
      </c>
      <c r="K277" s="12">
        <v>361535.95760787284</v>
      </c>
      <c r="L277" s="12" t="s">
        <v>102</v>
      </c>
      <c r="M277" s="15">
        <v>-3.6106367693385093E-2</v>
      </c>
      <c r="N277" s="12">
        <v>458906.81976364885</v>
      </c>
      <c r="O277" s="14">
        <f t="shared" si="4"/>
        <v>-8.5729406604182753E-2</v>
      </c>
      <c r="P277">
        <v>1</v>
      </c>
      <c r="Q277">
        <v>2</v>
      </c>
      <c r="R277">
        <v>2</v>
      </c>
      <c r="S277">
        <v>1</v>
      </c>
    </row>
    <row r="278" spans="1:19">
      <c r="A278" s="10" t="s">
        <v>302</v>
      </c>
      <c r="B278" s="2">
        <v>3</v>
      </c>
      <c r="C278" s="11" t="s">
        <v>24</v>
      </c>
      <c r="D278" s="2">
        <v>2</v>
      </c>
      <c r="E278" s="2">
        <v>2003</v>
      </c>
      <c r="F278" s="2" t="s">
        <v>303</v>
      </c>
      <c r="G278" s="2">
        <v>1</v>
      </c>
      <c r="H278" s="2">
        <v>0</v>
      </c>
      <c r="I278" s="2">
        <v>0</v>
      </c>
      <c r="J278" s="12">
        <v>474989</v>
      </c>
      <c r="K278" s="12">
        <v>359567.75170325511</v>
      </c>
      <c r="L278" s="12" t="s">
        <v>141</v>
      </c>
      <c r="M278" s="13">
        <v>-3.612369214600087E-2</v>
      </c>
      <c r="N278" s="12">
        <v>440414.85862922418</v>
      </c>
      <c r="O278" s="14">
        <f t="shared" si="4"/>
        <v>-8.6153644840697444E-2</v>
      </c>
      <c r="P278">
        <v>1</v>
      </c>
      <c r="Q278">
        <v>2</v>
      </c>
      <c r="R278">
        <v>2</v>
      </c>
      <c r="S278">
        <v>1</v>
      </c>
    </row>
    <row r="279" spans="1:19">
      <c r="A279" s="10" t="s">
        <v>160</v>
      </c>
      <c r="B279" s="2">
        <v>3</v>
      </c>
      <c r="C279" s="11" t="s">
        <v>24</v>
      </c>
      <c r="D279" s="2">
        <v>2</v>
      </c>
      <c r="E279" s="2">
        <v>2011</v>
      </c>
      <c r="F279" s="2" t="s">
        <v>161</v>
      </c>
      <c r="G279" s="2">
        <v>1</v>
      </c>
      <c r="H279" s="2">
        <v>0</v>
      </c>
      <c r="I279" s="2">
        <v>0</v>
      </c>
      <c r="J279" s="12">
        <v>453066</v>
      </c>
      <c r="K279" s="12">
        <v>342971.99091597274</v>
      </c>
      <c r="L279" s="12" t="s">
        <v>141</v>
      </c>
      <c r="M279" s="15">
        <v>-3.6269770597806929E-2</v>
      </c>
      <c r="N279" s="12">
        <v>406737.31899168546</v>
      </c>
      <c r="O279" s="14">
        <f t="shared" si="4"/>
        <v>-8.6926267058650628E-2</v>
      </c>
      <c r="P279">
        <v>1</v>
      </c>
      <c r="Q279">
        <v>2</v>
      </c>
      <c r="R279">
        <v>2</v>
      </c>
      <c r="S279">
        <v>1</v>
      </c>
    </row>
    <row r="280" spans="1:19">
      <c r="A280" s="10" t="s">
        <v>296</v>
      </c>
      <c r="B280" s="2">
        <v>2</v>
      </c>
      <c r="C280" s="11" t="s">
        <v>25</v>
      </c>
      <c r="D280" s="2">
        <v>2</v>
      </c>
      <c r="E280" s="2">
        <v>1998</v>
      </c>
      <c r="F280" s="2" t="s">
        <v>156</v>
      </c>
      <c r="G280" s="2">
        <v>1</v>
      </c>
      <c r="H280" s="2">
        <v>0</v>
      </c>
      <c r="I280" s="2">
        <v>0</v>
      </c>
      <c r="J280" s="12">
        <v>449784</v>
      </c>
      <c r="K280" s="12">
        <v>340487.5094625284</v>
      </c>
      <c r="L280" s="12" t="s">
        <v>141</v>
      </c>
      <c r="M280" s="13">
        <v>-3.6291639387608848E-2</v>
      </c>
      <c r="N280" s="12">
        <v>474589.00764436537</v>
      </c>
      <c r="O280" s="14">
        <f t="shared" si="4"/>
        <v>-8.5369629526843877E-2</v>
      </c>
      <c r="P280">
        <v>1</v>
      </c>
      <c r="Q280">
        <v>2</v>
      </c>
      <c r="R280">
        <v>2</v>
      </c>
      <c r="S280">
        <v>1</v>
      </c>
    </row>
    <row r="281" spans="1:19">
      <c r="A281" s="10" t="s">
        <v>339</v>
      </c>
      <c r="B281" s="2">
        <v>3</v>
      </c>
      <c r="C281" s="11" t="s">
        <v>24</v>
      </c>
      <c r="D281" s="2">
        <v>2</v>
      </c>
      <c r="E281" s="2">
        <v>2010</v>
      </c>
      <c r="F281" s="2" t="s">
        <v>266</v>
      </c>
      <c r="G281" s="2">
        <v>1</v>
      </c>
      <c r="H281" s="2">
        <v>0</v>
      </c>
      <c r="I281" s="2">
        <v>0</v>
      </c>
      <c r="J281" s="12">
        <v>448161</v>
      </c>
      <c r="K281" s="12">
        <v>339258.89477668435</v>
      </c>
      <c r="L281" s="12" t="s">
        <v>141</v>
      </c>
      <c r="M281" s="15">
        <v>-3.6302453843991694E-2</v>
      </c>
      <c r="N281" s="12">
        <v>397934.41022587882</v>
      </c>
      <c r="O281" s="14">
        <f t="shared" si="4"/>
        <v>-8.7128221327527677E-2</v>
      </c>
      <c r="P281">
        <v>1</v>
      </c>
      <c r="Q281">
        <v>2</v>
      </c>
      <c r="R281">
        <v>2</v>
      </c>
      <c r="S281">
        <v>1</v>
      </c>
    </row>
    <row r="282" spans="1:19">
      <c r="A282" s="10" t="s">
        <v>340</v>
      </c>
      <c r="B282" s="2">
        <v>6</v>
      </c>
      <c r="C282" s="11" t="s">
        <v>25</v>
      </c>
      <c r="D282" s="2">
        <v>2</v>
      </c>
      <c r="E282" s="2">
        <v>1991</v>
      </c>
      <c r="F282" s="2" t="s">
        <v>194</v>
      </c>
      <c r="G282" s="2">
        <v>1</v>
      </c>
      <c r="H282" s="2">
        <v>0</v>
      </c>
      <c r="I282" s="2">
        <v>0</v>
      </c>
      <c r="J282" s="12">
        <v>444482</v>
      </c>
      <c r="K282" s="12">
        <v>336473.88342165027</v>
      </c>
      <c r="L282" s="12" t="s">
        <v>141</v>
      </c>
      <c r="M282" s="13">
        <v>-3.6326967944443025E-2</v>
      </c>
      <c r="N282" s="12">
        <v>546951.00830829411</v>
      </c>
      <c r="O282" s="14">
        <f t="shared" si="4"/>
        <v>-8.3709517474413062E-2</v>
      </c>
      <c r="P282">
        <v>1</v>
      </c>
      <c r="Q282">
        <v>2</v>
      </c>
      <c r="R282">
        <v>2</v>
      </c>
      <c r="S282">
        <v>1</v>
      </c>
    </row>
    <row r="283" spans="1:19">
      <c r="A283" s="10" t="s">
        <v>341</v>
      </c>
      <c r="B283" s="2">
        <v>2</v>
      </c>
      <c r="C283" s="11" t="s">
        <v>25</v>
      </c>
      <c r="D283" s="2">
        <v>3</v>
      </c>
      <c r="E283" s="2">
        <v>2002</v>
      </c>
      <c r="F283" s="2" t="s">
        <v>342</v>
      </c>
      <c r="G283" s="2">
        <v>1</v>
      </c>
      <c r="H283" s="2">
        <v>0</v>
      </c>
      <c r="I283" s="2">
        <v>0</v>
      </c>
      <c r="J283" s="12">
        <v>437610</v>
      </c>
      <c r="K283" s="12">
        <v>331271.76381529146</v>
      </c>
      <c r="L283" s="12" t="s">
        <v>141</v>
      </c>
      <c r="M283" s="15">
        <v>-3.6372757805356731E-2</v>
      </c>
      <c r="N283" s="12">
        <v>407749.9542810907</v>
      </c>
      <c r="O283" s="14">
        <f t="shared" si="4"/>
        <v>-8.6903035417274843E-2</v>
      </c>
      <c r="P283">
        <v>1</v>
      </c>
      <c r="Q283">
        <v>2</v>
      </c>
      <c r="R283">
        <v>2</v>
      </c>
      <c r="S283">
        <v>1</v>
      </c>
    </row>
    <row r="284" spans="1:19">
      <c r="A284" s="10" t="s">
        <v>343</v>
      </c>
      <c r="B284" s="2">
        <v>3</v>
      </c>
      <c r="C284" s="11" t="s">
        <v>26</v>
      </c>
      <c r="D284" s="2">
        <v>1</v>
      </c>
      <c r="E284" s="2">
        <v>2009</v>
      </c>
      <c r="F284" s="2" t="s">
        <v>344</v>
      </c>
      <c r="G284" s="2">
        <v>1</v>
      </c>
      <c r="H284" s="2">
        <v>0</v>
      </c>
      <c r="I284" s="2">
        <v>0</v>
      </c>
      <c r="J284" s="12">
        <v>434661</v>
      </c>
      <c r="K284" s="12">
        <v>329039.36411809234</v>
      </c>
      <c r="L284" s="12" t="s">
        <v>26</v>
      </c>
      <c r="M284" s="13">
        <v>-3.6392407732573628E-2</v>
      </c>
      <c r="N284" s="12">
        <v>387837.02147839445</v>
      </c>
      <c r="O284" s="14">
        <f t="shared" si="4"/>
        <v>-8.7359873252626175E-2</v>
      </c>
      <c r="P284">
        <v>1</v>
      </c>
      <c r="Q284">
        <v>2</v>
      </c>
      <c r="R284">
        <v>2</v>
      </c>
      <c r="S284">
        <v>1</v>
      </c>
    </row>
    <row r="285" spans="1:19">
      <c r="A285" s="10" t="s">
        <v>345</v>
      </c>
      <c r="B285" s="2">
        <v>2</v>
      </c>
      <c r="C285" s="11" t="s">
        <v>25</v>
      </c>
      <c r="D285" s="2">
        <v>3</v>
      </c>
      <c r="E285" s="2">
        <v>2006</v>
      </c>
      <c r="F285" s="2" t="s">
        <v>325</v>
      </c>
      <c r="G285" s="2">
        <v>1</v>
      </c>
      <c r="H285" s="2">
        <v>0</v>
      </c>
      <c r="I285" s="2">
        <v>0</v>
      </c>
      <c r="J285" s="12">
        <v>431967</v>
      </c>
      <c r="K285" s="12">
        <v>327000</v>
      </c>
      <c r="L285" s="12" t="s">
        <v>141</v>
      </c>
      <c r="M285" s="15">
        <v>-3.6410358530783983E-2</v>
      </c>
      <c r="N285" s="12">
        <v>399050.89583641663</v>
      </c>
      <c r="O285" s="14">
        <f t="shared" si="4"/>
        <v>-8.710260717643438E-2</v>
      </c>
      <c r="P285">
        <v>1</v>
      </c>
      <c r="Q285">
        <v>2</v>
      </c>
      <c r="R285">
        <v>2</v>
      </c>
      <c r="S285">
        <v>1</v>
      </c>
    </row>
    <row r="286" spans="1:19">
      <c r="A286" s="10" t="s">
        <v>346</v>
      </c>
      <c r="B286" s="2">
        <v>3</v>
      </c>
      <c r="C286" s="11" t="s">
        <v>19</v>
      </c>
      <c r="D286" s="2">
        <v>3</v>
      </c>
      <c r="E286" s="2">
        <v>2008</v>
      </c>
      <c r="F286" s="2" t="s">
        <v>180</v>
      </c>
      <c r="G286" s="2">
        <v>1</v>
      </c>
      <c r="H286" s="2">
        <v>0</v>
      </c>
      <c r="I286" s="2">
        <v>0</v>
      </c>
      <c r="J286" s="12">
        <v>431285</v>
      </c>
      <c r="K286" s="12">
        <v>326483.72445117339</v>
      </c>
      <c r="L286" s="12" t="s">
        <v>102</v>
      </c>
      <c r="M286" s="13">
        <v>-3.6414902867970118E-2</v>
      </c>
      <c r="N286" s="12">
        <v>378850.0851501057</v>
      </c>
      <c r="O286" s="14">
        <f t="shared" si="4"/>
        <v>-8.7566049438692534E-2</v>
      </c>
      <c r="P286">
        <v>1</v>
      </c>
      <c r="Q286">
        <v>2</v>
      </c>
      <c r="R286">
        <v>2</v>
      </c>
      <c r="S286">
        <v>1</v>
      </c>
    </row>
    <row r="287" spans="1:19">
      <c r="A287" s="10" t="s">
        <v>347</v>
      </c>
      <c r="B287" s="2">
        <v>2</v>
      </c>
      <c r="C287" s="11" t="s">
        <v>21</v>
      </c>
      <c r="D287" s="2">
        <v>4</v>
      </c>
      <c r="E287" s="2">
        <v>2017</v>
      </c>
      <c r="F287" s="2" t="s">
        <v>298</v>
      </c>
      <c r="G287" s="2">
        <v>1</v>
      </c>
      <c r="H287" s="2">
        <v>0</v>
      </c>
      <c r="I287" s="2">
        <v>0</v>
      </c>
      <c r="J287" s="12">
        <v>430896</v>
      </c>
      <c r="K287" s="12">
        <v>326189.2505677517</v>
      </c>
      <c r="L287" s="12" t="s">
        <v>26</v>
      </c>
      <c r="M287" s="15">
        <v>-3.6417494872611478E-2</v>
      </c>
      <c r="N287" s="12">
        <v>413419.14382383641</v>
      </c>
      <c r="O287" s="14">
        <f t="shared" si="4"/>
        <v>-8.6772974200046524E-2</v>
      </c>
      <c r="P287">
        <v>1</v>
      </c>
      <c r="Q287">
        <v>2</v>
      </c>
      <c r="R287">
        <v>2</v>
      </c>
      <c r="S287">
        <v>1</v>
      </c>
    </row>
    <row r="288" spans="1:19">
      <c r="A288" s="10" t="s">
        <v>348</v>
      </c>
      <c r="B288" s="2">
        <v>1</v>
      </c>
      <c r="C288" s="11" t="s">
        <v>19</v>
      </c>
      <c r="D288" s="2">
        <v>2</v>
      </c>
      <c r="E288" s="2">
        <v>2013</v>
      </c>
      <c r="F288" s="2" t="s">
        <v>189</v>
      </c>
      <c r="G288" s="2">
        <v>1</v>
      </c>
      <c r="H288" s="2">
        <v>0</v>
      </c>
      <c r="I288" s="2">
        <v>0</v>
      </c>
      <c r="J288" s="12">
        <v>429192</v>
      </c>
      <c r="K288" s="12">
        <v>324899.3186979561</v>
      </c>
      <c r="L288" s="12" t="s">
        <v>102</v>
      </c>
      <c r="M288" s="13">
        <v>-3.6428849052325823E-2</v>
      </c>
      <c r="N288" s="12">
        <v>403733.8406619762</v>
      </c>
      <c r="O288" s="14">
        <f t="shared" si="4"/>
        <v>-8.6995172154261821E-2</v>
      </c>
      <c r="P288">
        <v>1</v>
      </c>
      <c r="Q288">
        <v>2</v>
      </c>
      <c r="R288">
        <v>2</v>
      </c>
      <c r="S288">
        <v>1</v>
      </c>
    </row>
    <row r="289" spans="1:19">
      <c r="A289" s="10" t="s">
        <v>134</v>
      </c>
      <c r="B289" s="2">
        <v>2</v>
      </c>
      <c r="C289" s="11" t="s">
        <v>19</v>
      </c>
      <c r="D289" s="2">
        <v>3</v>
      </c>
      <c r="E289" s="2">
        <v>2000</v>
      </c>
      <c r="F289" s="2" t="s">
        <v>135</v>
      </c>
      <c r="G289" s="2">
        <v>1</v>
      </c>
      <c r="H289" s="2">
        <v>0</v>
      </c>
      <c r="I289" s="2">
        <v>0</v>
      </c>
      <c r="J289" s="12">
        <v>428677</v>
      </c>
      <c r="K289" s="12">
        <v>324509.46252838761</v>
      </c>
      <c r="L289" s="12" t="s">
        <v>102</v>
      </c>
      <c r="M289" s="15">
        <v>-3.6432280626593948E-2</v>
      </c>
      <c r="N289" s="12">
        <v>419229.95201753062</v>
      </c>
      <c r="O289" s="14">
        <f t="shared" si="4"/>
        <v>-8.6639664000933633E-2</v>
      </c>
      <c r="P289">
        <v>1</v>
      </c>
      <c r="Q289">
        <v>2</v>
      </c>
      <c r="R289">
        <v>2</v>
      </c>
      <c r="S289">
        <v>1</v>
      </c>
    </row>
    <row r="290" spans="1:19">
      <c r="A290" s="10" t="s">
        <v>311</v>
      </c>
      <c r="B290" s="2">
        <v>1</v>
      </c>
      <c r="C290" s="11" t="s">
        <v>24</v>
      </c>
      <c r="D290" s="2">
        <v>2</v>
      </c>
      <c r="E290" s="2">
        <v>1995</v>
      </c>
      <c r="F290" s="2" t="s">
        <v>284</v>
      </c>
      <c r="G290" s="2">
        <v>1</v>
      </c>
      <c r="H290" s="2">
        <v>0</v>
      </c>
      <c r="I290" s="2">
        <v>0</v>
      </c>
      <c r="J290" s="12">
        <v>427647</v>
      </c>
      <c r="K290" s="12">
        <v>323729.75018925057</v>
      </c>
      <c r="L290" s="12" t="s">
        <v>141</v>
      </c>
      <c r="M290" s="13">
        <v>-3.6439143775130196E-2</v>
      </c>
      <c r="N290" s="12">
        <v>500939.05368795682</v>
      </c>
      <c r="O290" s="14">
        <f t="shared" si="4"/>
        <v>-8.4765112948837235E-2</v>
      </c>
      <c r="P290">
        <v>1</v>
      </c>
      <c r="Q290">
        <v>2</v>
      </c>
      <c r="R290">
        <v>2</v>
      </c>
      <c r="S290">
        <v>1</v>
      </c>
    </row>
    <row r="291" spans="1:19">
      <c r="A291" s="10" t="s">
        <v>130</v>
      </c>
      <c r="B291" s="2">
        <v>2</v>
      </c>
      <c r="C291" s="11" t="s">
        <v>24</v>
      </c>
      <c r="D291" s="2">
        <v>3</v>
      </c>
      <c r="E291" s="2">
        <v>1998</v>
      </c>
      <c r="F291" s="2" t="s">
        <v>131</v>
      </c>
      <c r="G291" s="2">
        <v>1</v>
      </c>
      <c r="H291" s="2">
        <v>0</v>
      </c>
      <c r="I291" s="2">
        <v>0</v>
      </c>
      <c r="J291" s="12">
        <v>424833</v>
      </c>
      <c r="K291" s="12">
        <v>321599.54579863744</v>
      </c>
      <c r="L291" s="12" t="s">
        <v>141</v>
      </c>
      <c r="M291" s="15">
        <v>-3.6457894163461277E-2</v>
      </c>
      <c r="N291" s="12">
        <v>448261.99216641474</v>
      </c>
      <c r="O291" s="14">
        <f t="shared" si="4"/>
        <v>-8.5973617743013597E-2</v>
      </c>
      <c r="P291">
        <v>1</v>
      </c>
      <c r="Q291">
        <v>2</v>
      </c>
      <c r="R291">
        <v>2</v>
      </c>
      <c r="S291">
        <v>1</v>
      </c>
    </row>
    <row r="292" spans="1:19">
      <c r="A292" s="10" t="s">
        <v>157</v>
      </c>
      <c r="B292" s="2">
        <v>3</v>
      </c>
      <c r="C292" s="11" t="s">
        <v>19</v>
      </c>
      <c r="D292" s="2">
        <v>3</v>
      </c>
      <c r="E292" s="2">
        <v>2016</v>
      </c>
      <c r="F292" s="2" t="s">
        <v>158</v>
      </c>
      <c r="G292" s="2">
        <v>1</v>
      </c>
      <c r="H292" s="2">
        <v>0</v>
      </c>
      <c r="I292" s="2">
        <v>0</v>
      </c>
      <c r="J292" s="12">
        <v>424754</v>
      </c>
      <c r="K292" s="12">
        <v>321539.74261922785</v>
      </c>
      <c r="L292" s="12" t="s">
        <v>102</v>
      </c>
      <c r="M292" s="13">
        <v>-3.6458420560290757E-2</v>
      </c>
      <c r="N292" s="12">
        <v>407081.6704749433</v>
      </c>
      <c r="O292" s="14">
        <f t="shared" si="4"/>
        <v>-8.6918367027662216E-2</v>
      </c>
      <c r="P292">
        <v>1</v>
      </c>
      <c r="Q292">
        <v>2</v>
      </c>
      <c r="R292">
        <v>2</v>
      </c>
      <c r="S292">
        <v>1</v>
      </c>
    </row>
    <row r="293" spans="1:19">
      <c r="A293" s="10" t="s">
        <v>349</v>
      </c>
      <c r="B293" s="2">
        <v>2</v>
      </c>
      <c r="C293" s="11" t="s">
        <v>24</v>
      </c>
      <c r="D293" s="2">
        <v>3</v>
      </c>
      <c r="E293" s="2">
        <v>2014</v>
      </c>
      <c r="F293" s="2" t="s">
        <v>145</v>
      </c>
      <c r="G293" s="2">
        <v>1</v>
      </c>
      <c r="H293" s="2">
        <v>0</v>
      </c>
      <c r="I293" s="2">
        <v>77</v>
      </c>
      <c r="J293" s="12">
        <v>424199</v>
      </c>
      <c r="K293" s="12">
        <v>321119.60635881912</v>
      </c>
      <c r="L293" s="12" t="s">
        <v>141</v>
      </c>
      <c r="M293" s="15">
        <v>-3.6462118664599127E-2</v>
      </c>
      <c r="N293" s="12">
        <v>403856.19918572909</v>
      </c>
      <c r="O293" s="14">
        <f t="shared" si="4"/>
        <v>-8.699236503369942E-2</v>
      </c>
      <c r="P293">
        <v>1</v>
      </c>
      <c r="Q293">
        <v>2</v>
      </c>
      <c r="R293">
        <v>2</v>
      </c>
      <c r="S293">
        <v>1</v>
      </c>
    </row>
    <row r="294" spans="1:19">
      <c r="A294" s="10" t="s">
        <v>350</v>
      </c>
      <c r="B294" s="2">
        <v>2</v>
      </c>
      <c r="C294" s="11" t="s">
        <v>21</v>
      </c>
      <c r="D294" s="2">
        <v>4</v>
      </c>
      <c r="E294" s="2">
        <v>2019</v>
      </c>
      <c r="F294" s="2" t="s">
        <v>351</v>
      </c>
      <c r="G294" s="2">
        <v>1</v>
      </c>
      <c r="H294" s="2">
        <v>0</v>
      </c>
      <c r="I294" s="2">
        <v>0</v>
      </c>
      <c r="J294" s="12">
        <v>420949</v>
      </c>
      <c r="K294" s="12">
        <v>318659.34897804697</v>
      </c>
      <c r="L294" s="12" t="s">
        <v>26</v>
      </c>
      <c r="M294" s="13">
        <v>-3.6483774230368853E-2</v>
      </c>
      <c r="N294" s="12">
        <v>406763.85362128454</v>
      </c>
      <c r="O294" s="14">
        <f t="shared" si="4"/>
        <v>-8.6925658307399969E-2</v>
      </c>
      <c r="P294">
        <v>1</v>
      </c>
      <c r="Q294">
        <v>2</v>
      </c>
      <c r="R294">
        <v>2</v>
      </c>
      <c r="S294">
        <v>1</v>
      </c>
    </row>
    <row r="295" spans="1:19">
      <c r="A295" s="10" t="s">
        <v>352</v>
      </c>
      <c r="B295" s="2">
        <v>2</v>
      </c>
      <c r="C295" s="11" t="s">
        <v>21</v>
      </c>
      <c r="D295" s="2">
        <v>1</v>
      </c>
      <c r="E295" s="2">
        <v>1998</v>
      </c>
      <c r="F295" s="2" t="s">
        <v>221</v>
      </c>
      <c r="G295" s="2">
        <v>1</v>
      </c>
      <c r="H295" s="2">
        <v>0</v>
      </c>
      <c r="I295" s="2">
        <v>0</v>
      </c>
      <c r="J295" s="12">
        <v>411319</v>
      </c>
      <c r="K295" s="12">
        <v>311369.41710825136</v>
      </c>
      <c r="L295" s="12" t="s">
        <v>26</v>
      </c>
      <c r="M295" s="15">
        <v>-3.6547941337557295E-2</v>
      </c>
      <c r="N295" s="12">
        <v>434002.71249149088</v>
      </c>
      <c r="O295" s="14">
        <f t="shared" si="4"/>
        <v>-8.6300750793926087E-2</v>
      </c>
      <c r="P295">
        <v>1</v>
      </c>
      <c r="Q295">
        <v>2</v>
      </c>
      <c r="R295">
        <v>2</v>
      </c>
      <c r="S295">
        <v>1</v>
      </c>
    </row>
    <row r="296" spans="1:19">
      <c r="A296" s="10" t="s">
        <v>353</v>
      </c>
      <c r="B296" s="2">
        <v>2</v>
      </c>
      <c r="C296" s="11" t="s">
        <v>19</v>
      </c>
      <c r="D296" s="2">
        <v>2</v>
      </c>
      <c r="E296" s="2">
        <v>1999</v>
      </c>
      <c r="F296" s="2" t="s">
        <v>354</v>
      </c>
      <c r="G296" s="2">
        <v>1</v>
      </c>
      <c r="H296" s="2">
        <v>0</v>
      </c>
      <c r="I296" s="2">
        <v>0</v>
      </c>
      <c r="J296" s="12">
        <v>410606</v>
      </c>
      <c r="K296" s="12">
        <v>310829.67448902345</v>
      </c>
      <c r="L296" s="12" t="s">
        <v>102</v>
      </c>
      <c r="M296" s="13">
        <v>-3.6552692235524625E-2</v>
      </c>
      <c r="N296" s="12">
        <v>416690.96306441777</v>
      </c>
      <c r="O296" s="14">
        <f t="shared" si="4"/>
        <v>-8.669791289017631E-2</v>
      </c>
      <c r="P296">
        <v>1</v>
      </c>
      <c r="Q296">
        <v>2</v>
      </c>
      <c r="R296">
        <v>2</v>
      </c>
      <c r="S296">
        <v>1</v>
      </c>
    </row>
    <row r="297" spans="1:19">
      <c r="A297" s="10" t="s">
        <v>355</v>
      </c>
      <c r="B297" s="2">
        <v>1</v>
      </c>
      <c r="C297" s="11" t="s">
        <v>20</v>
      </c>
      <c r="D297" s="2">
        <v>1</v>
      </c>
      <c r="E297" s="2">
        <v>1994</v>
      </c>
      <c r="F297" s="2" t="s">
        <v>356</v>
      </c>
      <c r="G297" s="2">
        <v>1</v>
      </c>
      <c r="H297" s="2">
        <v>0</v>
      </c>
      <c r="I297" s="2">
        <v>0</v>
      </c>
      <c r="J297" s="12">
        <v>410189</v>
      </c>
      <c r="K297" s="12">
        <v>310514.00454201363</v>
      </c>
      <c r="L297" s="12" t="s">
        <v>105</v>
      </c>
      <c r="M297" s="15">
        <v>-3.6555470811194153E-2</v>
      </c>
      <c r="N297" s="12">
        <v>493573.37441609852</v>
      </c>
      <c r="O297" s="14">
        <f t="shared" si="4"/>
        <v>-8.4934094635652962E-2</v>
      </c>
      <c r="P297">
        <v>1</v>
      </c>
      <c r="Q297">
        <v>2</v>
      </c>
      <c r="R297">
        <v>2</v>
      </c>
      <c r="S297">
        <v>1</v>
      </c>
    </row>
    <row r="298" spans="1:19">
      <c r="A298" s="10" t="s">
        <v>157</v>
      </c>
      <c r="B298" s="2">
        <v>3</v>
      </c>
      <c r="C298" s="11" t="s">
        <v>19</v>
      </c>
      <c r="D298" s="2">
        <v>3</v>
      </c>
      <c r="E298" s="2">
        <v>2016</v>
      </c>
      <c r="F298" s="2" t="s">
        <v>158</v>
      </c>
      <c r="G298" s="2">
        <v>1</v>
      </c>
      <c r="H298" s="2">
        <v>0</v>
      </c>
      <c r="I298" s="2">
        <v>0</v>
      </c>
      <c r="J298" s="12">
        <v>404067</v>
      </c>
      <c r="K298" s="12">
        <v>305879.63663890993</v>
      </c>
      <c r="L298" s="12" t="s">
        <v>102</v>
      </c>
      <c r="M298" s="13">
        <v>-3.6596263233853309E-2</v>
      </c>
      <c r="N298" s="12">
        <v>387255.37450806564</v>
      </c>
      <c r="O298" s="14">
        <f t="shared" si="4"/>
        <v>-8.7373217261040026E-2</v>
      </c>
      <c r="P298">
        <v>1</v>
      </c>
      <c r="Q298">
        <v>2</v>
      </c>
      <c r="R298">
        <v>2</v>
      </c>
      <c r="S298">
        <v>1</v>
      </c>
    </row>
    <row r="299" spans="1:19">
      <c r="A299" s="10" t="s">
        <v>353</v>
      </c>
      <c r="B299" s="2">
        <v>2</v>
      </c>
      <c r="C299" s="11" t="s">
        <v>21</v>
      </c>
      <c r="D299" s="2">
        <v>2</v>
      </c>
      <c r="E299" s="2">
        <v>1999</v>
      </c>
      <c r="F299" s="2" t="s">
        <v>354</v>
      </c>
      <c r="G299" s="2">
        <v>1</v>
      </c>
      <c r="H299" s="2">
        <v>0</v>
      </c>
      <c r="I299" s="2">
        <v>0</v>
      </c>
      <c r="J299" s="12">
        <v>403671</v>
      </c>
      <c r="K299" s="12">
        <v>305579.86373959121</v>
      </c>
      <c r="L299" s="12" t="s">
        <v>26</v>
      </c>
      <c r="M299" s="15">
        <v>-3.6598901881251714E-2</v>
      </c>
      <c r="N299" s="12">
        <v>409653.19004392676</v>
      </c>
      <c r="O299" s="14">
        <f t="shared" si="4"/>
        <v>-8.685937182865773E-2</v>
      </c>
      <c r="P299">
        <v>1</v>
      </c>
      <c r="Q299">
        <v>2</v>
      </c>
      <c r="R299">
        <v>2</v>
      </c>
      <c r="S299">
        <v>1</v>
      </c>
    </row>
    <row r="300" spans="1:19">
      <c r="A300" s="10" t="s">
        <v>357</v>
      </c>
      <c r="B300" s="2">
        <v>1</v>
      </c>
      <c r="C300" s="11" t="s">
        <v>24</v>
      </c>
      <c r="D300" s="2">
        <v>3</v>
      </c>
      <c r="E300" s="2">
        <v>2002</v>
      </c>
      <c r="F300" s="2" t="s">
        <v>342</v>
      </c>
      <c r="G300" s="2">
        <v>1</v>
      </c>
      <c r="H300" s="2">
        <v>0</v>
      </c>
      <c r="I300" s="2">
        <v>0</v>
      </c>
      <c r="J300" s="12">
        <v>402640</v>
      </c>
      <c r="K300" s="12">
        <v>304799.39439818321</v>
      </c>
      <c r="L300" s="12" t="s">
        <v>141</v>
      </c>
      <c r="M300" s="13">
        <v>-3.6605771693038969E-2</v>
      </c>
      <c r="N300" s="12">
        <v>375166.1104447759</v>
      </c>
      <c r="O300" s="14">
        <f t="shared" si="4"/>
        <v>-8.7650566322596463E-2</v>
      </c>
      <c r="P300">
        <v>1</v>
      </c>
      <c r="Q300">
        <v>2</v>
      </c>
      <c r="R300">
        <v>2</v>
      </c>
      <c r="S300">
        <v>1</v>
      </c>
    </row>
    <row r="301" spans="1:19">
      <c r="A301" s="10" t="s">
        <v>358</v>
      </c>
      <c r="B301" s="2">
        <v>4</v>
      </c>
      <c r="C301" s="11" t="s">
        <v>24</v>
      </c>
      <c r="D301" s="2">
        <v>2</v>
      </c>
      <c r="E301" s="2">
        <v>2012</v>
      </c>
      <c r="F301" s="2" t="s">
        <v>268</v>
      </c>
      <c r="G301" s="2">
        <v>1</v>
      </c>
      <c r="H301" s="2">
        <v>0</v>
      </c>
      <c r="I301" s="2">
        <v>0</v>
      </c>
      <c r="J301" s="12">
        <v>390831</v>
      </c>
      <c r="K301" s="12">
        <v>295859.95457986376</v>
      </c>
      <c r="L301" s="12" t="s">
        <v>141</v>
      </c>
      <c r="M301" s="15">
        <v>-3.6684458024169642E-2</v>
      </c>
      <c r="N301" s="12">
        <v>360526.93805732881</v>
      </c>
      <c r="O301" s="14">
        <f t="shared" si="4"/>
        <v>-8.798641478304578E-2</v>
      </c>
      <c r="P301">
        <v>1</v>
      </c>
      <c r="Q301">
        <v>2</v>
      </c>
      <c r="R301">
        <v>2</v>
      </c>
      <c r="S301">
        <v>1</v>
      </c>
    </row>
    <row r="302" spans="1:19">
      <c r="A302" s="10" t="s">
        <v>265</v>
      </c>
      <c r="B302" s="2">
        <v>5</v>
      </c>
      <c r="C302" s="11" t="s">
        <v>24</v>
      </c>
      <c r="D302" s="2">
        <v>2</v>
      </c>
      <c r="E302" s="2">
        <v>2010</v>
      </c>
      <c r="F302" s="2" t="s">
        <v>266</v>
      </c>
      <c r="G302" s="2">
        <v>1</v>
      </c>
      <c r="H302" s="2">
        <v>0</v>
      </c>
      <c r="I302" s="2">
        <v>0</v>
      </c>
      <c r="J302" s="12">
        <v>390035</v>
      </c>
      <c r="K302" s="12">
        <v>295257.38077214232</v>
      </c>
      <c r="L302" s="12" t="s">
        <v>141</v>
      </c>
      <c r="M302" s="13">
        <v>-3.6689761971970478E-2</v>
      </c>
      <c r="N302" s="12">
        <v>346322.74493418803</v>
      </c>
      <c r="O302" s="14">
        <f t="shared" si="4"/>
        <v>-8.8312284051203463E-2</v>
      </c>
      <c r="P302">
        <v>1</v>
      </c>
      <c r="Q302">
        <v>2</v>
      </c>
      <c r="R302">
        <v>2</v>
      </c>
      <c r="S302">
        <v>1</v>
      </c>
    </row>
    <row r="303" spans="1:19">
      <c r="A303" s="10" t="s">
        <v>114</v>
      </c>
      <c r="B303" s="2">
        <v>2</v>
      </c>
      <c r="C303" s="11" t="s">
        <v>25</v>
      </c>
      <c r="D303" s="2">
        <v>3</v>
      </c>
      <c r="E303" s="2">
        <v>2001</v>
      </c>
      <c r="F303" s="2" t="s">
        <v>115</v>
      </c>
      <c r="G303" s="2">
        <v>1</v>
      </c>
      <c r="H303" s="2">
        <v>0</v>
      </c>
      <c r="I303" s="2">
        <v>0</v>
      </c>
      <c r="J303" s="12">
        <v>388374</v>
      </c>
      <c r="K303" s="12">
        <v>294000</v>
      </c>
      <c r="L303" s="12" t="s">
        <v>141</v>
      </c>
      <c r="M303" s="15">
        <v>-3.6700829631891557E-2</v>
      </c>
      <c r="N303" s="12">
        <v>365850.56115415745</v>
      </c>
      <c r="O303" s="14">
        <f t="shared" si="4"/>
        <v>-8.786428147019433E-2</v>
      </c>
      <c r="P303">
        <v>1</v>
      </c>
      <c r="Q303">
        <v>2</v>
      </c>
      <c r="R303">
        <v>2</v>
      </c>
      <c r="S303">
        <v>1</v>
      </c>
    </row>
    <row r="304" spans="1:19">
      <c r="A304" s="10" t="s">
        <v>359</v>
      </c>
      <c r="B304" s="2">
        <v>1</v>
      </c>
      <c r="C304" s="11" t="s">
        <v>24</v>
      </c>
      <c r="D304" s="2">
        <v>2</v>
      </c>
      <c r="E304" s="2">
        <v>2005</v>
      </c>
      <c r="F304" s="2" t="s">
        <v>150</v>
      </c>
      <c r="G304" s="2">
        <v>1</v>
      </c>
      <c r="H304" s="2">
        <v>0</v>
      </c>
      <c r="I304" s="2">
        <v>0</v>
      </c>
      <c r="J304" s="12">
        <v>381716</v>
      </c>
      <c r="K304" s="12">
        <v>288959.87887963664</v>
      </c>
      <c r="L304" s="12" t="s">
        <v>141</v>
      </c>
      <c r="M304" s="13">
        <v>-3.6745193557089967E-2</v>
      </c>
      <c r="N304" s="12">
        <v>357053.63139016036</v>
      </c>
      <c r="O304" s="14">
        <f t="shared" si="4"/>
        <v>-8.8066098570213761E-2</v>
      </c>
      <c r="P304">
        <v>1</v>
      </c>
      <c r="Q304">
        <v>2</v>
      </c>
      <c r="R304">
        <v>2</v>
      </c>
      <c r="S304">
        <v>1</v>
      </c>
    </row>
    <row r="305" spans="1:19">
      <c r="A305" s="10" t="s">
        <v>215</v>
      </c>
      <c r="B305" s="2">
        <v>3</v>
      </c>
      <c r="C305" s="11" t="s">
        <v>19</v>
      </c>
      <c r="D305" s="2">
        <v>3</v>
      </c>
      <c r="E305" s="2">
        <v>2010</v>
      </c>
      <c r="F305" s="2" t="s">
        <v>216</v>
      </c>
      <c r="G305" s="2">
        <v>1</v>
      </c>
      <c r="H305" s="2">
        <v>0</v>
      </c>
      <c r="I305" s="2">
        <v>0</v>
      </c>
      <c r="J305" s="12">
        <v>378003</v>
      </c>
      <c r="K305" s="12">
        <v>286149.12944738835</v>
      </c>
      <c r="L305" s="12" t="s">
        <v>102</v>
      </c>
      <c r="M305" s="15">
        <v>-3.6769934208075498E-2</v>
      </c>
      <c r="N305" s="12">
        <v>335639.20302885096</v>
      </c>
      <c r="O305" s="14">
        <f t="shared" si="4"/>
        <v>-8.8557383364613412E-2</v>
      </c>
      <c r="P305">
        <v>1</v>
      </c>
      <c r="Q305">
        <v>2</v>
      </c>
      <c r="R305">
        <v>2</v>
      </c>
      <c r="S305">
        <v>1</v>
      </c>
    </row>
    <row r="306" spans="1:19">
      <c r="A306" s="10" t="s">
        <v>169</v>
      </c>
      <c r="B306" s="2">
        <v>3</v>
      </c>
      <c r="C306" s="11" t="s">
        <v>19</v>
      </c>
      <c r="D306" s="2">
        <v>3</v>
      </c>
      <c r="E306" s="2">
        <v>2013</v>
      </c>
      <c r="F306" s="2" t="s">
        <v>170</v>
      </c>
      <c r="G306" s="2">
        <v>1</v>
      </c>
      <c r="H306" s="2">
        <v>0</v>
      </c>
      <c r="I306" s="2">
        <v>0</v>
      </c>
      <c r="J306" s="12">
        <v>377746</v>
      </c>
      <c r="K306" s="12">
        <v>285954.57986373961</v>
      </c>
      <c r="L306" s="12" t="s">
        <v>102</v>
      </c>
      <c r="M306" s="13">
        <v>-3.6771646663584061E-2</v>
      </c>
      <c r="N306" s="12">
        <v>355339.43637043296</v>
      </c>
      <c r="O306" s="14">
        <f t="shared" si="4"/>
        <v>-8.8105425230427095E-2</v>
      </c>
      <c r="P306">
        <v>1</v>
      </c>
      <c r="Q306">
        <v>2</v>
      </c>
      <c r="R306">
        <v>2</v>
      </c>
      <c r="S306">
        <v>1</v>
      </c>
    </row>
    <row r="307" spans="1:19">
      <c r="A307" s="10" t="s">
        <v>339</v>
      </c>
      <c r="B307" s="2">
        <v>3</v>
      </c>
      <c r="C307" s="11" t="s">
        <v>24</v>
      </c>
      <c r="D307" s="2">
        <v>2</v>
      </c>
      <c r="E307" s="2">
        <v>2010</v>
      </c>
      <c r="F307" s="2" t="s">
        <v>266</v>
      </c>
      <c r="G307" s="2">
        <v>1</v>
      </c>
      <c r="H307" s="2">
        <v>0</v>
      </c>
      <c r="I307" s="2">
        <v>0</v>
      </c>
      <c r="J307" s="12">
        <v>377176</v>
      </c>
      <c r="K307" s="12">
        <v>285523.08856926573</v>
      </c>
      <c r="L307" s="12" t="s">
        <v>141</v>
      </c>
      <c r="M307" s="15">
        <v>-3.6775444716657515E-2</v>
      </c>
      <c r="N307" s="12">
        <v>334904.88710832951</v>
      </c>
      <c r="O307" s="14">
        <f t="shared" si="4"/>
        <v>-8.8574229868286128E-2</v>
      </c>
      <c r="P307">
        <v>1</v>
      </c>
      <c r="Q307">
        <v>2</v>
      </c>
      <c r="R307">
        <v>2</v>
      </c>
      <c r="S307">
        <v>1</v>
      </c>
    </row>
    <row r="308" spans="1:19">
      <c r="A308" s="10" t="s">
        <v>255</v>
      </c>
      <c r="B308" s="2">
        <v>1</v>
      </c>
      <c r="C308" s="11" t="s">
        <v>24</v>
      </c>
      <c r="D308" s="2">
        <v>3</v>
      </c>
      <c r="E308" s="2">
        <v>1997</v>
      </c>
      <c r="F308" s="2" t="s">
        <v>177</v>
      </c>
      <c r="G308" s="2">
        <v>1</v>
      </c>
      <c r="H308" s="2">
        <v>0</v>
      </c>
      <c r="I308" s="2">
        <v>0</v>
      </c>
      <c r="J308" s="12">
        <v>376247</v>
      </c>
      <c r="K308" s="12">
        <v>284819.8334595004</v>
      </c>
      <c r="L308" s="12" t="s">
        <v>141</v>
      </c>
      <c r="M308" s="13">
        <v>-3.6781634876842155E-2</v>
      </c>
      <c r="N308" s="12">
        <v>412028.7079219945</v>
      </c>
      <c r="O308" s="14">
        <f t="shared" si="4"/>
        <v>-8.680487325448949E-2</v>
      </c>
      <c r="P308">
        <v>1</v>
      </c>
      <c r="Q308">
        <v>2</v>
      </c>
      <c r="R308">
        <v>2</v>
      </c>
      <c r="S308">
        <v>1</v>
      </c>
    </row>
    <row r="309" spans="1:19">
      <c r="A309" s="10" t="s">
        <v>294</v>
      </c>
      <c r="B309" s="2">
        <v>2</v>
      </c>
      <c r="C309" s="11" t="s">
        <v>39</v>
      </c>
      <c r="D309" s="2">
        <v>2</v>
      </c>
      <c r="E309" s="2">
        <v>2011</v>
      </c>
      <c r="F309" s="2" t="s">
        <v>161</v>
      </c>
      <c r="G309" s="2">
        <v>1</v>
      </c>
      <c r="H309" s="2">
        <v>0</v>
      </c>
      <c r="I309" s="2">
        <v>0</v>
      </c>
      <c r="J309" s="12">
        <v>372125</v>
      </c>
      <c r="K309" s="12">
        <v>281699.47009841033</v>
      </c>
      <c r="L309" s="12" t="s">
        <v>141</v>
      </c>
      <c r="M309" s="15">
        <v>-3.6809100797489176E-2</v>
      </c>
      <c r="N309" s="12">
        <v>334073.01547629031</v>
      </c>
      <c r="O309" s="14">
        <f t="shared" si="4"/>
        <v>-8.8593314472218493E-2</v>
      </c>
      <c r="P309">
        <v>1</v>
      </c>
      <c r="Q309">
        <v>2</v>
      </c>
      <c r="R309">
        <v>2</v>
      </c>
      <c r="S309">
        <v>1</v>
      </c>
    </row>
    <row r="310" spans="1:19">
      <c r="A310" s="10" t="s">
        <v>110</v>
      </c>
      <c r="B310" s="2">
        <v>2</v>
      </c>
      <c r="C310" s="11" t="s">
        <v>19</v>
      </c>
      <c r="D310" s="2">
        <v>4</v>
      </c>
      <c r="E310" s="2">
        <v>2015</v>
      </c>
      <c r="F310" s="2" t="s">
        <v>101</v>
      </c>
      <c r="G310" s="2">
        <v>1</v>
      </c>
      <c r="H310" s="2">
        <v>0</v>
      </c>
      <c r="I310" s="2">
        <v>0</v>
      </c>
      <c r="J310" s="12">
        <v>369827</v>
      </c>
      <c r="K310" s="12">
        <v>279959.87887963664</v>
      </c>
      <c r="L310" s="12" t="s">
        <v>102</v>
      </c>
      <c r="M310" s="13">
        <v>-3.6824412948301119E-2</v>
      </c>
      <c r="N310" s="12">
        <v>355360.2206766298</v>
      </c>
      <c r="O310" s="14">
        <f t="shared" si="4"/>
        <v>-8.8104948401747638E-2</v>
      </c>
      <c r="P310">
        <v>1</v>
      </c>
      <c r="Q310">
        <v>2</v>
      </c>
      <c r="R310">
        <v>2</v>
      </c>
      <c r="S310">
        <v>1</v>
      </c>
    </row>
    <row r="311" spans="1:19">
      <c r="A311" s="10" t="s">
        <v>360</v>
      </c>
      <c r="B311" s="2">
        <v>2</v>
      </c>
      <c r="C311" s="11" t="s">
        <v>19</v>
      </c>
      <c r="D311" s="2">
        <v>2</v>
      </c>
      <c r="E311" s="2">
        <v>1994</v>
      </c>
      <c r="F311" s="2" t="s">
        <v>361</v>
      </c>
      <c r="G311" s="2">
        <v>1</v>
      </c>
      <c r="H311" s="2">
        <v>0</v>
      </c>
      <c r="I311" s="2">
        <v>0</v>
      </c>
      <c r="J311" s="12">
        <v>368757</v>
      </c>
      <c r="K311" s="12">
        <v>279149.88644965936</v>
      </c>
      <c r="L311" s="12" t="s">
        <v>102</v>
      </c>
      <c r="M311" s="15">
        <v>-3.6831542626877614E-2</v>
      </c>
      <c r="N311" s="12">
        <v>443718.96084379946</v>
      </c>
      <c r="O311" s="14">
        <f t="shared" si="4"/>
        <v>-8.6077842902407276E-2</v>
      </c>
      <c r="P311">
        <v>1</v>
      </c>
      <c r="Q311">
        <v>2</v>
      </c>
      <c r="R311">
        <v>2</v>
      </c>
      <c r="S311">
        <v>1</v>
      </c>
    </row>
    <row r="312" spans="1:19">
      <c r="A312" s="10" t="s">
        <v>362</v>
      </c>
      <c r="B312" s="2">
        <v>1</v>
      </c>
      <c r="C312" s="11" t="s">
        <v>25</v>
      </c>
      <c r="D312" s="2">
        <v>2</v>
      </c>
      <c r="E312" s="2">
        <v>2014</v>
      </c>
      <c r="F312" s="2" t="s">
        <v>323</v>
      </c>
      <c r="G312" s="2">
        <v>1</v>
      </c>
      <c r="H312" s="2">
        <v>0</v>
      </c>
      <c r="I312" s="2">
        <v>0</v>
      </c>
      <c r="J312" s="12">
        <v>357224</v>
      </c>
      <c r="K312" s="12">
        <v>270419.37925813778</v>
      </c>
      <c r="L312" s="12" t="s">
        <v>141</v>
      </c>
      <c r="M312" s="13">
        <v>-3.6908389900730608E-2</v>
      </c>
      <c r="N312" s="12">
        <v>340093.03863970184</v>
      </c>
      <c r="O312" s="14">
        <f t="shared" si="4"/>
        <v>-8.8455204512325206E-2</v>
      </c>
      <c r="P312">
        <v>1</v>
      </c>
      <c r="Q312">
        <v>2</v>
      </c>
      <c r="R312">
        <v>2</v>
      </c>
      <c r="S312">
        <v>1</v>
      </c>
    </row>
    <row r="313" spans="1:19">
      <c r="A313" s="10" t="s">
        <v>363</v>
      </c>
      <c r="B313" s="2">
        <v>6</v>
      </c>
      <c r="C313" s="11" t="s">
        <v>39</v>
      </c>
      <c r="D313" s="2">
        <v>3</v>
      </c>
      <c r="E313" s="2">
        <v>2012</v>
      </c>
      <c r="F313" s="2" t="s">
        <v>148</v>
      </c>
      <c r="G313" s="2">
        <v>1</v>
      </c>
      <c r="H313" s="2">
        <v>0</v>
      </c>
      <c r="I313" s="2">
        <v>0</v>
      </c>
      <c r="J313" s="12">
        <v>348522</v>
      </c>
      <c r="K313" s="12">
        <v>263831.94549583649</v>
      </c>
      <c r="L313" s="12" t="s">
        <v>141</v>
      </c>
      <c r="M313" s="15">
        <v>-3.6966373510985424E-2</v>
      </c>
      <c r="N313" s="12">
        <v>321498.47249992035</v>
      </c>
      <c r="O313" s="14">
        <f t="shared" si="4"/>
        <v>-8.8881796688814893E-2</v>
      </c>
      <c r="P313">
        <v>1</v>
      </c>
      <c r="Q313">
        <v>2</v>
      </c>
      <c r="R313">
        <v>2</v>
      </c>
      <c r="S313">
        <v>1</v>
      </c>
    </row>
    <row r="314" spans="1:19">
      <c r="A314" s="10" t="s">
        <v>246</v>
      </c>
      <c r="B314" s="2">
        <v>3</v>
      </c>
      <c r="C314" s="11" t="s">
        <v>19</v>
      </c>
      <c r="D314" s="2">
        <v>3</v>
      </c>
      <c r="E314" s="2">
        <v>2011</v>
      </c>
      <c r="F314" s="2" t="s">
        <v>247</v>
      </c>
      <c r="G314" s="2">
        <v>1</v>
      </c>
      <c r="H314" s="2">
        <v>0</v>
      </c>
      <c r="I314" s="2">
        <v>0</v>
      </c>
      <c r="J314" s="12">
        <v>347881</v>
      </c>
      <c r="K314" s="12">
        <v>263346.70704012114</v>
      </c>
      <c r="L314" s="12" t="s">
        <v>102</v>
      </c>
      <c r="M314" s="13">
        <v>-3.6970644654880314E-2</v>
      </c>
      <c r="N314" s="12">
        <v>312308.10801990557</v>
      </c>
      <c r="O314" s="14">
        <f t="shared" si="4"/>
        <v>-8.9092639875840124E-2</v>
      </c>
      <c r="P314">
        <v>1</v>
      </c>
      <c r="Q314">
        <v>2</v>
      </c>
      <c r="R314">
        <v>2</v>
      </c>
      <c r="S314">
        <v>1</v>
      </c>
    </row>
    <row r="315" spans="1:19">
      <c r="A315" s="10" t="s">
        <v>364</v>
      </c>
      <c r="B315" s="2">
        <v>2</v>
      </c>
      <c r="C315" s="11" t="s">
        <v>21</v>
      </c>
      <c r="D315" s="2">
        <v>2</v>
      </c>
      <c r="E315" s="2">
        <v>1997</v>
      </c>
      <c r="F315" s="2" t="s">
        <v>313</v>
      </c>
      <c r="G315" s="2">
        <v>1</v>
      </c>
      <c r="H315" s="2">
        <v>0</v>
      </c>
      <c r="I315" s="2">
        <v>13</v>
      </c>
      <c r="J315" s="12">
        <v>347475</v>
      </c>
      <c r="K315" s="12">
        <v>263039.36411809234</v>
      </c>
      <c r="L315" s="12" t="s">
        <v>26</v>
      </c>
      <c r="M315" s="15">
        <v>-3.6973349934788777E-2</v>
      </c>
      <c r="N315" s="12">
        <v>380520.44344591466</v>
      </c>
      <c r="O315" s="14">
        <f t="shared" si="4"/>
        <v>-8.752772847032092E-2</v>
      </c>
      <c r="P315">
        <v>1</v>
      </c>
      <c r="Q315">
        <v>2</v>
      </c>
      <c r="R315">
        <v>2</v>
      </c>
      <c r="S315">
        <v>1</v>
      </c>
    </row>
    <row r="316" spans="1:19">
      <c r="A316" s="10" t="s">
        <v>304</v>
      </c>
      <c r="B316" s="2">
        <v>2</v>
      </c>
      <c r="C316" s="11" t="s">
        <v>39</v>
      </c>
      <c r="D316" s="2">
        <v>2</v>
      </c>
      <c r="E316" s="2">
        <v>2010</v>
      </c>
      <c r="F316" s="2" t="s">
        <v>266</v>
      </c>
      <c r="G316" s="2">
        <v>1</v>
      </c>
      <c r="H316" s="2">
        <v>0</v>
      </c>
      <c r="I316" s="2">
        <v>0</v>
      </c>
      <c r="J316" s="12">
        <v>345732</v>
      </c>
      <c r="K316" s="12">
        <v>261719.90915972748</v>
      </c>
      <c r="L316" s="12" t="s">
        <v>141</v>
      </c>
      <c r="M316" s="13">
        <v>-3.6984963981292356E-2</v>
      </c>
      <c r="N316" s="12">
        <v>306984.89943617035</v>
      </c>
      <c r="O316" s="14">
        <f t="shared" si="4"/>
        <v>-8.9214763679029377E-2</v>
      </c>
      <c r="P316">
        <v>1</v>
      </c>
      <c r="Q316">
        <v>2</v>
      </c>
      <c r="R316">
        <v>2</v>
      </c>
      <c r="S316">
        <v>1</v>
      </c>
    </row>
    <row r="317" spans="1:19">
      <c r="A317" s="10" t="s">
        <v>346</v>
      </c>
      <c r="B317" s="2">
        <v>3</v>
      </c>
      <c r="C317" s="11" t="s">
        <v>19</v>
      </c>
      <c r="D317" s="2">
        <v>3</v>
      </c>
      <c r="E317" s="2">
        <v>2008</v>
      </c>
      <c r="F317" s="2" t="s">
        <v>180</v>
      </c>
      <c r="G317" s="2">
        <v>1</v>
      </c>
      <c r="H317" s="2">
        <v>0</v>
      </c>
      <c r="I317" s="2">
        <v>0</v>
      </c>
      <c r="J317" s="12">
        <v>345129</v>
      </c>
      <c r="K317" s="12">
        <v>261263.43679031037</v>
      </c>
      <c r="L317" s="12" t="s">
        <v>102</v>
      </c>
      <c r="M317" s="15">
        <v>-3.6988981921649018E-2</v>
      </c>
      <c r="N317" s="12">
        <v>303168.78870763147</v>
      </c>
      <c r="O317" s="14">
        <f t="shared" si="4"/>
        <v>-8.9302311996595662E-2</v>
      </c>
      <c r="P317">
        <v>1</v>
      </c>
      <c r="Q317">
        <v>2</v>
      </c>
      <c r="R317">
        <v>2</v>
      </c>
      <c r="S317">
        <v>1</v>
      </c>
    </row>
    <row r="318" spans="1:19">
      <c r="A318" s="10" t="s">
        <v>111</v>
      </c>
      <c r="B318" s="2">
        <v>3</v>
      </c>
      <c r="C318" s="11" t="s">
        <v>19</v>
      </c>
      <c r="D318" s="2">
        <v>4</v>
      </c>
      <c r="E318" s="2">
        <v>2015</v>
      </c>
      <c r="F318" s="2" t="s">
        <v>101</v>
      </c>
      <c r="G318" s="2">
        <v>1</v>
      </c>
      <c r="H318" s="2">
        <v>13</v>
      </c>
      <c r="I318" s="2">
        <v>13</v>
      </c>
      <c r="J318" s="12">
        <v>344590</v>
      </c>
      <c r="K318" s="12">
        <v>260855.4125662377</v>
      </c>
      <c r="L318" s="12" t="s">
        <v>102</v>
      </c>
      <c r="M318" s="13">
        <v>-3.6992573413941292E-2</v>
      </c>
      <c r="N318" s="12">
        <v>331110.43391358625</v>
      </c>
      <c r="O318" s="14">
        <f t="shared" si="4"/>
        <v>-8.8661281323790156E-2</v>
      </c>
      <c r="P318">
        <v>2</v>
      </c>
      <c r="Q318">
        <v>2</v>
      </c>
      <c r="R318">
        <v>3</v>
      </c>
      <c r="S318">
        <v>2</v>
      </c>
    </row>
    <row r="319" spans="1:19">
      <c r="A319" s="10" t="s">
        <v>160</v>
      </c>
      <c r="B319" s="2">
        <v>3</v>
      </c>
      <c r="C319" s="11" t="s">
        <v>24</v>
      </c>
      <c r="D319" s="2">
        <v>2</v>
      </c>
      <c r="E319" s="2">
        <v>2011</v>
      </c>
      <c r="F319" s="2" t="s">
        <v>161</v>
      </c>
      <c r="G319" s="2">
        <v>1</v>
      </c>
      <c r="H319" s="2">
        <v>0</v>
      </c>
      <c r="I319" s="2">
        <v>0</v>
      </c>
      <c r="J319" s="12">
        <v>344020</v>
      </c>
      <c r="K319" s="12">
        <v>260423.92127176383</v>
      </c>
      <c r="L319" s="12" t="s">
        <v>141</v>
      </c>
      <c r="M319" s="15">
        <v>-3.6996371467014746E-2</v>
      </c>
      <c r="N319" s="12">
        <v>308841.91813007294</v>
      </c>
      <c r="O319" s="14">
        <f t="shared" si="4"/>
        <v>-8.9172160391571151E-2</v>
      </c>
      <c r="P319">
        <v>1</v>
      </c>
      <c r="Q319">
        <v>2</v>
      </c>
      <c r="R319">
        <v>2</v>
      </c>
      <c r="S319">
        <v>1</v>
      </c>
    </row>
    <row r="320" spans="1:19">
      <c r="A320" s="10" t="s">
        <v>246</v>
      </c>
      <c r="B320" s="2">
        <v>3</v>
      </c>
      <c r="C320" s="11" t="s">
        <v>24</v>
      </c>
      <c r="D320" s="2">
        <v>3</v>
      </c>
      <c r="E320" s="2">
        <v>2011</v>
      </c>
      <c r="F320" s="2" t="s">
        <v>247</v>
      </c>
      <c r="G320" s="2">
        <v>1</v>
      </c>
      <c r="H320" s="2">
        <v>0</v>
      </c>
      <c r="I320" s="2">
        <v>0</v>
      </c>
      <c r="J320" s="12">
        <v>343259</v>
      </c>
      <c r="K320" s="12">
        <v>259847.84254352763</v>
      </c>
      <c r="L320" s="12" t="s">
        <v>141</v>
      </c>
      <c r="M320" s="13">
        <v>-3.7001442201030368E-2</v>
      </c>
      <c r="N320" s="12">
        <v>308158.73488579359</v>
      </c>
      <c r="O320" s="14">
        <f t="shared" si="4"/>
        <v>-8.9187833821374657E-2</v>
      </c>
      <c r="P320">
        <v>1</v>
      </c>
      <c r="Q320">
        <v>2</v>
      </c>
      <c r="R320">
        <v>2</v>
      </c>
      <c r="S320">
        <v>1</v>
      </c>
    </row>
    <row r="321" spans="1:19">
      <c r="A321" s="10" t="s">
        <v>304</v>
      </c>
      <c r="B321" s="2">
        <v>2</v>
      </c>
      <c r="C321" s="11" t="s">
        <v>39</v>
      </c>
      <c r="D321" s="2">
        <v>2</v>
      </c>
      <c r="E321" s="2">
        <v>2010</v>
      </c>
      <c r="F321" s="2" t="s">
        <v>266</v>
      </c>
      <c r="G321" s="2">
        <v>1</v>
      </c>
      <c r="H321" s="2">
        <v>0</v>
      </c>
      <c r="I321" s="2">
        <v>0</v>
      </c>
      <c r="J321" s="12">
        <v>341800</v>
      </c>
      <c r="K321" s="12">
        <v>258743.37623012869</v>
      </c>
      <c r="L321" s="12" t="s">
        <v>141</v>
      </c>
      <c r="M321" s="15">
        <v>-3.7011163884248223E-2</v>
      </c>
      <c r="N321" s="12">
        <v>303493.56908612169</v>
      </c>
      <c r="O321" s="14">
        <f t="shared" si="4"/>
        <v>-8.9294860961303957E-2</v>
      </c>
      <c r="P321">
        <v>1</v>
      </c>
      <c r="Q321">
        <v>2</v>
      </c>
      <c r="R321">
        <v>2</v>
      </c>
      <c r="S321">
        <v>1</v>
      </c>
    </row>
    <row r="322" spans="1:19">
      <c r="A322" s="10" t="s">
        <v>144</v>
      </c>
      <c r="B322" s="2">
        <v>1</v>
      </c>
      <c r="C322" s="11" t="s">
        <v>19</v>
      </c>
      <c r="D322" s="2">
        <v>3</v>
      </c>
      <c r="E322" s="2">
        <v>2014</v>
      </c>
      <c r="F322" s="2" t="s">
        <v>145</v>
      </c>
      <c r="G322" s="2">
        <v>1</v>
      </c>
      <c r="H322" s="2">
        <v>0</v>
      </c>
      <c r="I322" s="2">
        <v>0</v>
      </c>
      <c r="J322" s="12">
        <v>340944</v>
      </c>
      <c r="K322" s="12">
        <v>258095.38228614687</v>
      </c>
      <c r="L322" s="12" t="s">
        <v>102</v>
      </c>
      <c r="M322" s="13">
        <v>-3.7016867627109415E-2</v>
      </c>
      <c r="N322" s="12">
        <v>324593.75900268322</v>
      </c>
      <c r="O322" s="14">
        <f t="shared" ref="O322:O385" si="5">STANDARDIZE(N322,AVERAGE($N$2:$N$1580),STDEV($N$2:$N$1580))</f>
        <v>-8.8810785351623872E-2</v>
      </c>
      <c r="P322">
        <v>1</v>
      </c>
      <c r="Q322">
        <v>2</v>
      </c>
      <c r="R322">
        <v>2</v>
      </c>
      <c r="S322">
        <v>1</v>
      </c>
    </row>
    <row r="323" spans="1:19">
      <c r="A323" s="10" t="s">
        <v>314</v>
      </c>
      <c r="B323" s="2">
        <v>1</v>
      </c>
      <c r="C323" s="11" t="s">
        <v>21</v>
      </c>
      <c r="D323" s="2">
        <v>2</v>
      </c>
      <c r="E323" s="2">
        <v>2017</v>
      </c>
      <c r="F323" s="2" t="s">
        <v>315</v>
      </c>
      <c r="G323" s="2">
        <v>1</v>
      </c>
      <c r="H323" s="2">
        <v>0</v>
      </c>
      <c r="I323" s="2">
        <v>0</v>
      </c>
      <c r="J323" s="12">
        <v>340944</v>
      </c>
      <c r="K323" s="12">
        <v>258095.38228614687</v>
      </c>
      <c r="L323" s="12" t="s">
        <v>26</v>
      </c>
      <c r="M323" s="15">
        <v>-3.7016867627109415E-2</v>
      </c>
      <c r="N323" s="12">
        <v>327115.53732658015</v>
      </c>
      <c r="O323" s="14">
        <f t="shared" si="5"/>
        <v>-8.8752931304601282E-2</v>
      </c>
      <c r="P323">
        <v>1</v>
      </c>
      <c r="Q323">
        <v>2</v>
      </c>
      <c r="R323">
        <v>2</v>
      </c>
      <c r="S323">
        <v>1</v>
      </c>
    </row>
    <row r="324" spans="1:19">
      <c r="A324" s="10" t="s">
        <v>365</v>
      </c>
      <c r="B324" s="2">
        <v>1</v>
      </c>
      <c r="C324" s="11" t="s">
        <v>26</v>
      </c>
      <c r="D324" s="2">
        <v>2</v>
      </c>
      <c r="E324" s="2">
        <v>2012</v>
      </c>
      <c r="F324" s="2" t="s">
        <v>268</v>
      </c>
      <c r="G324" s="2">
        <v>1</v>
      </c>
      <c r="H324" s="2">
        <v>0</v>
      </c>
      <c r="I324" s="2">
        <v>0</v>
      </c>
      <c r="J324" s="12">
        <v>339771</v>
      </c>
      <c r="K324" s="12">
        <v>257207.41862225588</v>
      </c>
      <c r="L324" s="12" t="s">
        <v>26</v>
      </c>
      <c r="M324" s="13">
        <v>-3.7024683620539539E-2</v>
      </c>
      <c r="N324" s="12">
        <v>313426.00323586585</v>
      </c>
      <c r="O324" s="14">
        <f t="shared" si="5"/>
        <v>-8.9066993385909732E-2</v>
      </c>
      <c r="P324">
        <v>1</v>
      </c>
      <c r="Q324">
        <v>2</v>
      </c>
      <c r="R324">
        <v>2</v>
      </c>
      <c r="S324">
        <v>1</v>
      </c>
    </row>
    <row r="325" spans="1:19">
      <c r="A325" s="10" t="s">
        <v>366</v>
      </c>
      <c r="B325" s="2">
        <v>4</v>
      </c>
      <c r="C325" s="11" t="s">
        <v>24</v>
      </c>
      <c r="D325" s="2">
        <v>2</v>
      </c>
      <c r="E325" s="2">
        <v>2010</v>
      </c>
      <c r="F325" s="2" t="s">
        <v>266</v>
      </c>
      <c r="G325" s="2">
        <v>1</v>
      </c>
      <c r="H325" s="2">
        <v>0</v>
      </c>
      <c r="I325" s="2">
        <v>0</v>
      </c>
      <c r="J325" s="12">
        <v>339676</v>
      </c>
      <c r="K325" s="12">
        <v>257135.50340651022</v>
      </c>
      <c r="L325" s="12" t="s">
        <v>141</v>
      </c>
      <c r="M325" s="15">
        <v>-3.7025316629385109E-2</v>
      </c>
      <c r="N325" s="12">
        <v>301607.6113894016</v>
      </c>
      <c r="O325" s="14">
        <f t="shared" si="5"/>
        <v>-8.9338128160579469E-2</v>
      </c>
      <c r="P325">
        <v>1</v>
      </c>
      <c r="Q325">
        <v>2</v>
      </c>
      <c r="R325">
        <v>2</v>
      </c>
      <c r="S325">
        <v>1</v>
      </c>
    </row>
    <row r="326" spans="1:19">
      <c r="A326" s="10" t="s">
        <v>367</v>
      </c>
      <c r="B326" s="2">
        <v>1</v>
      </c>
      <c r="C326" s="11" t="s">
        <v>19</v>
      </c>
      <c r="D326" s="2">
        <v>2</v>
      </c>
      <c r="E326" s="2">
        <v>2010</v>
      </c>
      <c r="F326" s="2" t="s">
        <v>266</v>
      </c>
      <c r="G326" s="2">
        <v>1</v>
      </c>
      <c r="H326" s="2">
        <v>0</v>
      </c>
      <c r="I326" s="2">
        <v>0</v>
      </c>
      <c r="J326" s="12">
        <v>339486</v>
      </c>
      <c r="K326" s="12">
        <v>256991.67297501894</v>
      </c>
      <c r="L326" s="12" t="s">
        <v>102</v>
      </c>
      <c r="M326" s="13">
        <v>-3.7026582647076263E-2</v>
      </c>
      <c r="N326" s="12">
        <v>301438.90519242571</v>
      </c>
      <c r="O326" s="14">
        <f t="shared" si="5"/>
        <v>-8.9341998578593748E-2</v>
      </c>
      <c r="P326">
        <v>1</v>
      </c>
      <c r="Q326">
        <v>2</v>
      </c>
      <c r="R326">
        <v>2</v>
      </c>
      <c r="S326">
        <v>1</v>
      </c>
    </row>
    <row r="327" spans="1:19">
      <c r="A327" s="10" t="s">
        <v>261</v>
      </c>
      <c r="B327" s="2">
        <v>3</v>
      </c>
      <c r="C327" s="11" t="s">
        <v>24</v>
      </c>
      <c r="D327" s="2">
        <v>4</v>
      </c>
      <c r="E327" s="2">
        <v>2008</v>
      </c>
      <c r="F327" s="2" t="s">
        <v>262</v>
      </c>
      <c r="G327" s="2">
        <v>1</v>
      </c>
      <c r="H327" s="2">
        <v>0</v>
      </c>
      <c r="I327" s="2">
        <v>0</v>
      </c>
      <c r="J327" s="12">
        <v>337425</v>
      </c>
      <c r="K327" s="12">
        <v>255431.4912944739</v>
      </c>
      <c r="L327" s="12" t="s">
        <v>141</v>
      </c>
      <c r="M327" s="15">
        <v>-3.7040315607399774E-2</v>
      </c>
      <c r="N327" s="12">
        <v>296401.42824761913</v>
      </c>
      <c r="O327" s="14">
        <f t="shared" si="5"/>
        <v>-8.9457567193518522E-2</v>
      </c>
      <c r="P327">
        <v>1</v>
      </c>
      <c r="Q327">
        <v>2</v>
      </c>
      <c r="R327">
        <v>2</v>
      </c>
      <c r="S327">
        <v>1</v>
      </c>
    </row>
    <row r="328" spans="1:19">
      <c r="A328" s="10" t="s">
        <v>125</v>
      </c>
      <c r="B328" s="2">
        <v>1</v>
      </c>
      <c r="C328" s="11" t="s">
        <v>21</v>
      </c>
      <c r="D328" s="2">
        <v>2</v>
      </c>
      <c r="E328" s="2">
        <v>2020</v>
      </c>
      <c r="F328" s="2" t="s">
        <v>126</v>
      </c>
      <c r="G328" s="2">
        <v>1</v>
      </c>
      <c r="H328" s="2">
        <v>0</v>
      </c>
      <c r="I328" s="2">
        <v>0</v>
      </c>
      <c r="J328" s="12">
        <v>333779</v>
      </c>
      <c r="K328" s="12">
        <v>252671.46101438307</v>
      </c>
      <c r="L328" s="12" t="s">
        <v>26</v>
      </c>
      <c r="M328" s="13">
        <v>-3.7064609820567904E-2</v>
      </c>
      <c r="N328" s="12">
        <v>320514.30720281723</v>
      </c>
      <c r="O328" s="14">
        <f t="shared" si="5"/>
        <v>-8.8904375178302658E-2</v>
      </c>
      <c r="P328">
        <v>1</v>
      </c>
      <c r="Q328">
        <v>2</v>
      </c>
      <c r="R328">
        <v>2</v>
      </c>
      <c r="S328">
        <v>1</v>
      </c>
    </row>
    <row r="329" spans="1:19">
      <c r="A329" s="10" t="s">
        <v>218</v>
      </c>
      <c r="B329" s="2">
        <v>2</v>
      </c>
      <c r="C329" s="11" t="s">
        <v>24</v>
      </c>
      <c r="D329" s="2">
        <v>1</v>
      </c>
      <c r="E329" s="2">
        <v>2020</v>
      </c>
      <c r="F329" s="2" t="s">
        <v>163</v>
      </c>
      <c r="G329" s="2">
        <v>1</v>
      </c>
      <c r="H329" s="2">
        <v>0</v>
      </c>
      <c r="I329" s="2">
        <v>0</v>
      </c>
      <c r="J329" s="12">
        <v>333716</v>
      </c>
      <c r="K329" s="12">
        <v>252623.76987130963</v>
      </c>
      <c r="L329" s="12" t="s">
        <v>141</v>
      </c>
      <c r="M329" s="15">
        <v>-3.7065029605381286E-2</v>
      </c>
      <c r="N329" s="12">
        <v>320453.81088233634</v>
      </c>
      <c r="O329" s="14">
        <f t="shared" si="5"/>
        <v>-8.8905763070702498E-2</v>
      </c>
      <c r="P329">
        <v>1</v>
      </c>
      <c r="Q329">
        <v>2</v>
      </c>
      <c r="R329">
        <v>2</v>
      </c>
      <c r="S329">
        <v>1</v>
      </c>
    </row>
    <row r="330" spans="1:19">
      <c r="A330" s="10" t="s">
        <v>292</v>
      </c>
      <c r="B330" s="2">
        <v>2</v>
      </c>
      <c r="C330" s="11" t="s">
        <v>24</v>
      </c>
      <c r="D330" s="2">
        <v>3</v>
      </c>
      <c r="E330" s="2">
        <v>2018</v>
      </c>
      <c r="F330" s="2" t="s">
        <v>293</v>
      </c>
      <c r="G330" s="2">
        <v>1</v>
      </c>
      <c r="H330" s="2">
        <v>0</v>
      </c>
      <c r="I330" s="2">
        <v>0</v>
      </c>
      <c r="J330" s="12">
        <v>332860</v>
      </c>
      <c r="K330" s="12">
        <v>251975.77592732781</v>
      </c>
      <c r="L330" s="12" t="s">
        <v>141</v>
      </c>
      <c r="M330" s="13">
        <v>-3.7070733348242478E-2</v>
      </c>
      <c r="N330" s="12">
        <v>320808.61830583867</v>
      </c>
      <c r="O330" s="14">
        <f t="shared" si="5"/>
        <v>-8.8897623161984615E-2</v>
      </c>
      <c r="P330">
        <v>1</v>
      </c>
      <c r="Q330">
        <v>2</v>
      </c>
      <c r="R330">
        <v>2</v>
      </c>
      <c r="S330">
        <v>1</v>
      </c>
    </row>
    <row r="331" spans="1:19">
      <c r="A331" s="10" t="s">
        <v>111</v>
      </c>
      <c r="B331" s="2">
        <v>3</v>
      </c>
      <c r="C331" s="11" t="s">
        <v>19</v>
      </c>
      <c r="D331" s="2">
        <v>4</v>
      </c>
      <c r="E331" s="2">
        <v>2015</v>
      </c>
      <c r="F331" s="2" t="s">
        <v>101</v>
      </c>
      <c r="G331" s="2">
        <v>1</v>
      </c>
      <c r="H331" s="2">
        <v>12</v>
      </c>
      <c r="I331" s="2">
        <v>12</v>
      </c>
      <c r="J331" s="12">
        <v>332765</v>
      </c>
      <c r="K331" s="12">
        <v>251903.86071158215</v>
      </c>
      <c r="L331" s="12" t="s">
        <v>102</v>
      </c>
      <c r="M331" s="15">
        <v>-3.7071366357088055E-2</v>
      </c>
      <c r="N331" s="12">
        <v>319748.00064208056</v>
      </c>
      <c r="O331" s="14">
        <f t="shared" si="5"/>
        <v>-8.8921955603742303E-2</v>
      </c>
      <c r="P331">
        <v>2</v>
      </c>
      <c r="Q331">
        <v>2</v>
      </c>
      <c r="R331">
        <v>3</v>
      </c>
      <c r="S331">
        <v>2</v>
      </c>
    </row>
    <row r="332" spans="1:19">
      <c r="A332" s="10" t="s">
        <v>263</v>
      </c>
      <c r="B332" s="2">
        <v>5</v>
      </c>
      <c r="C332" s="11" t="s">
        <v>19</v>
      </c>
      <c r="D332" s="2">
        <v>3</v>
      </c>
      <c r="E332" s="2">
        <v>2011</v>
      </c>
      <c r="F332" s="2" t="s">
        <v>247</v>
      </c>
      <c r="G332" s="2">
        <v>1</v>
      </c>
      <c r="H332" s="2">
        <v>0</v>
      </c>
      <c r="I332" s="2">
        <v>0</v>
      </c>
      <c r="J332" s="12">
        <v>325866</v>
      </c>
      <c r="K332" s="12">
        <v>246681.30204390615</v>
      </c>
      <c r="L332" s="12" t="s">
        <v>102</v>
      </c>
      <c r="M332" s="13">
        <v>-3.711733612577893E-2</v>
      </c>
      <c r="N332" s="12">
        <v>292544.2721160815</v>
      </c>
      <c r="O332" s="14">
        <f t="shared" si="5"/>
        <v>-8.9546057165096449E-2</v>
      </c>
      <c r="P332">
        <v>1</v>
      </c>
      <c r="Q332">
        <v>2</v>
      </c>
      <c r="R332">
        <v>2</v>
      </c>
      <c r="S332">
        <v>1</v>
      </c>
    </row>
    <row r="333" spans="1:19">
      <c r="A333" s="10" t="s">
        <v>368</v>
      </c>
      <c r="B333" s="2">
        <v>2</v>
      </c>
      <c r="C333" s="11" t="s">
        <v>25</v>
      </c>
      <c r="D333" s="2">
        <v>3</v>
      </c>
      <c r="E333" s="2">
        <v>1991</v>
      </c>
      <c r="F333" s="2" t="s">
        <v>196</v>
      </c>
      <c r="G333" s="2">
        <v>1</v>
      </c>
      <c r="H333" s="2">
        <v>0</v>
      </c>
      <c r="I333" s="2">
        <v>0</v>
      </c>
      <c r="J333" s="12">
        <v>324997</v>
      </c>
      <c r="K333" s="12">
        <v>246023.46707040121</v>
      </c>
      <c r="L333" s="12" t="s">
        <v>141</v>
      </c>
      <c r="M333" s="15">
        <v>-3.7123126490903199E-2</v>
      </c>
      <c r="N333" s="12">
        <v>399920.4396289853</v>
      </c>
      <c r="O333" s="14">
        <f t="shared" si="5"/>
        <v>-8.7082658306628202E-2</v>
      </c>
      <c r="P333">
        <v>1</v>
      </c>
      <c r="Q333">
        <v>2</v>
      </c>
      <c r="R333">
        <v>2</v>
      </c>
      <c r="S333">
        <v>1</v>
      </c>
    </row>
    <row r="334" spans="1:19">
      <c r="A334" s="10" t="s">
        <v>159</v>
      </c>
      <c r="B334" s="2">
        <v>4</v>
      </c>
      <c r="C334" s="11" t="s">
        <v>19</v>
      </c>
      <c r="D334" s="2">
        <v>4</v>
      </c>
      <c r="E334" s="2">
        <v>2016</v>
      </c>
      <c r="F334" s="2" t="s">
        <v>97</v>
      </c>
      <c r="G334" s="2">
        <v>1</v>
      </c>
      <c r="H334" s="2">
        <v>0</v>
      </c>
      <c r="I334" s="2">
        <v>0</v>
      </c>
      <c r="J334" s="12">
        <v>323190</v>
      </c>
      <c r="K334" s="12">
        <v>244655.5639666919</v>
      </c>
      <c r="L334" s="12" t="s">
        <v>102</v>
      </c>
      <c r="M334" s="13">
        <v>-3.7135166985471167E-2</v>
      </c>
      <c r="N334" s="12">
        <v>309743.3457502388</v>
      </c>
      <c r="O334" s="14">
        <f t="shared" si="5"/>
        <v>-8.9151480050468079E-2</v>
      </c>
      <c r="P334">
        <v>1</v>
      </c>
      <c r="Q334">
        <v>2</v>
      </c>
      <c r="R334">
        <v>2</v>
      </c>
      <c r="S334">
        <v>1</v>
      </c>
    </row>
    <row r="335" spans="1:19">
      <c r="A335" s="10" t="s">
        <v>256</v>
      </c>
      <c r="B335" s="2">
        <v>2</v>
      </c>
      <c r="C335" s="11" t="s">
        <v>24</v>
      </c>
      <c r="D335" s="2">
        <v>3</v>
      </c>
      <c r="E335" s="2">
        <v>2010</v>
      </c>
      <c r="F335" s="2" t="s">
        <v>216</v>
      </c>
      <c r="G335" s="2">
        <v>1</v>
      </c>
      <c r="H335" s="2">
        <v>0</v>
      </c>
      <c r="I335" s="2">
        <v>0</v>
      </c>
      <c r="J335" s="12">
        <v>322905</v>
      </c>
      <c r="K335" s="12">
        <v>244439.81831945496</v>
      </c>
      <c r="L335" s="12" t="s">
        <v>141</v>
      </c>
      <c r="M335" s="15">
        <v>-3.7137066012007898E-2</v>
      </c>
      <c r="N335" s="12">
        <v>286716.18176054454</v>
      </c>
      <c r="O335" s="14">
        <f t="shared" si="5"/>
        <v>-8.9679763847514166E-2</v>
      </c>
      <c r="P335">
        <v>1</v>
      </c>
      <c r="Q335">
        <v>2</v>
      </c>
      <c r="R335">
        <v>2</v>
      </c>
      <c r="S335">
        <v>1</v>
      </c>
    </row>
    <row r="336" spans="1:19">
      <c r="A336" s="10" t="s">
        <v>251</v>
      </c>
      <c r="B336" s="2">
        <v>2</v>
      </c>
      <c r="C336" s="11" t="s">
        <v>24</v>
      </c>
      <c r="D336" s="2">
        <v>2</v>
      </c>
      <c r="E336" s="2">
        <v>2004</v>
      </c>
      <c r="F336" s="2" t="s">
        <v>252</v>
      </c>
      <c r="G336" s="2">
        <v>1</v>
      </c>
      <c r="H336" s="2">
        <v>0</v>
      </c>
      <c r="I336" s="2">
        <v>0</v>
      </c>
      <c r="J336" s="12">
        <v>322683</v>
      </c>
      <c r="K336" s="12">
        <v>244271.76381529146</v>
      </c>
      <c r="L336" s="12" t="s">
        <v>141</v>
      </c>
      <c r="M336" s="13">
        <v>-3.7138545253731246E-2</v>
      </c>
      <c r="N336" s="12">
        <v>301127.21260687371</v>
      </c>
      <c r="O336" s="14">
        <f t="shared" si="5"/>
        <v>-8.9349149356808558E-2</v>
      </c>
      <c r="P336">
        <v>1</v>
      </c>
      <c r="Q336">
        <v>2</v>
      </c>
      <c r="R336">
        <v>2</v>
      </c>
      <c r="S336">
        <v>1</v>
      </c>
    </row>
    <row r="337" spans="1:19">
      <c r="A337" s="10" t="s">
        <v>232</v>
      </c>
      <c r="B337" s="2">
        <v>2</v>
      </c>
      <c r="C337" s="11" t="s">
        <v>25</v>
      </c>
      <c r="D337" s="2">
        <v>2</v>
      </c>
      <c r="E337" s="2">
        <v>2001</v>
      </c>
      <c r="F337" s="2" t="s">
        <v>233</v>
      </c>
      <c r="G337" s="2">
        <v>1</v>
      </c>
      <c r="H337" s="2">
        <v>0</v>
      </c>
      <c r="I337" s="2">
        <v>0</v>
      </c>
      <c r="J337" s="12">
        <v>321668</v>
      </c>
      <c r="K337" s="12">
        <v>243503.40651021953</v>
      </c>
      <c r="L337" s="12" t="s">
        <v>141</v>
      </c>
      <c r="M337" s="15">
        <v>-3.7145308453502404E-2</v>
      </c>
      <c r="N337" s="12">
        <v>303013.12215888686</v>
      </c>
      <c r="O337" s="14">
        <f t="shared" si="5"/>
        <v>-8.9305883262057642E-2</v>
      </c>
      <c r="P337">
        <v>1</v>
      </c>
      <c r="Q337">
        <v>2</v>
      </c>
      <c r="R337">
        <v>2</v>
      </c>
      <c r="S337">
        <v>1</v>
      </c>
    </row>
    <row r="338" spans="1:19">
      <c r="A338" s="10" t="s">
        <v>358</v>
      </c>
      <c r="B338" s="2">
        <v>4</v>
      </c>
      <c r="C338" s="11" t="s">
        <v>24</v>
      </c>
      <c r="D338" s="2">
        <v>2</v>
      </c>
      <c r="E338" s="2">
        <v>2012</v>
      </c>
      <c r="F338" s="2" t="s">
        <v>268</v>
      </c>
      <c r="G338" s="2">
        <v>1</v>
      </c>
      <c r="H338" s="2">
        <v>0</v>
      </c>
      <c r="I338" s="2">
        <v>0</v>
      </c>
      <c r="J338" s="12">
        <v>319829</v>
      </c>
      <c r="K338" s="12">
        <v>242111.279333838</v>
      </c>
      <c r="L338" s="12" t="s">
        <v>141</v>
      </c>
      <c r="M338" s="13">
        <v>-3.7157562172102566E-2</v>
      </c>
      <c r="N338" s="12">
        <v>295030.25622823526</v>
      </c>
      <c r="O338" s="14">
        <f t="shared" si="5"/>
        <v>-8.9489024300486955E-2</v>
      </c>
      <c r="P338">
        <v>1</v>
      </c>
      <c r="Q338">
        <v>2</v>
      </c>
      <c r="R338">
        <v>2</v>
      </c>
      <c r="S338">
        <v>1</v>
      </c>
    </row>
    <row r="339" spans="1:19">
      <c r="A339" s="10" t="s">
        <v>246</v>
      </c>
      <c r="B339" s="2">
        <v>3</v>
      </c>
      <c r="C339" s="11" t="s">
        <v>19</v>
      </c>
      <c r="D339" s="2">
        <v>3</v>
      </c>
      <c r="E339" s="2">
        <v>2011</v>
      </c>
      <c r="F339" s="2" t="s">
        <v>247</v>
      </c>
      <c r="G339" s="2">
        <v>1</v>
      </c>
      <c r="H339" s="2">
        <v>0</v>
      </c>
      <c r="I339" s="2">
        <v>0</v>
      </c>
      <c r="J339" s="12">
        <v>319608</v>
      </c>
      <c r="K339" s="12">
        <v>241943.98183194551</v>
      </c>
      <c r="L339" s="12" t="s">
        <v>102</v>
      </c>
      <c r="M339" s="15">
        <v>-3.7159034750574908E-2</v>
      </c>
      <c r="N339" s="12">
        <v>286926.18966838077</v>
      </c>
      <c r="O339" s="14">
        <f t="shared" si="5"/>
        <v>-8.9674945895333383E-2</v>
      </c>
      <c r="P339">
        <v>1</v>
      </c>
      <c r="Q339">
        <v>2</v>
      </c>
      <c r="R339">
        <v>2</v>
      </c>
      <c r="S339">
        <v>1</v>
      </c>
    </row>
    <row r="340" spans="1:19">
      <c r="A340" s="10" t="s">
        <v>369</v>
      </c>
      <c r="B340" s="2">
        <v>4</v>
      </c>
      <c r="C340" s="11" t="s">
        <v>24</v>
      </c>
      <c r="D340" s="2">
        <v>3</v>
      </c>
      <c r="E340" s="2">
        <v>2012</v>
      </c>
      <c r="F340" s="2" t="s">
        <v>148</v>
      </c>
      <c r="G340" s="2">
        <v>1</v>
      </c>
      <c r="H340" s="2">
        <v>0</v>
      </c>
      <c r="I340" s="2">
        <v>0</v>
      </c>
      <c r="J340" s="12">
        <v>315137</v>
      </c>
      <c r="K340" s="12">
        <v>238559.42467827405</v>
      </c>
      <c r="L340" s="12" t="s">
        <v>141</v>
      </c>
      <c r="M340" s="13">
        <v>-3.7188826145823042E-2</v>
      </c>
      <c r="N340" s="12">
        <v>290702.06221761438</v>
      </c>
      <c r="O340" s="14">
        <f t="shared" si="5"/>
        <v>-8.9588320712642014E-2</v>
      </c>
      <c r="P340">
        <v>1</v>
      </c>
      <c r="Q340">
        <v>2</v>
      </c>
      <c r="R340">
        <v>2</v>
      </c>
      <c r="S340">
        <v>1</v>
      </c>
    </row>
    <row r="341" spans="1:19">
      <c r="A341" s="10" t="s">
        <v>294</v>
      </c>
      <c r="B341" s="2">
        <v>2</v>
      </c>
      <c r="C341" s="11" t="s">
        <v>39</v>
      </c>
      <c r="D341" s="2">
        <v>2</v>
      </c>
      <c r="E341" s="2">
        <v>2011</v>
      </c>
      <c r="F341" s="2" t="s">
        <v>161</v>
      </c>
      <c r="G341" s="2">
        <v>1</v>
      </c>
      <c r="H341" s="2">
        <v>0</v>
      </c>
      <c r="I341" s="2">
        <v>0</v>
      </c>
      <c r="J341" s="12">
        <v>315042</v>
      </c>
      <c r="K341" s="12">
        <v>238487.5094625284</v>
      </c>
      <c r="L341" s="12" t="s">
        <v>141</v>
      </c>
      <c r="M341" s="15">
        <v>-3.7189459154668619E-2</v>
      </c>
      <c r="N341" s="12">
        <v>282827.0902027046</v>
      </c>
      <c r="O341" s="14">
        <f t="shared" si="5"/>
        <v>-8.9768986474154391E-2</v>
      </c>
      <c r="P341">
        <v>1</v>
      </c>
      <c r="Q341">
        <v>2</v>
      </c>
      <c r="R341">
        <v>2</v>
      </c>
      <c r="S341">
        <v>1</v>
      </c>
    </row>
    <row r="342" spans="1:19">
      <c r="A342" s="10" t="s">
        <v>370</v>
      </c>
      <c r="B342" s="2">
        <v>1</v>
      </c>
      <c r="C342" s="11" t="s">
        <v>24</v>
      </c>
      <c r="D342" s="2">
        <v>3</v>
      </c>
      <c r="E342" s="2">
        <v>1996</v>
      </c>
      <c r="F342" s="2" t="s">
        <v>166</v>
      </c>
      <c r="G342" s="2">
        <v>1</v>
      </c>
      <c r="H342" s="2">
        <v>0</v>
      </c>
      <c r="I342" s="2">
        <v>0</v>
      </c>
      <c r="J342" s="12">
        <v>314408</v>
      </c>
      <c r="K342" s="12">
        <v>238007.57002271008</v>
      </c>
      <c r="L342" s="12" t="s">
        <v>141</v>
      </c>
      <c r="M342" s="13">
        <v>-3.719368365580647E-2</v>
      </c>
      <c r="N342" s="12">
        <v>355659.55425037775</v>
      </c>
      <c r="O342" s="14">
        <f t="shared" si="5"/>
        <v>-8.8098081161083808E-2</v>
      </c>
      <c r="P342">
        <v>1</v>
      </c>
      <c r="Q342">
        <v>2</v>
      </c>
      <c r="R342">
        <v>2</v>
      </c>
      <c r="S342">
        <v>1</v>
      </c>
    </row>
    <row r="343" spans="1:19">
      <c r="A343" s="10" t="s">
        <v>358</v>
      </c>
      <c r="B343" s="2">
        <v>4</v>
      </c>
      <c r="C343" s="11" t="s">
        <v>21</v>
      </c>
      <c r="D343" s="2">
        <v>2</v>
      </c>
      <c r="E343" s="2">
        <v>2012</v>
      </c>
      <c r="F343" s="2" t="s">
        <v>268</v>
      </c>
      <c r="G343" s="2">
        <v>1</v>
      </c>
      <c r="H343" s="2">
        <v>0</v>
      </c>
      <c r="I343" s="2">
        <v>0</v>
      </c>
      <c r="J343" s="12">
        <v>314313</v>
      </c>
      <c r="K343" s="12">
        <v>237935.65480696442</v>
      </c>
      <c r="L343" s="12" t="s">
        <v>26</v>
      </c>
      <c r="M343" s="15">
        <v>-3.7194316664652047E-2</v>
      </c>
      <c r="N343" s="12">
        <v>289941.95312453003</v>
      </c>
      <c r="O343" s="14">
        <f t="shared" si="5"/>
        <v>-8.9605758957231912E-2</v>
      </c>
      <c r="P343">
        <v>1</v>
      </c>
      <c r="Q343">
        <v>2</v>
      </c>
      <c r="R343">
        <v>2</v>
      </c>
      <c r="S343">
        <v>1</v>
      </c>
    </row>
    <row r="344" spans="1:19">
      <c r="A344" s="10" t="s">
        <v>230</v>
      </c>
      <c r="B344" s="2">
        <v>3</v>
      </c>
      <c r="C344" s="11" t="s">
        <v>24</v>
      </c>
      <c r="D344" s="2">
        <v>3</v>
      </c>
      <c r="E344" s="2">
        <v>1997</v>
      </c>
      <c r="F344" s="2" t="s">
        <v>177</v>
      </c>
      <c r="G344" s="2">
        <v>1</v>
      </c>
      <c r="H344" s="2">
        <v>0</v>
      </c>
      <c r="I344" s="2">
        <v>0</v>
      </c>
      <c r="J344" s="12">
        <v>313904</v>
      </c>
      <c r="K344" s="12">
        <v>237626.04087812264</v>
      </c>
      <c r="L344" s="12" t="s">
        <v>141</v>
      </c>
      <c r="M344" s="13">
        <v>-3.7197041934313529E-2</v>
      </c>
      <c r="N344" s="12">
        <v>343756.7861844633</v>
      </c>
      <c r="O344" s="14">
        <f t="shared" si="5"/>
        <v>-8.8371151675196366E-2</v>
      </c>
      <c r="P344">
        <v>1</v>
      </c>
      <c r="Q344">
        <v>2</v>
      </c>
      <c r="R344">
        <v>2</v>
      </c>
      <c r="S344">
        <v>1</v>
      </c>
    </row>
    <row r="345" spans="1:19">
      <c r="A345" s="10" t="s">
        <v>371</v>
      </c>
      <c r="B345" s="2">
        <v>1</v>
      </c>
      <c r="C345" s="11" t="s">
        <v>24</v>
      </c>
      <c r="D345" s="2">
        <v>2</v>
      </c>
      <c r="E345" s="2">
        <v>1998</v>
      </c>
      <c r="F345" s="2" t="s">
        <v>156</v>
      </c>
      <c r="G345" s="2">
        <v>1</v>
      </c>
      <c r="H345" s="2">
        <v>0</v>
      </c>
      <c r="I345" s="2">
        <v>0</v>
      </c>
      <c r="J345" s="12">
        <v>310730</v>
      </c>
      <c r="K345" s="12">
        <v>235223.31566994701</v>
      </c>
      <c r="L345" s="12" t="s">
        <v>141</v>
      </c>
      <c r="M345" s="15">
        <v>-3.7218191093006794E-2</v>
      </c>
      <c r="N345" s="12">
        <v>327866.35884187446</v>
      </c>
      <c r="O345" s="14">
        <f t="shared" si="5"/>
        <v>-8.8735706133443365E-2</v>
      </c>
      <c r="P345">
        <v>1</v>
      </c>
      <c r="Q345">
        <v>2</v>
      </c>
      <c r="R345">
        <v>2</v>
      </c>
      <c r="S345">
        <v>1</v>
      </c>
    </row>
    <row r="346" spans="1:19">
      <c r="A346" s="10" t="s">
        <v>372</v>
      </c>
      <c r="B346" s="2">
        <v>4</v>
      </c>
      <c r="C346" s="11" t="s">
        <v>27</v>
      </c>
      <c r="D346" s="2">
        <v>2</v>
      </c>
      <c r="E346" s="2">
        <v>1995</v>
      </c>
      <c r="F346" s="2" t="s">
        <v>284</v>
      </c>
      <c r="G346" s="2">
        <v>1</v>
      </c>
      <c r="H346" s="2">
        <v>0</v>
      </c>
      <c r="I346" s="2">
        <v>0</v>
      </c>
      <c r="J346" s="12">
        <v>307053</v>
      </c>
      <c r="K346" s="12">
        <v>232439.81831945496</v>
      </c>
      <c r="L346" s="12" t="s">
        <v>141</v>
      </c>
      <c r="M346" s="13">
        <v>-3.7242691866956106E-2</v>
      </c>
      <c r="N346" s="12">
        <v>359677.11512543808</v>
      </c>
      <c r="O346" s="14">
        <f t="shared" si="5"/>
        <v>-8.8005911221490263E-2</v>
      </c>
      <c r="P346">
        <v>1</v>
      </c>
      <c r="Q346">
        <v>2</v>
      </c>
      <c r="R346">
        <v>2</v>
      </c>
      <c r="S346">
        <v>1</v>
      </c>
    </row>
    <row r="347" spans="1:19">
      <c r="A347" s="10" t="s">
        <v>296</v>
      </c>
      <c r="B347" s="2">
        <v>2</v>
      </c>
      <c r="C347" s="11" t="s">
        <v>24</v>
      </c>
      <c r="D347" s="2">
        <v>2</v>
      </c>
      <c r="E347" s="2">
        <v>1998</v>
      </c>
      <c r="F347" s="2" t="s">
        <v>156</v>
      </c>
      <c r="G347" s="2">
        <v>1</v>
      </c>
      <c r="H347" s="2">
        <v>0</v>
      </c>
      <c r="I347" s="2">
        <v>0</v>
      </c>
      <c r="J347" s="12">
        <v>306450</v>
      </c>
      <c r="K347" s="12">
        <v>231983.34595003785</v>
      </c>
      <c r="L347" s="12" t="s">
        <v>141</v>
      </c>
      <c r="M347" s="15">
        <v>-3.7246709807312768E-2</v>
      </c>
      <c r="N347" s="12">
        <v>323350.32236054586</v>
      </c>
      <c r="O347" s="14">
        <f t="shared" si="5"/>
        <v>-8.8839311983517771E-2</v>
      </c>
      <c r="P347">
        <v>1</v>
      </c>
      <c r="Q347">
        <v>2</v>
      </c>
      <c r="R347">
        <v>2</v>
      </c>
      <c r="S347">
        <v>1</v>
      </c>
    </row>
    <row r="348" spans="1:19">
      <c r="A348" s="10" t="s">
        <v>373</v>
      </c>
      <c r="B348" s="2">
        <v>1</v>
      </c>
      <c r="C348" s="11" t="s">
        <v>26</v>
      </c>
      <c r="D348" s="2">
        <v>3</v>
      </c>
      <c r="E348" s="2">
        <v>2018</v>
      </c>
      <c r="F348" s="2" t="s">
        <v>293</v>
      </c>
      <c r="G348" s="2">
        <v>2</v>
      </c>
      <c r="H348" s="2">
        <v>0</v>
      </c>
      <c r="I348" s="2">
        <v>0</v>
      </c>
      <c r="J348" s="12">
        <v>306228</v>
      </c>
      <c r="K348" s="12">
        <v>231815.29144587435</v>
      </c>
      <c r="L348" s="12" t="s">
        <v>26</v>
      </c>
      <c r="M348" s="13">
        <v>-3.7248189049036116E-2</v>
      </c>
      <c r="N348" s="12">
        <v>295140.84469915391</v>
      </c>
      <c r="O348" s="14">
        <f t="shared" si="5"/>
        <v>-8.9486487205716947E-2</v>
      </c>
      <c r="P348">
        <v>1</v>
      </c>
      <c r="Q348">
        <v>2</v>
      </c>
      <c r="R348">
        <v>2</v>
      </c>
      <c r="S348">
        <v>1</v>
      </c>
    </row>
    <row r="349" spans="1:19">
      <c r="A349" s="10" t="s">
        <v>374</v>
      </c>
      <c r="B349" s="2">
        <v>3</v>
      </c>
      <c r="C349" s="11" t="s">
        <v>24</v>
      </c>
      <c r="D349" s="2">
        <v>3</v>
      </c>
      <c r="E349" s="2">
        <v>2012</v>
      </c>
      <c r="F349" s="2" t="s">
        <v>148</v>
      </c>
      <c r="G349" s="2">
        <v>1</v>
      </c>
      <c r="H349" s="2">
        <v>0</v>
      </c>
      <c r="I349" s="2">
        <v>0</v>
      </c>
      <c r="J349" s="12">
        <v>306133</v>
      </c>
      <c r="K349" s="12">
        <v>231743.37623012869</v>
      </c>
      <c r="L349" s="12" t="s">
        <v>141</v>
      </c>
      <c r="M349" s="15">
        <v>-3.7248822057881693E-2</v>
      </c>
      <c r="N349" s="12">
        <v>282396.20994318323</v>
      </c>
      <c r="O349" s="14">
        <f t="shared" si="5"/>
        <v>-8.9778871628039339E-2</v>
      </c>
      <c r="P349">
        <v>1</v>
      </c>
      <c r="Q349">
        <v>2</v>
      </c>
      <c r="R349">
        <v>2</v>
      </c>
      <c r="S349">
        <v>1</v>
      </c>
    </row>
    <row r="350" spans="1:19">
      <c r="A350" s="10" t="s">
        <v>370</v>
      </c>
      <c r="B350" s="2">
        <v>1</v>
      </c>
      <c r="C350" s="11" t="s">
        <v>24</v>
      </c>
      <c r="D350" s="2">
        <v>3</v>
      </c>
      <c r="E350" s="2">
        <v>1996</v>
      </c>
      <c r="F350" s="2" t="s">
        <v>166</v>
      </c>
      <c r="G350" s="2">
        <v>1</v>
      </c>
      <c r="H350" s="2">
        <v>0</v>
      </c>
      <c r="I350" s="2">
        <v>0</v>
      </c>
      <c r="J350" s="12">
        <v>305848</v>
      </c>
      <c r="K350" s="12">
        <v>231527.63058289175</v>
      </c>
      <c r="L350" s="12" t="s">
        <v>141</v>
      </c>
      <c r="M350" s="13">
        <v>-3.7250721084418424E-2</v>
      </c>
      <c r="N350" s="12">
        <v>345976.44890832785</v>
      </c>
      <c r="O350" s="14">
        <f t="shared" si="5"/>
        <v>-8.8320228693432326E-2</v>
      </c>
      <c r="P350">
        <v>1</v>
      </c>
      <c r="Q350">
        <v>2</v>
      </c>
      <c r="R350">
        <v>2</v>
      </c>
      <c r="S350">
        <v>1</v>
      </c>
    </row>
    <row r="351" spans="1:19">
      <c r="A351" s="10" t="s">
        <v>375</v>
      </c>
      <c r="B351" s="2">
        <v>1</v>
      </c>
      <c r="C351" s="11" t="s">
        <v>24</v>
      </c>
      <c r="D351" s="2">
        <v>1</v>
      </c>
      <c r="E351" s="2">
        <v>2017</v>
      </c>
      <c r="F351" s="2" t="s">
        <v>168</v>
      </c>
      <c r="G351" s="2">
        <v>1</v>
      </c>
      <c r="H351" s="2">
        <v>0</v>
      </c>
      <c r="I351" s="2">
        <v>0</v>
      </c>
      <c r="J351" s="12">
        <v>305024</v>
      </c>
      <c r="K351" s="12">
        <v>230903.86071158215</v>
      </c>
      <c r="L351" s="12" t="s">
        <v>141</v>
      </c>
      <c r="M351" s="15">
        <v>-3.7256211603247422E-2</v>
      </c>
      <c r="N351" s="12">
        <v>292652.42871997389</v>
      </c>
      <c r="O351" s="14">
        <f t="shared" si="5"/>
        <v>-8.9543575861649544E-2</v>
      </c>
      <c r="P351">
        <v>1</v>
      </c>
      <c r="Q351">
        <v>2</v>
      </c>
      <c r="R351">
        <v>2</v>
      </c>
      <c r="S351">
        <v>1</v>
      </c>
    </row>
    <row r="352" spans="1:19">
      <c r="A352" s="10" t="s">
        <v>376</v>
      </c>
      <c r="B352" s="2">
        <v>2</v>
      </c>
      <c r="C352" s="11" t="s">
        <v>25</v>
      </c>
      <c r="D352" s="2">
        <v>3</v>
      </c>
      <c r="E352" s="2">
        <v>2013</v>
      </c>
      <c r="F352" s="2" t="s">
        <v>170</v>
      </c>
      <c r="G352" s="2">
        <v>1</v>
      </c>
      <c r="H352" s="2">
        <v>0</v>
      </c>
      <c r="I352" s="2">
        <v>0</v>
      </c>
      <c r="J352" s="12">
        <v>303121</v>
      </c>
      <c r="K352" s="12">
        <v>229463.28538985617</v>
      </c>
      <c r="L352" s="12" t="s">
        <v>141</v>
      </c>
      <c r="M352" s="13">
        <v>-3.7268891769911973E-2</v>
      </c>
      <c r="N352" s="12">
        <v>285140.92880412238</v>
      </c>
      <c r="O352" s="14">
        <f t="shared" si="5"/>
        <v>-8.9715902931489039E-2</v>
      </c>
      <c r="P352">
        <v>1</v>
      </c>
      <c r="Q352">
        <v>2</v>
      </c>
      <c r="R352">
        <v>2</v>
      </c>
      <c r="S352">
        <v>1</v>
      </c>
    </row>
    <row r="353" spans="1:19">
      <c r="A353" s="10" t="s">
        <v>260</v>
      </c>
      <c r="B353" s="2">
        <v>5</v>
      </c>
      <c r="C353" s="11" t="s">
        <v>24</v>
      </c>
      <c r="D353" s="2">
        <v>2</v>
      </c>
      <c r="E353" s="2">
        <v>2011</v>
      </c>
      <c r="F353" s="2" t="s">
        <v>161</v>
      </c>
      <c r="G353" s="2">
        <v>1</v>
      </c>
      <c r="H353" s="2">
        <v>0</v>
      </c>
      <c r="I353" s="2">
        <v>0</v>
      </c>
      <c r="J353" s="12">
        <v>301971</v>
      </c>
      <c r="K353" s="12">
        <v>228592.73277819835</v>
      </c>
      <c r="L353" s="12" t="s">
        <v>141</v>
      </c>
      <c r="M353" s="15">
        <v>-3.7276554508568954E-2</v>
      </c>
      <c r="N353" s="12">
        <v>271092.67734334123</v>
      </c>
      <c r="O353" s="14">
        <f t="shared" si="5"/>
        <v>-9.0038194622592702E-2</v>
      </c>
      <c r="P353">
        <v>1</v>
      </c>
      <c r="Q353">
        <v>2</v>
      </c>
      <c r="R353">
        <v>2</v>
      </c>
      <c r="S353">
        <v>1</v>
      </c>
    </row>
    <row r="354" spans="1:19">
      <c r="A354" s="10" t="s">
        <v>377</v>
      </c>
      <c r="B354" s="2">
        <v>5</v>
      </c>
      <c r="C354" s="11" t="s">
        <v>20</v>
      </c>
      <c r="D354" s="2">
        <v>4</v>
      </c>
      <c r="E354" s="2">
        <v>1992</v>
      </c>
      <c r="F354" s="2" t="s">
        <v>245</v>
      </c>
      <c r="G354" s="2">
        <v>2</v>
      </c>
      <c r="H354" s="2">
        <v>0</v>
      </c>
      <c r="I354" s="2">
        <v>0</v>
      </c>
      <c r="J354" s="12">
        <v>301467</v>
      </c>
      <c r="K354" s="12">
        <v>228211.20363361092</v>
      </c>
      <c r="L354" s="12" t="s">
        <v>105</v>
      </c>
      <c r="M354" s="13">
        <v>-3.7279912787076007E-2</v>
      </c>
      <c r="N354" s="12">
        <v>363762.37267445412</v>
      </c>
      <c r="O354" s="14">
        <f t="shared" si="5"/>
        <v>-8.7912188200675742E-2</v>
      </c>
      <c r="P354">
        <v>1</v>
      </c>
      <c r="Q354">
        <v>2</v>
      </c>
      <c r="R354">
        <v>2</v>
      </c>
      <c r="S354">
        <v>1</v>
      </c>
    </row>
    <row r="355" spans="1:19">
      <c r="A355" s="10" t="s">
        <v>174</v>
      </c>
      <c r="B355" s="2">
        <v>6</v>
      </c>
      <c r="C355" s="11" t="s">
        <v>24</v>
      </c>
      <c r="D355" s="2">
        <v>2</v>
      </c>
      <c r="E355" s="2">
        <v>2011</v>
      </c>
      <c r="F355" s="2" t="s">
        <v>161</v>
      </c>
      <c r="G355" s="2">
        <v>1</v>
      </c>
      <c r="H355" s="2">
        <v>0</v>
      </c>
      <c r="I355" s="2">
        <v>0</v>
      </c>
      <c r="J355" s="12">
        <v>301172</v>
      </c>
      <c r="K355" s="12">
        <v>227987.8879636639</v>
      </c>
      <c r="L355" s="12" t="s">
        <v>141</v>
      </c>
      <c r="M355" s="15">
        <v>-3.7281878446122803E-2</v>
      </c>
      <c r="N355" s="12">
        <v>270375.37982405187</v>
      </c>
      <c r="O355" s="14">
        <f t="shared" si="5"/>
        <v>-9.0054650694094671E-2</v>
      </c>
      <c r="P355">
        <v>1</v>
      </c>
      <c r="Q355">
        <v>2</v>
      </c>
      <c r="R355">
        <v>2</v>
      </c>
      <c r="S355">
        <v>1</v>
      </c>
    </row>
    <row r="356" spans="1:19">
      <c r="A356" s="10" t="s">
        <v>241</v>
      </c>
      <c r="B356" s="2">
        <v>2</v>
      </c>
      <c r="C356" s="11" t="s">
        <v>21</v>
      </c>
      <c r="D356" s="2">
        <v>4</v>
      </c>
      <c r="E356" s="2">
        <v>2020</v>
      </c>
      <c r="F356" s="2" t="s">
        <v>242</v>
      </c>
      <c r="G356" s="2">
        <v>1</v>
      </c>
      <c r="H356" s="2">
        <v>0</v>
      </c>
      <c r="I356" s="2">
        <v>0</v>
      </c>
      <c r="J356" s="12">
        <v>300839</v>
      </c>
      <c r="K356" s="12">
        <v>227735.80620741865</v>
      </c>
      <c r="L356" s="12" t="s">
        <v>26</v>
      </c>
      <c r="M356" s="13">
        <v>-3.7284097308707818E-2</v>
      </c>
      <c r="N356" s="12">
        <v>288883.37392283016</v>
      </c>
      <c r="O356" s="14">
        <f t="shared" si="5"/>
        <v>-8.9630044633071032E-2</v>
      </c>
      <c r="P356">
        <v>1</v>
      </c>
      <c r="Q356">
        <v>2</v>
      </c>
      <c r="R356">
        <v>2</v>
      </c>
      <c r="S356">
        <v>1</v>
      </c>
    </row>
    <row r="357" spans="1:19">
      <c r="A357" s="10" t="s">
        <v>260</v>
      </c>
      <c r="B357" s="2">
        <v>5</v>
      </c>
      <c r="C357" s="11" t="s">
        <v>21</v>
      </c>
      <c r="D357" s="2">
        <v>2</v>
      </c>
      <c r="E357" s="2">
        <v>2011</v>
      </c>
      <c r="F357" s="2" t="s">
        <v>161</v>
      </c>
      <c r="G357" s="2">
        <v>1</v>
      </c>
      <c r="H357" s="2">
        <v>0</v>
      </c>
      <c r="I357" s="2">
        <v>0</v>
      </c>
      <c r="J357" s="12">
        <v>300002</v>
      </c>
      <c r="K357" s="12">
        <v>227102.19530658593</v>
      </c>
      <c r="L357" s="12" t="s">
        <v>26</v>
      </c>
      <c r="M357" s="15">
        <v>-3.7289674449799901E-2</v>
      </c>
      <c r="N357" s="12">
        <v>269325.01925137534</v>
      </c>
      <c r="O357" s="14">
        <f t="shared" si="5"/>
        <v>-9.007874782007376E-2</v>
      </c>
      <c r="P357">
        <v>1</v>
      </c>
      <c r="Q357">
        <v>2</v>
      </c>
      <c r="R357">
        <v>2</v>
      </c>
      <c r="S357">
        <v>1</v>
      </c>
    </row>
    <row r="358" spans="1:19">
      <c r="A358" s="10" t="s">
        <v>378</v>
      </c>
      <c r="B358" s="2">
        <v>2</v>
      </c>
      <c r="C358" s="11" t="s">
        <v>25</v>
      </c>
      <c r="D358" s="2">
        <v>3</v>
      </c>
      <c r="E358" s="2">
        <v>2008</v>
      </c>
      <c r="F358" s="2" t="s">
        <v>180</v>
      </c>
      <c r="G358" s="2">
        <v>1</v>
      </c>
      <c r="H358" s="2">
        <v>0</v>
      </c>
      <c r="I358" s="2">
        <v>0</v>
      </c>
      <c r="J358" s="12">
        <v>298176</v>
      </c>
      <c r="K358" s="12">
        <v>225719.90915972748</v>
      </c>
      <c r="L358" s="12" t="s">
        <v>141</v>
      </c>
      <c r="M358" s="13">
        <v>-3.7301841546136985E-2</v>
      </c>
      <c r="N358" s="12">
        <v>261924.25655823393</v>
      </c>
      <c r="O358" s="14">
        <f t="shared" si="5"/>
        <v>-9.0248534382514525E-2</v>
      </c>
      <c r="P358">
        <v>1</v>
      </c>
      <c r="Q358">
        <v>2</v>
      </c>
      <c r="R358">
        <v>2</v>
      </c>
      <c r="S358">
        <v>1</v>
      </c>
    </row>
    <row r="359" spans="1:19">
      <c r="A359" s="10" t="s">
        <v>304</v>
      </c>
      <c r="B359" s="2">
        <v>2</v>
      </c>
      <c r="C359" s="11" t="s">
        <v>39</v>
      </c>
      <c r="D359" s="2">
        <v>2</v>
      </c>
      <c r="E359" s="2">
        <v>2010</v>
      </c>
      <c r="F359" s="2" t="s">
        <v>266</v>
      </c>
      <c r="G359" s="2">
        <v>1</v>
      </c>
      <c r="H359" s="2">
        <v>0</v>
      </c>
      <c r="I359" s="2">
        <v>0</v>
      </c>
      <c r="J359" s="12">
        <v>297827</v>
      </c>
      <c r="K359" s="12">
        <v>225455.7153671461</v>
      </c>
      <c r="L359" s="12" t="s">
        <v>141</v>
      </c>
      <c r="M359" s="15">
        <v>-3.7304167020738105E-2</v>
      </c>
      <c r="N359" s="12">
        <v>264448.73961443052</v>
      </c>
      <c r="O359" s="14">
        <f t="shared" si="5"/>
        <v>-9.0190618284157698E-2</v>
      </c>
      <c r="P359">
        <v>1</v>
      </c>
      <c r="Q359">
        <v>2</v>
      </c>
      <c r="R359">
        <v>2</v>
      </c>
      <c r="S359">
        <v>1</v>
      </c>
    </row>
    <row r="360" spans="1:19">
      <c r="A360" s="10" t="s">
        <v>169</v>
      </c>
      <c r="B360" s="2">
        <v>3</v>
      </c>
      <c r="C360" s="11" t="s">
        <v>19</v>
      </c>
      <c r="D360" s="2">
        <v>3</v>
      </c>
      <c r="E360" s="2">
        <v>2013</v>
      </c>
      <c r="F360" s="2" t="s">
        <v>170</v>
      </c>
      <c r="G360" s="2">
        <v>1</v>
      </c>
      <c r="H360" s="2">
        <v>0</v>
      </c>
      <c r="I360" s="2">
        <v>0</v>
      </c>
      <c r="J360" s="12">
        <v>296977</v>
      </c>
      <c r="K360" s="12">
        <v>224812.26343679032</v>
      </c>
      <c r="L360" s="12" t="s">
        <v>102</v>
      </c>
      <c r="M360" s="13">
        <v>-3.7309830784093258E-2</v>
      </c>
      <c r="N360" s="12">
        <v>279361.36926660262</v>
      </c>
      <c r="O360" s="14">
        <f t="shared" si="5"/>
        <v>-8.9848496231258887E-2</v>
      </c>
      <c r="P360">
        <v>1</v>
      </c>
      <c r="Q360">
        <v>2</v>
      </c>
      <c r="R360">
        <v>2</v>
      </c>
      <c r="S360">
        <v>1</v>
      </c>
    </row>
    <row r="361" spans="1:19">
      <c r="A361" s="10" t="s">
        <v>363</v>
      </c>
      <c r="B361" s="2">
        <v>6</v>
      </c>
      <c r="C361" s="11" t="s">
        <v>39</v>
      </c>
      <c r="D361" s="2">
        <v>3</v>
      </c>
      <c r="E361" s="2">
        <v>2012</v>
      </c>
      <c r="F361" s="2" t="s">
        <v>148</v>
      </c>
      <c r="G361" s="2">
        <v>1</v>
      </c>
      <c r="H361" s="2">
        <v>0</v>
      </c>
      <c r="I361" s="2">
        <v>0</v>
      </c>
      <c r="J361" s="12">
        <v>296020</v>
      </c>
      <c r="K361" s="12">
        <v>224087.81226343679</v>
      </c>
      <c r="L361" s="12" t="s">
        <v>141</v>
      </c>
      <c r="M361" s="15">
        <v>-3.7316207515306066E-2</v>
      </c>
      <c r="N361" s="12">
        <v>273067.34676555975</v>
      </c>
      <c r="O361" s="14">
        <f t="shared" si="5"/>
        <v>-8.9992892219711157E-2</v>
      </c>
      <c r="P361">
        <v>1</v>
      </c>
      <c r="Q361">
        <v>2</v>
      </c>
      <c r="R361">
        <v>2</v>
      </c>
      <c r="S361">
        <v>1</v>
      </c>
    </row>
    <row r="362" spans="1:19">
      <c r="A362" s="10" t="s">
        <v>304</v>
      </c>
      <c r="B362" s="2">
        <v>2</v>
      </c>
      <c r="C362" s="11" t="s">
        <v>39</v>
      </c>
      <c r="D362" s="2">
        <v>2</v>
      </c>
      <c r="E362" s="2">
        <v>2010</v>
      </c>
      <c r="F362" s="2" t="s">
        <v>266</v>
      </c>
      <c r="G362" s="2">
        <v>1</v>
      </c>
      <c r="H362" s="2">
        <v>0</v>
      </c>
      <c r="I362" s="2">
        <v>0</v>
      </c>
      <c r="J362" s="12">
        <v>295703</v>
      </c>
      <c r="K362" s="12">
        <v>223847.84254352763</v>
      </c>
      <c r="L362" s="12" t="s">
        <v>141</v>
      </c>
      <c r="M362" s="13">
        <v>-3.7318319765874991E-2</v>
      </c>
      <c r="N362" s="12">
        <v>262562.7819177105</v>
      </c>
      <c r="O362" s="14">
        <f t="shared" si="5"/>
        <v>-9.0233885483433182E-2</v>
      </c>
      <c r="P362">
        <v>1</v>
      </c>
      <c r="Q362">
        <v>2</v>
      </c>
      <c r="R362">
        <v>2</v>
      </c>
      <c r="S362">
        <v>1</v>
      </c>
    </row>
    <row r="363" spans="1:19">
      <c r="A363" s="10" t="s">
        <v>294</v>
      </c>
      <c r="B363" s="2">
        <v>2</v>
      </c>
      <c r="C363" s="11" t="s">
        <v>24</v>
      </c>
      <c r="D363" s="2">
        <v>2</v>
      </c>
      <c r="E363" s="2">
        <v>2011</v>
      </c>
      <c r="F363" s="2" t="s">
        <v>161</v>
      </c>
      <c r="G363" s="2">
        <v>1</v>
      </c>
      <c r="H363" s="2">
        <v>0</v>
      </c>
      <c r="I363" s="2">
        <v>0</v>
      </c>
      <c r="J363" s="12">
        <v>294783</v>
      </c>
      <c r="K363" s="12">
        <v>223151.40045420139</v>
      </c>
      <c r="L363" s="12" t="s">
        <v>141</v>
      </c>
      <c r="M363" s="15">
        <v>-3.7324449956800579E-2</v>
      </c>
      <c r="N363" s="12">
        <v>264639.6929019746</v>
      </c>
      <c r="O363" s="14">
        <f t="shared" si="5"/>
        <v>-9.0186237478607892E-2</v>
      </c>
      <c r="P363">
        <v>1</v>
      </c>
      <c r="Q363">
        <v>2</v>
      </c>
      <c r="R363">
        <v>2</v>
      </c>
      <c r="S363">
        <v>1</v>
      </c>
    </row>
    <row r="364" spans="1:19">
      <c r="A364" s="10" t="s">
        <v>379</v>
      </c>
      <c r="B364" s="2">
        <v>1</v>
      </c>
      <c r="C364" s="11" t="s">
        <v>26</v>
      </c>
      <c r="D364" s="2">
        <v>1</v>
      </c>
      <c r="E364" s="2">
        <v>2015</v>
      </c>
      <c r="F364" s="2" t="s">
        <v>380</v>
      </c>
      <c r="G364" s="2">
        <v>2</v>
      </c>
      <c r="H364" s="2">
        <v>0</v>
      </c>
      <c r="I364" s="2">
        <v>0</v>
      </c>
      <c r="J364" s="12">
        <v>294625</v>
      </c>
      <c r="K364" s="12">
        <v>223031.7940953823</v>
      </c>
      <c r="L364" s="12" t="s">
        <v>26</v>
      </c>
      <c r="M364" s="13">
        <v>-3.7325502750459538E-2</v>
      </c>
      <c r="N364" s="12">
        <v>283099.94948138471</v>
      </c>
      <c r="O364" s="14">
        <f t="shared" si="5"/>
        <v>-8.9762726600560533E-2</v>
      </c>
      <c r="P364">
        <v>1</v>
      </c>
      <c r="Q364">
        <v>2</v>
      </c>
      <c r="R364">
        <v>2</v>
      </c>
      <c r="S364">
        <v>1</v>
      </c>
    </row>
    <row r="365" spans="1:19">
      <c r="A365" s="10" t="s">
        <v>381</v>
      </c>
      <c r="B365" s="2">
        <v>5</v>
      </c>
      <c r="C365" s="11" t="s">
        <v>25</v>
      </c>
      <c r="D365" s="2">
        <v>3</v>
      </c>
      <c r="E365" s="2">
        <v>1991</v>
      </c>
      <c r="F365" s="2" t="s">
        <v>196</v>
      </c>
      <c r="G365" s="2">
        <v>1</v>
      </c>
      <c r="H365" s="2">
        <v>0</v>
      </c>
      <c r="I365" s="2">
        <v>0</v>
      </c>
      <c r="J365" s="12">
        <v>293553</v>
      </c>
      <c r="K365" s="12">
        <v>222220.28766086299</v>
      </c>
      <c r="L365" s="12" t="s">
        <v>141</v>
      </c>
      <c r="M365" s="15">
        <v>-3.7332645755538039E-2</v>
      </c>
      <c r="N365" s="12">
        <v>361227.47229792131</v>
      </c>
      <c r="O365" s="14">
        <f t="shared" si="5"/>
        <v>-8.7970343290753164E-2</v>
      </c>
      <c r="P365">
        <v>1</v>
      </c>
      <c r="Q365">
        <v>2</v>
      </c>
      <c r="R365">
        <v>2</v>
      </c>
      <c r="S365">
        <v>1</v>
      </c>
    </row>
    <row r="366" spans="1:19">
      <c r="A366" s="10" t="s">
        <v>157</v>
      </c>
      <c r="B366" s="2">
        <v>3</v>
      </c>
      <c r="C366" s="11" t="s">
        <v>24</v>
      </c>
      <c r="D366" s="2">
        <v>3</v>
      </c>
      <c r="E366" s="2">
        <v>2016</v>
      </c>
      <c r="F366" s="2" t="s">
        <v>158</v>
      </c>
      <c r="G366" s="2">
        <v>1</v>
      </c>
      <c r="H366" s="2">
        <v>0</v>
      </c>
      <c r="I366" s="2">
        <v>0</v>
      </c>
      <c r="J366" s="12">
        <v>293357</v>
      </c>
      <c r="K366" s="12">
        <v>222071.91521574566</v>
      </c>
      <c r="L366" s="12" t="s">
        <v>141</v>
      </c>
      <c r="M366" s="13">
        <v>-3.7333951752735232E-2</v>
      </c>
      <c r="N366" s="12">
        <v>281151.57857375784</v>
      </c>
      <c r="O366" s="14">
        <f t="shared" si="5"/>
        <v>-8.980742566908656E-2</v>
      </c>
      <c r="P366">
        <v>1</v>
      </c>
      <c r="Q366">
        <v>2</v>
      </c>
      <c r="R366">
        <v>2</v>
      </c>
      <c r="S366">
        <v>1</v>
      </c>
    </row>
    <row r="367" spans="1:19">
      <c r="A367" s="10" t="s">
        <v>382</v>
      </c>
      <c r="B367" s="2">
        <v>1</v>
      </c>
      <c r="C367" s="11" t="s">
        <v>25</v>
      </c>
      <c r="D367" s="2">
        <v>2</v>
      </c>
      <c r="E367" s="2">
        <v>1999</v>
      </c>
      <c r="F367" s="2" t="s">
        <v>354</v>
      </c>
      <c r="G367" s="2">
        <v>1</v>
      </c>
      <c r="H367" s="2">
        <v>0</v>
      </c>
      <c r="I367" s="2">
        <v>0</v>
      </c>
      <c r="J367" s="12">
        <v>292374</v>
      </c>
      <c r="K367" s="12">
        <v>221327.78198334595</v>
      </c>
      <c r="L367" s="12" t="s">
        <v>141</v>
      </c>
      <c r="M367" s="15">
        <v>-3.7340501728474196E-2</v>
      </c>
      <c r="N367" s="12">
        <v>296706.82755487278</v>
      </c>
      <c r="O367" s="14">
        <f t="shared" si="5"/>
        <v>-8.9450560794218828E-2</v>
      </c>
      <c r="P367">
        <v>1</v>
      </c>
      <c r="Q367">
        <v>2</v>
      </c>
      <c r="R367">
        <v>2</v>
      </c>
      <c r="S367">
        <v>1</v>
      </c>
    </row>
    <row r="368" spans="1:19">
      <c r="A368" s="10" t="s">
        <v>304</v>
      </c>
      <c r="B368" s="2">
        <v>2</v>
      </c>
      <c r="C368" s="11" t="s">
        <v>39</v>
      </c>
      <c r="D368" s="2">
        <v>2</v>
      </c>
      <c r="E368" s="2">
        <v>2010</v>
      </c>
      <c r="F368" s="2" t="s">
        <v>266</v>
      </c>
      <c r="G368" s="2">
        <v>1</v>
      </c>
      <c r="H368" s="2">
        <v>0</v>
      </c>
      <c r="I368" s="2">
        <v>0</v>
      </c>
      <c r="J368" s="12">
        <v>291803</v>
      </c>
      <c r="K368" s="12">
        <v>220895.53368660106</v>
      </c>
      <c r="L368" s="12" t="s">
        <v>141</v>
      </c>
      <c r="M368" s="13">
        <v>-3.7344306444798664E-2</v>
      </c>
      <c r="N368" s="12">
        <v>259099.86524294197</v>
      </c>
      <c r="O368" s="14">
        <f t="shared" si="5"/>
        <v>-9.0313330905831699E-2</v>
      </c>
      <c r="P368">
        <v>1</v>
      </c>
      <c r="Q368">
        <v>2</v>
      </c>
      <c r="R368">
        <v>2</v>
      </c>
      <c r="S368">
        <v>1</v>
      </c>
    </row>
    <row r="369" spans="1:19">
      <c r="A369" s="10" t="s">
        <v>383</v>
      </c>
      <c r="B369" s="2">
        <v>4</v>
      </c>
      <c r="C369" s="11" t="s">
        <v>26</v>
      </c>
      <c r="D369" s="2">
        <v>4</v>
      </c>
      <c r="E369" s="2">
        <v>2014</v>
      </c>
      <c r="F369" s="2" t="s">
        <v>384</v>
      </c>
      <c r="G369" s="2">
        <v>1</v>
      </c>
      <c r="H369" s="2">
        <v>0</v>
      </c>
      <c r="I369" s="2">
        <v>0</v>
      </c>
      <c r="J369" s="12">
        <v>290871</v>
      </c>
      <c r="K369" s="12">
        <v>220190.00757002272</v>
      </c>
      <c r="L369" s="12" t="s">
        <v>26</v>
      </c>
      <c r="M369" s="15">
        <v>-3.7350516594736316E-2</v>
      </c>
      <c r="N369" s="12">
        <v>276922.04958840593</v>
      </c>
      <c r="O369" s="14">
        <f t="shared" si="5"/>
        <v>-8.9904458531365999E-2</v>
      </c>
      <c r="P369">
        <v>1</v>
      </c>
      <c r="Q369">
        <v>2</v>
      </c>
      <c r="R369">
        <v>2</v>
      </c>
      <c r="S369">
        <v>1</v>
      </c>
    </row>
    <row r="370" spans="1:19">
      <c r="A370" s="10" t="s">
        <v>363</v>
      </c>
      <c r="B370" s="2">
        <v>6</v>
      </c>
      <c r="C370" s="11" t="s">
        <v>39</v>
      </c>
      <c r="D370" s="2">
        <v>3</v>
      </c>
      <c r="E370" s="2">
        <v>2012</v>
      </c>
      <c r="F370" s="2" t="s">
        <v>148</v>
      </c>
      <c r="G370" s="2">
        <v>1</v>
      </c>
      <c r="H370" s="2">
        <v>0</v>
      </c>
      <c r="I370" s="2">
        <v>0</v>
      </c>
      <c r="J370" s="12">
        <v>290281</v>
      </c>
      <c r="K370" s="12">
        <v>219743.37623012869</v>
      </c>
      <c r="L370" s="12" t="s">
        <v>141</v>
      </c>
      <c r="M370" s="13">
        <v>-3.7354447912829901E-2</v>
      </c>
      <c r="N370" s="12">
        <v>267773.3345262261</v>
      </c>
      <c r="O370" s="14">
        <f t="shared" si="5"/>
        <v>-9.0114346207212856E-2</v>
      </c>
      <c r="P370">
        <v>1</v>
      </c>
      <c r="Q370">
        <v>2</v>
      </c>
      <c r="R370">
        <v>2</v>
      </c>
      <c r="S370">
        <v>1</v>
      </c>
    </row>
    <row r="371" spans="1:19">
      <c r="A371" s="10" t="s">
        <v>304</v>
      </c>
      <c r="B371" s="2">
        <v>2</v>
      </c>
      <c r="C371" s="11" t="s">
        <v>39</v>
      </c>
      <c r="D371" s="2">
        <v>2</v>
      </c>
      <c r="E371" s="2">
        <v>2010</v>
      </c>
      <c r="F371" s="2" t="s">
        <v>266</v>
      </c>
      <c r="G371" s="2">
        <v>1</v>
      </c>
      <c r="H371" s="2">
        <v>0</v>
      </c>
      <c r="I371" s="2">
        <v>0</v>
      </c>
      <c r="J371" s="12">
        <v>290218</v>
      </c>
      <c r="K371" s="12">
        <v>219695.68508705526</v>
      </c>
      <c r="L371" s="12" t="s">
        <v>141</v>
      </c>
      <c r="M371" s="15">
        <v>-3.7354867697643283E-2</v>
      </c>
      <c r="N371" s="12">
        <v>257692.50038922194</v>
      </c>
      <c r="O371" s="14">
        <f t="shared" si="5"/>
        <v>-9.0345618340319289E-2</v>
      </c>
      <c r="P371">
        <v>1</v>
      </c>
      <c r="Q371">
        <v>2</v>
      </c>
      <c r="R371">
        <v>2</v>
      </c>
      <c r="S371">
        <v>1</v>
      </c>
    </row>
    <row r="372" spans="1:19">
      <c r="A372" s="10" t="s">
        <v>385</v>
      </c>
      <c r="B372" s="2">
        <v>3</v>
      </c>
      <c r="C372" s="11" t="s">
        <v>24</v>
      </c>
      <c r="D372" s="2">
        <v>2</v>
      </c>
      <c r="E372" s="2">
        <v>1997</v>
      </c>
      <c r="F372" s="2" t="s">
        <v>313</v>
      </c>
      <c r="G372" s="2">
        <v>1</v>
      </c>
      <c r="H372" s="2">
        <v>0</v>
      </c>
      <c r="I372" s="2">
        <v>10</v>
      </c>
      <c r="J372" s="12">
        <v>287238</v>
      </c>
      <c r="K372" s="12">
        <v>217439.81831945496</v>
      </c>
      <c r="L372" s="12" t="s">
        <v>141</v>
      </c>
      <c r="M372" s="13">
        <v>-3.7374724185641368E-2</v>
      </c>
      <c r="N372" s="12">
        <v>314554.80576881109</v>
      </c>
      <c r="O372" s="14">
        <f t="shared" si="5"/>
        <v>-8.9041096662870522E-2</v>
      </c>
      <c r="P372">
        <v>1</v>
      </c>
      <c r="Q372">
        <v>2</v>
      </c>
      <c r="R372">
        <v>2</v>
      </c>
      <c r="S372">
        <v>1</v>
      </c>
    </row>
    <row r="373" spans="1:19">
      <c r="A373" s="10" t="s">
        <v>129</v>
      </c>
      <c r="B373" s="2">
        <v>1</v>
      </c>
      <c r="C373" s="11" t="s">
        <v>19</v>
      </c>
      <c r="D373" s="2">
        <v>3</v>
      </c>
      <c r="E373" s="2">
        <v>2004</v>
      </c>
      <c r="F373" s="2" t="s">
        <v>128</v>
      </c>
      <c r="G373" s="2">
        <v>1</v>
      </c>
      <c r="H373" s="2">
        <v>0</v>
      </c>
      <c r="I373" s="2">
        <v>0</v>
      </c>
      <c r="J373" s="12">
        <v>286952</v>
      </c>
      <c r="K373" s="12">
        <v>217223.31566994701</v>
      </c>
      <c r="L373" s="12" t="s">
        <v>102</v>
      </c>
      <c r="M373" s="15">
        <v>-3.7376629875429106E-2</v>
      </c>
      <c r="N373" s="12">
        <v>267783.10574764595</v>
      </c>
      <c r="O373" s="14">
        <f t="shared" si="5"/>
        <v>-9.0114122038142105E-2</v>
      </c>
      <c r="P373">
        <v>1</v>
      </c>
      <c r="Q373">
        <v>2</v>
      </c>
      <c r="R373">
        <v>2</v>
      </c>
      <c r="S373">
        <v>1</v>
      </c>
    </row>
    <row r="374" spans="1:19">
      <c r="A374" s="10" t="s">
        <v>327</v>
      </c>
      <c r="B374" s="2">
        <v>4</v>
      </c>
      <c r="C374" s="11" t="s">
        <v>24</v>
      </c>
      <c r="D374" s="2">
        <v>2</v>
      </c>
      <c r="E374" s="2">
        <v>2011</v>
      </c>
      <c r="F374" s="2" t="s">
        <v>161</v>
      </c>
      <c r="G374" s="2">
        <v>1</v>
      </c>
      <c r="H374" s="2">
        <v>0</v>
      </c>
      <c r="I374" s="2">
        <v>0</v>
      </c>
      <c r="J374" s="12">
        <v>285906</v>
      </c>
      <c r="K374" s="12">
        <v>216431.4912944739</v>
      </c>
      <c r="L374" s="12" t="s">
        <v>141</v>
      </c>
      <c r="M374" s="13">
        <v>-3.7383599635981452E-2</v>
      </c>
      <c r="N374" s="12">
        <v>256670.41871082099</v>
      </c>
      <c r="O374" s="14">
        <f t="shared" si="5"/>
        <v>-9.0369066698536504E-2</v>
      </c>
      <c r="P374">
        <v>1</v>
      </c>
      <c r="Q374">
        <v>2</v>
      </c>
      <c r="R374">
        <v>2</v>
      </c>
      <c r="S374">
        <v>1</v>
      </c>
    </row>
    <row r="375" spans="1:19">
      <c r="A375" s="10" t="s">
        <v>226</v>
      </c>
      <c r="B375" s="2">
        <v>3</v>
      </c>
      <c r="C375" s="11" t="s">
        <v>19</v>
      </c>
      <c r="D375" s="2">
        <v>3</v>
      </c>
      <c r="E375" s="2">
        <v>2015</v>
      </c>
      <c r="F375" s="2" t="s">
        <v>227</v>
      </c>
      <c r="G375" s="2">
        <v>2</v>
      </c>
      <c r="H375" s="2">
        <v>0</v>
      </c>
      <c r="I375" s="2">
        <v>0</v>
      </c>
      <c r="J375" s="12">
        <v>285136</v>
      </c>
      <c r="K375" s="12">
        <v>215848.59954579864</v>
      </c>
      <c r="L375" s="12" t="s">
        <v>102</v>
      </c>
      <c r="M375" s="15">
        <v>-3.7388730339256125E-2</v>
      </c>
      <c r="N375" s="12">
        <v>273982.13727729861</v>
      </c>
      <c r="O375" s="14">
        <f t="shared" si="5"/>
        <v>-8.9971905310282818E-2</v>
      </c>
      <c r="P375">
        <v>1</v>
      </c>
      <c r="Q375">
        <v>2</v>
      </c>
      <c r="R375">
        <v>2</v>
      </c>
      <c r="S375">
        <v>1</v>
      </c>
    </row>
    <row r="376" spans="1:19">
      <c r="A376" s="10" t="s">
        <v>244</v>
      </c>
      <c r="B376" s="2">
        <v>6</v>
      </c>
      <c r="C376" s="11" t="s">
        <v>20</v>
      </c>
      <c r="D376" s="2">
        <v>4</v>
      </c>
      <c r="E376" s="2">
        <v>1992</v>
      </c>
      <c r="F376" s="2" t="s">
        <v>245</v>
      </c>
      <c r="G376" s="2">
        <v>2</v>
      </c>
      <c r="H376" s="2">
        <v>0</v>
      </c>
      <c r="I376" s="2">
        <v>0</v>
      </c>
      <c r="J376" s="12">
        <v>279020</v>
      </c>
      <c r="K376" s="12">
        <v>211218.77365632099</v>
      </c>
      <c r="L376" s="12" t="s">
        <v>105</v>
      </c>
      <c r="M376" s="13">
        <v>-3.7429482782409249E-2</v>
      </c>
      <c r="N376" s="12">
        <v>336676.9073352181</v>
      </c>
      <c r="O376" s="14">
        <f t="shared" si="5"/>
        <v>-8.8533576595728469E-2</v>
      </c>
      <c r="P376">
        <v>1</v>
      </c>
      <c r="Q376">
        <v>2</v>
      </c>
      <c r="R376">
        <v>2</v>
      </c>
      <c r="S376">
        <v>1</v>
      </c>
    </row>
    <row r="377" spans="1:19">
      <c r="A377" s="10" t="s">
        <v>265</v>
      </c>
      <c r="B377" s="2">
        <v>5</v>
      </c>
      <c r="C377" s="11" t="s">
        <v>24</v>
      </c>
      <c r="D377" s="2">
        <v>2</v>
      </c>
      <c r="E377" s="2">
        <v>2010</v>
      </c>
      <c r="F377" s="2" t="s">
        <v>266</v>
      </c>
      <c r="G377" s="2">
        <v>1</v>
      </c>
      <c r="H377" s="2">
        <v>0</v>
      </c>
      <c r="I377" s="2">
        <v>0</v>
      </c>
      <c r="J377" s="12">
        <v>275349</v>
      </c>
      <c r="K377" s="12">
        <v>208439.81831945496</v>
      </c>
      <c r="L377" s="12" t="s">
        <v>141</v>
      </c>
      <c r="M377" s="15">
        <v>-3.7453943576852528E-2</v>
      </c>
      <c r="N377" s="12">
        <v>244489.9085848289</v>
      </c>
      <c r="O377" s="14">
        <f t="shared" si="5"/>
        <v>-9.0648509105868871E-2</v>
      </c>
      <c r="P377">
        <v>1</v>
      </c>
      <c r="Q377">
        <v>2</v>
      </c>
      <c r="R377">
        <v>2</v>
      </c>
      <c r="S377">
        <v>1</v>
      </c>
    </row>
    <row r="378" spans="1:19">
      <c r="A378" s="10" t="s">
        <v>249</v>
      </c>
      <c r="B378" s="2">
        <v>3</v>
      </c>
      <c r="C378" s="11" t="s">
        <v>24</v>
      </c>
      <c r="D378" s="2">
        <v>2</v>
      </c>
      <c r="E378" s="2">
        <v>2015</v>
      </c>
      <c r="F378" s="2" t="s">
        <v>250</v>
      </c>
      <c r="G378" s="2">
        <v>1</v>
      </c>
      <c r="H378" s="2">
        <v>0</v>
      </c>
      <c r="I378" s="2">
        <v>0</v>
      </c>
      <c r="J378" s="12">
        <v>272695</v>
      </c>
      <c r="K378" s="12">
        <v>206430.73429220289</v>
      </c>
      <c r="L378" s="12" t="s">
        <v>141</v>
      </c>
      <c r="M378" s="13">
        <v>-3.7471627845022636E-2</v>
      </c>
      <c r="N378" s="12">
        <v>262027.80050513771</v>
      </c>
      <c r="O378" s="14">
        <f t="shared" si="5"/>
        <v>-9.0246158901562734E-2</v>
      </c>
      <c r="P378">
        <v>1</v>
      </c>
      <c r="Q378">
        <v>2</v>
      </c>
      <c r="R378">
        <v>2</v>
      </c>
      <c r="S378">
        <v>1</v>
      </c>
    </row>
    <row r="379" spans="1:19">
      <c r="A379" s="10" t="s">
        <v>386</v>
      </c>
      <c r="B379" s="2">
        <v>1</v>
      </c>
      <c r="C379" s="11" t="s">
        <v>20</v>
      </c>
      <c r="D379" s="2">
        <v>4</v>
      </c>
      <c r="E379" s="2">
        <v>1992</v>
      </c>
      <c r="F379" s="2" t="s">
        <v>245</v>
      </c>
      <c r="G379" s="2">
        <v>2</v>
      </c>
      <c r="H379" s="2">
        <v>0</v>
      </c>
      <c r="I379" s="2">
        <v>0</v>
      </c>
      <c r="J379" s="12">
        <v>271547</v>
      </c>
      <c r="K379" s="12">
        <v>205561.69568508706</v>
      </c>
      <c r="L379" s="12" t="s">
        <v>105</v>
      </c>
      <c r="M379" s="15">
        <v>-3.7479277257177597E-2</v>
      </c>
      <c r="N379" s="12">
        <v>327659.68086931569</v>
      </c>
      <c r="O379" s="14">
        <f t="shared" si="5"/>
        <v>-8.8740447691029789E-2</v>
      </c>
      <c r="P379">
        <v>1</v>
      </c>
      <c r="Q379">
        <v>2</v>
      </c>
      <c r="R379">
        <v>2</v>
      </c>
      <c r="S379">
        <v>1</v>
      </c>
    </row>
    <row r="380" spans="1:19">
      <c r="A380" s="10" t="s">
        <v>226</v>
      </c>
      <c r="B380" s="2">
        <v>3</v>
      </c>
      <c r="C380" s="11" t="s">
        <v>19</v>
      </c>
      <c r="D380" s="2">
        <v>3</v>
      </c>
      <c r="E380" s="2">
        <v>2015</v>
      </c>
      <c r="F380" s="2" t="s">
        <v>227</v>
      </c>
      <c r="G380" s="2">
        <v>1</v>
      </c>
      <c r="H380" s="2">
        <v>0</v>
      </c>
      <c r="I380" s="2">
        <v>0</v>
      </c>
      <c r="J380" s="12">
        <v>270320</v>
      </c>
      <c r="K380" s="12">
        <v>204632.85389856171</v>
      </c>
      <c r="L380" s="12" t="s">
        <v>102</v>
      </c>
      <c r="M380" s="13">
        <v>-3.7487453066162045E-2</v>
      </c>
      <c r="N380" s="12">
        <v>259745.70502777398</v>
      </c>
      <c r="O380" s="14">
        <f t="shared" si="5"/>
        <v>-9.0298514200918861E-2</v>
      </c>
      <c r="P380">
        <v>1</v>
      </c>
      <c r="Q380">
        <v>2</v>
      </c>
      <c r="R380">
        <v>2</v>
      </c>
      <c r="S380">
        <v>1</v>
      </c>
    </row>
    <row r="381" spans="1:19">
      <c r="A381" s="10" t="s">
        <v>260</v>
      </c>
      <c r="B381" s="2">
        <v>5</v>
      </c>
      <c r="C381" s="11" t="s">
        <v>24</v>
      </c>
      <c r="D381" s="2">
        <v>2</v>
      </c>
      <c r="E381" s="2">
        <v>2011</v>
      </c>
      <c r="F381" s="2" t="s">
        <v>161</v>
      </c>
      <c r="G381" s="2">
        <v>1</v>
      </c>
      <c r="H381" s="2">
        <v>0</v>
      </c>
      <c r="I381" s="2">
        <v>0</v>
      </c>
      <c r="J381" s="12">
        <v>268700</v>
      </c>
      <c r="K381" s="12">
        <v>203406.51021953067</v>
      </c>
      <c r="L381" s="12" t="s">
        <v>141</v>
      </c>
      <c r="M381" s="15">
        <v>-3.7498247532791879E-2</v>
      </c>
      <c r="N381" s="12">
        <v>241223.83408392131</v>
      </c>
      <c r="O381" s="14">
        <f t="shared" si="5"/>
        <v>-9.0723438621268471E-2</v>
      </c>
      <c r="P381">
        <v>1</v>
      </c>
      <c r="Q381">
        <v>2</v>
      </c>
      <c r="R381">
        <v>2</v>
      </c>
      <c r="S381">
        <v>1</v>
      </c>
    </row>
    <row r="382" spans="1:19">
      <c r="A382" s="10" t="s">
        <v>226</v>
      </c>
      <c r="B382" s="2">
        <v>3</v>
      </c>
      <c r="C382" s="11" t="s">
        <v>19</v>
      </c>
      <c r="D382" s="2">
        <v>3</v>
      </c>
      <c r="E382" s="2">
        <v>2015</v>
      </c>
      <c r="F382" s="2" t="s">
        <v>227</v>
      </c>
      <c r="G382" s="2">
        <v>1</v>
      </c>
      <c r="H382" s="2">
        <v>0</v>
      </c>
      <c r="I382" s="2">
        <v>0</v>
      </c>
      <c r="J382" s="12">
        <v>268558</v>
      </c>
      <c r="K382" s="12">
        <v>203299.01589704771</v>
      </c>
      <c r="L382" s="12" t="s">
        <v>102</v>
      </c>
      <c r="M382" s="13">
        <v>-3.7499193714434741E-2</v>
      </c>
      <c r="N382" s="12">
        <v>258052.63040414665</v>
      </c>
      <c r="O382" s="14">
        <f t="shared" si="5"/>
        <v>-9.0337356321956983E-2</v>
      </c>
      <c r="P382">
        <v>1</v>
      </c>
      <c r="Q382">
        <v>2</v>
      </c>
      <c r="R382">
        <v>2</v>
      </c>
      <c r="S382">
        <v>1</v>
      </c>
    </row>
    <row r="383" spans="1:19">
      <c r="A383" s="10" t="s">
        <v>175</v>
      </c>
      <c r="B383" s="2">
        <v>3</v>
      </c>
      <c r="C383" s="11" t="s">
        <v>19</v>
      </c>
      <c r="D383" s="2">
        <v>2</v>
      </c>
      <c r="E383" s="2">
        <v>2009</v>
      </c>
      <c r="F383" s="2" t="s">
        <v>99</v>
      </c>
      <c r="G383" s="2">
        <v>1</v>
      </c>
      <c r="H383" s="2">
        <v>0</v>
      </c>
      <c r="I383" s="2">
        <v>0</v>
      </c>
      <c r="J383" s="12">
        <v>267429</v>
      </c>
      <c r="K383" s="12">
        <v>202444.36033308101</v>
      </c>
      <c r="L383" s="12" t="s">
        <v>102</v>
      </c>
      <c r="M383" s="15">
        <v>-3.7506716524820592E-2</v>
      </c>
      <c r="N383" s="12">
        <v>238620.13573093869</v>
      </c>
      <c r="O383" s="14">
        <f t="shared" si="5"/>
        <v>-9.0783172058390468E-2</v>
      </c>
      <c r="P383">
        <v>1</v>
      </c>
      <c r="Q383">
        <v>2</v>
      </c>
      <c r="R383">
        <v>2</v>
      </c>
      <c r="S383">
        <v>1</v>
      </c>
    </row>
    <row r="384" spans="1:19">
      <c r="A384" s="10" t="s">
        <v>160</v>
      </c>
      <c r="B384" s="2">
        <v>3</v>
      </c>
      <c r="C384" s="11" t="s">
        <v>24</v>
      </c>
      <c r="D384" s="2">
        <v>2</v>
      </c>
      <c r="E384" s="2">
        <v>2011</v>
      </c>
      <c r="F384" s="2" t="s">
        <v>161</v>
      </c>
      <c r="G384" s="2">
        <v>1</v>
      </c>
      <c r="H384" s="2">
        <v>0</v>
      </c>
      <c r="I384" s="2">
        <v>0</v>
      </c>
      <c r="J384" s="12">
        <v>264335</v>
      </c>
      <c r="K384" s="12">
        <v>200102.19530658593</v>
      </c>
      <c r="L384" s="12" t="s">
        <v>141</v>
      </c>
      <c r="M384" s="13">
        <v>-3.7527332623433371E-2</v>
      </c>
      <c r="N384" s="12">
        <v>237305.18117816647</v>
      </c>
      <c r="O384" s="14">
        <f t="shared" si="5"/>
        <v>-9.0813339437421273E-2</v>
      </c>
      <c r="P384">
        <v>1</v>
      </c>
      <c r="Q384">
        <v>2</v>
      </c>
      <c r="R384">
        <v>2</v>
      </c>
      <c r="S384">
        <v>1</v>
      </c>
    </row>
    <row r="385" spans="1:19">
      <c r="A385" s="10" t="s">
        <v>387</v>
      </c>
      <c r="B385" s="2">
        <v>5</v>
      </c>
      <c r="C385" s="11" t="s">
        <v>25</v>
      </c>
      <c r="D385" s="2">
        <v>3</v>
      </c>
      <c r="E385" s="2">
        <v>2009</v>
      </c>
      <c r="F385" s="2" t="s">
        <v>204</v>
      </c>
      <c r="G385" s="2">
        <v>1</v>
      </c>
      <c r="H385" s="2">
        <v>0</v>
      </c>
      <c r="I385" s="2">
        <v>0</v>
      </c>
      <c r="J385" s="12">
        <v>262204</v>
      </c>
      <c r="K385" s="12">
        <v>198489.02346707042</v>
      </c>
      <c r="L385" s="12" t="s">
        <v>141</v>
      </c>
      <c r="M385" s="15">
        <v>-3.7541532011327303E-2</v>
      </c>
      <c r="N385" s="12">
        <v>233958.00032604934</v>
      </c>
      <c r="O385" s="14">
        <f t="shared" si="5"/>
        <v>-9.0890129675713222E-2</v>
      </c>
      <c r="P385">
        <v>1</v>
      </c>
      <c r="Q385">
        <v>2</v>
      </c>
      <c r="R385">
        <v>2</v>
      </c>
      <c r="S385">
        <v>1</v>
      </c>
    </row>
    <row r="386" spans="1:19">
      <c r="A386" s="10" t="s">
        <v>129</v>
      </c>
      <c r="B386" s="2">
        <v>1</v>
      </c>
      <c r="C386" s="11" t="s">
        <v>19</v>
      </c>
      <c r="D386" s="2">
        <v>3</v>
      </c>
      <c r="E386" s="2">
        <v>2004</v>
      </c>
      <c r="F386" s="2" t="s">
        <v>128</v>
      </c>
      <c r="G386" s="2">
        <v>2</v>
      </c>
      <c r="H386" s="2">
        <v>0</v>
      </c>
      <c r="I386" s="2">
        <v>0</v>
      </c>
      <c r="J386" s="12">
        <v>261343</v>
      </c>
      <c r="K386" s="12">
        <v>197837.24451173353</v>
      </c>
      <c r="L386" s="12" t="s">
        <v>102</v>
      </c>
      <c r="M386" s="13">
        <v>-3.7547269070443527E-2</v>
      </c>
      <c r="N386" s="12">
        <v>243884.83162831076</v>
      </c>
      <c r="O386" s="14">
        <f t="shared" ref="O386:O449" si="6">STANDARDIZE(N386,AVERAGE($N$2:$N$1580),STDEV($N$2:$N$1580))</f>
        <v>-9.0662390639532228E-2</v>
      </c>
      <c r="P386">
        <v>1</v>
      </c>
      <c r="Q386">
        <v>2</v>
      </c>
      <c r="R386">
        <v>2</v>
      </c>
      <c r="S386">
        <v>1</v>
      </c>
    </row>
    <row r="387" spans="1:19">
      <c r="A387" s="10" t="s">
        <v>388</v>
      </c>
      <c r="B387" s="2">
        <v>2</v>
      </c>
      <c r="C387" s="11" t="s">
        <v>19</v>
      </c>
      <c r="D387" s="2">
        <v>3</v>
      </c>
      <c r="E387" s="2">
        <v>2017</v>
      </c>
      <c r="F387" s="2" t="s">
        <v>389</v>
      </c>
      <c r="G387" s="2">
        <v>1</v>
      </c>
      <c r="H387" s="2">
        <v>0</v>
      </c>
      <c r="I387" s="2">
        <v>0</v>
      </c>
      <c r="J387" s="12">
        <v>261201</v>
      </c>
      <c r="K387" s="12">
        <v>197729.75018925057</v>
      </c>
      <c r="L387" s="12" t="s">
        <v>102</v>
      </c>
      <c r="M387" s="15">
        <v>-3.7548215252086389E-2</v>
      </c>
      <c r="N387" s="12">
        <v>250606.86055551661</v>
      </c>
      <c r="O387" s="14">
        <f t="shared" si="6"/>
        <v>-9.0508175428006085E-2</v>
      </c>
      <c r="P387">
        <v>1</v>
      </c>
      <c r="Q387">
        <v>2</v>
      </c>
      <c r="R387">
        <v>2</v>
      </c>
      <c r="S387">
        <v>1</v>
      </c>
    </row>
    <row r="388" spans="1:19">
      <c r="A388" s="10" t="s">
        <v>111</v>
      </c>
      <c r="B388" s="2">
        <v>3</v>
      </c>
      <c r="C388" s="11" t="s">
        <v>19</v>
      </c>
      <c r="D388" s="2">
        <v>4</v>
      </c>
      <c r="E388" s="2">
        <v>2015</v>
      </c>
      <c r="F388" s="2" t="s">
        <v>101</v>
      </c>
      <c r="G388" s="2">
        <v>1</v>
      </c>
      <c r="H388" s="2">
        <v>0</v>
      </c>
      <c r="I388" s="2">
        <v>0</v>
      </c>
      <c r="J388" s="12">
        <v>260059</v>
      </c>
      <c r="K388" s="12">
        <v>196865.25359576079</v>
      </c>
      <c r="L388" s="12" t="s">
        <v>102</v>
      </c>
      <c r="M388" s="13">
        <v>-3.7555824684735326E-2</v>
      </c>
      <c r="N388" s="12">
        <v>249886.09168325641</v>
      </c>
      <c r="O388" s="14">
        <f t="shared" si="6"/>
        <v>-9.0524711138473976E-2</v>
      </c>
      <c r="P388">
        <v>1</v>
      </c>
      <c r="Q388">
        <v>2</v>
      </c>
      <c r="R388">
        <v>2</v>
      </c>
      <c r="S388">
        <v>1</v>
      </c>
    </row>
    <row r="389" spans="1:19">
      <c r="A389" s="10" t="s">
        <v>390</v>
      </c>
      <c r="B389" s="2">
        <v>3</v>
      </c>
      <c r="C389" s="11" t="s">
        <v>26</v>
      </c>
      <c r="D389" s="2">
        <v>1</v>
      </c>
      <c r="E389" s="2">
        <v>2016</v>
      </c>
      <c r="F389" s="2" t="s">
        <v>391</v>
      </c>
      <c r="G389" s="2">
        <v>1</v>
      </c>
      <c r="H389" s="2">
        <v>0</v>
      </c>
      <c r="I389" s="2">
        <v>0</v>
      </c>
      <c r="J389" s="12">
        <v>259394</v>
      </c>
      <c r="K389" s="12">
        <v>196361.84708554126</v>
      </c>
      <c r="L389" s="12" t="s">
        <v>26</v>
      </c>
      <c r="M389" s="15">
        <v>-3.7560255746654357E-2</v>
      </c>
      <c r="N389" s="12">
        <v>248601.64431924702</v>
      </c>
      <c r="O389" s="14">
        <f t="shared" si="6"/>
        <v>-9.0554178628733231E-2</v>
      </c>
      <c r="P389">
        <v>1</v>
      </c>
      <c r="Q389">
        <v>2</v>
      </c>
      <c r="R389">
        <v>2</v>
      </c>
      <c r="S389">
        <v>1</v>
      </c>
    </row>
    <row r="390" spans="1:19">
      <c r="A390" s="10" t="s">
        <v>392</v>
      </c>
      <c r="B390" s="2">
        <v>2</v>
      </c>
      <c r="C390" s="11" t="s">
        <v>24</v>
      </c>
      <c r="D390" s="2">
        <v>2</v>
      </c>
      <c r="E390" s="2">
        <v>2018</v>
      </c>
      <c r="F390" s="2" t="s">
        <v>393</v>
      </c>
      <c r="G390" s="2">
        <v>1</v>
      </c>
      <c r="H390" s="2">
        <v>0</v>
      </c>
      <c r="I390" s="2">
        <v>0</v>
      </c>
      <c r="J390" s="12">
        <v>257491</v>
      </c>
      <c r="K390" s="12">
        <v>194921.27176381531</v>
      </c>
      <c r="L390" s="12" t="s">
        <v>141</v>
      </c>
      <c r="M390" s="13">
        <v>-3.7572935913318908E-2</v>
      </c>
      <c r="N390" s="12">
        <v>248168.39492936581</v>
      </c>
      <c r="O390" s="14">
        <f t="shared" si="6"/>
        <v>-9.0564118134651414E-2</v>
      </c>
      <c r="P390">
        <v>1</v>
      </c>
      <c r="Q390">
        <v>2</v>
      </c>
      <c r="R390">
        <v>2</v>
      </c>
      <c r="S390">
        <v>1</v>
      </c>
    </row>
    <row r="391" spans="1:19">
      <c r="A391" s="10" t="s">
        <v>111</v>
      </c>
      <c r="B391" s="2">
        <v>3</v>
      </c>
      <c r="C391" s="11" t="s">
        <v>19</v>
      </c>
      <c r="D391" s="2">
        <v>4</v>
      </c>
      <c r="E391" s="2">
        <v>2015</v>
      </c>
      <c r="F391" s="2" t="s">
        <v>101</v>
      </c>
      <c r="G391" s="2">
        <v>1</v>
      </c>
      <c r="H391" s="2">
        <v>12</v>
      </c>
      <c r="I391" s="2">
        <v>12</v>
      </c>
      <c r="J391" s="12">
        <v>257087</v>
      </c>
      <c r="K391" s="12">
        <v>194615.44284632854</v>
      </c>
      <c r="L391" s="12" t="s">
        <v>102</v>
      </c>
      <c r="M391" s="15">
        <v>-3.7575627866725358E-2</v>
      </c>
      <c r="N391" s="12">
        <v>247030.34946905641</v>
      </c>
      <c r="O391" s="14">
        <f t="shared" si="6"/>
        <v>-9.0590226906763008E-2</v>
      </c>
      <c r="P391">
        <v>2</v>
      </c>
      <c r="Q391">
        <v>2</v>
      </c>
      <c r="R391">
        <v>3</v>
      </c>
      <c r="S391">
        <v>2</v>
      </c>
    </row>
    <row r="392" spans="1:19">
      <c r="A392" s="10" t="s">
        <v>232</v>
      </c>
      <c r="B392" s="2">
        <v>2</v>
      </c>
      <c r="C392" s="11" t="s">
        <v>24</v>
      </c>
      <c r="D392" s="2">
        <v>2</v>
      </c>
      <c r="E392" s="2">
        <v>2001</v>
      </c>
      <c r="F392" s="2" t="s">
        <v>233</v>
      </c>
      <c r="G392" s="2">
        <v>1</v>
      </c>
      <c r="H392" s="2">
        <v>0</v>
      </c>
      <c r="I392" s="2">
        <v>0</v>
      </c>
      <c r="J392" s="12">
        <v>255137</v>
      </c>
      <c r="K392" s="12">
        <v>193139.28841786526</v>
      </c>
      <c r="L392" s="12" t="s">
        <v>141</v>
      </c>
      <c r="M392" s="13">
        <v>-3.7588621206187195E-2</v>
      </c>
      <c r="N392" s="12">
        <v>240340.53417887984</v>
      </c>
      <c r="O392" s="14">
        <f t="shared" si="6"/>
        <v>-9.0743703080581592E-2</v>
      </c>
      <c r="P392">
        <v>1</v>
      </c>
      <c r="Q392">
        <v>2</v>
      </c>
      <c r="R392">
        <v>2</v>
      </c>
      <c r="S392">
        <v>1</v>
      </c>
    </row>
    <row r="393" spans="1:19">
      <c r="A393" s="10" t="s">
        <v>394</v>
      </c>
      <c r="B393" s="2">
        <v>4</v>
      </c>
      <c r="C393" s="11" t="s">
        <v>26</v>
      </c>
      <c r="D393" s="2">
        <v>4</v>
      </c>
      <c r="E393" s="2">
        <v>2008</v>
      </c>
      <c r="F393" s="2" t="s">
        <v>262</v>
      </c>
      <c r="G393" s="2">
        <v>1</v>
      </c>
      <c r="H393" s="2">
        <v>0</v>
      </c>
      <c r="I393" s="2">
        <v>0</v>
      </c>
      <c r="J393" s="12">
        <v>253853</v>
      </c>
      <c r="K393" s="12">
        <v>192167.29750189252</v>
      </c>
      <c r="L393" s="12" t="s">
        <v>26</v>
      </c>
      <c r="M393" s="15">
        <v>-3.7597176820478986E-2</v>
      </c>
      <c r="N393" s="12">
        <v>222989.97337169107</v>
      </c>
      <c r="O393" s="14">
        <f t="shared" si="6"/>
        <v>-9.1141755578414294E-2</v>
      </c>
      <c r="P393">
        <v>1</v>
      </c>
      <c r="Q393">
        <v>2</v>
      </c>
      <c r="R393">
        <v>2</v>
      </c>
      <c r="S393">
        <v>1</v>
      </c>
    </row>
    <row r="394" spans="1:19">
      <c r="A394" s="10" t="s">
        <v>132</v>
      </c>
      <c r="B394" s="2">
        <v>2</v>
      </c>
      <c r="C394" s="11" t="s">
        <v>26</v>
      </c>
      <c r="D394" s="2">
        <v>1</v>
      </c>
      <c r="E394" s="2">
        <v>2004</v>
      </c>
      <c r="F394" s="2" t="s">
        <v>133</v>
      </c>
      <c r="G394" s="2">
        <v>1</v>
      </c>
      <c r="H394" s="2">
        <v>0</v>
      </c>
      <c r="I394" s="2">
        <v>0</v>
      </c>
      <c r="J394" s="12">
        <v>248099</v>
      </c>
      <c r="K394" s="12">
        <v>187811.50643451931</v>
      </c>
      <c r="L394" s="12" t="s">
        <v>26</v>
      </c>
      <c r="M394" s="13">
        <v>-3.7635517166767912E-2</v>
      </c>
      <c r="N394" s="12">
        <v>231525.55393544986</v>
      </c>
      <c r="O394" s="14">
        <f t="shared" si="6"/>
        <v>-9.0945934290467864E-2</v>
      </c>
      <c r="P394">
        <v>1</v>
      </c>
      <c r="Q394">
        <v>2</v>
      </c>
      <c r="R394">
        <v>2</v>
      </c>
      <c r="S394">
        <v>1</v>
      </c>
    </row>
    <row r="395" spans="1:19">
      <c r="A395" s="10" t="s">
        <v>395</v>
      </c>
      <c r="B395" s="2">
        <v>1</v>
      </c>
      <c r="C395" s="11" t="s">
        <v>24</v>
      </c>
      <c r="D395" s="2">
        <v>2</v>
      </c>
      <c r="E395" s="2">
        <v>1996</v>
      </c>
      <c r="F395" s="2" t="s">
        <v>396</v>
      </c>
      <c r="G395" s="2">
        <v>1</v>
      </c>
      <c r="H395" s="2">
        <v>0</v>
      </c>
      <c r="I395" s="2">
        <v>0</v>
      </c>
      <c r="J395" s="12">
        <v>248075</v>
      </c>
      <c r="K395" s="12">
        <v>187793.33838001514</v>
      </c>
      <c r="L395" s="12" t="s">
        <v>141</v>
      </c>
      <c r="M395" s="15">
        <v>-3.7635677084792055E-2</v>
      </c>
      <c r="N395" s="12">
        <v>280623.40627675655</v>
      </c>
      <c r="O395" s="14">
        <f t="shared" si="6"/>
        <v>-8.9819542874083197E-2</v>
      </c>
      <c r="P395">
        <v>1</v>
      </c>
      <c r="Q395">
        <v>2</v>
      </c>
      <c r="R395">
        <v>2</v>
      </c>
      <c r="S395">
        <v>1</v>
      </c>
    </row>
    <row r="396" spans="1:19">
      <c r="A396" s="10" t="s">
        <v>397</v>
      </c>
      <c r="B396" s="2">
        <v>6</v>
      </c>
      <c r="C396" s="11" t="s">
        <v>24</v>
      </c>
      <c r="D396" s="2">
        <v>2</v>
      </c>
      <c r="E396" s="2">
        <v>2010</v>
      </c>
      <c r="F396" s="2" t="s">
        <v>266</v>
      </c>
      <c r="G396" s="2">
        <v>1</v>
      </c>
      <c r="H396" s="2">
        <v>0</v>
      </c>
      <c r="I396" s="2">
        <v>0</v>
      </c>
      <c r="J396" s="12">
        <v>245997</v>
      </c>
      <c r="K396" s="12">
        <v>186220.28766086299</v>
      </c>
      <c r="L396" s="12" t="s">
        <v>141</v>
      </c>
      <c r="M396" s="13">
        <v>-3.7649523320382669E-2</v>
      </c>
      <c r="N396" s="12">
        <v>218427.46493410965</v>
      </c>
      <c r="O396" s="14">
        <f t="shared" si="6"/>
        <v>-9.1246427577212713E-2</v>
      </c>
      <c r="P396">
        <v>1</v>
      </c>
      <c r="Q396">
        <v>2</v>
      </c>
      <c r="R396">
        <v>2</v>
      </c>
      <c r="S396">
        <v>1</v>
      </c>
    </row>
    <row r="397" spans="1:19">
      <c r="A397" s="10" t="s">
        <v>398</v>
      </c>
      <c r="B397" s="2">
        <v>4</v>
      </c>
      <c r="C397" s="11" t="s">
        <v>26</v>
      </c>
      <c r="D397" s="2">
        <v>1</v>
      </c>
      <c r="E397" s="2">
        <v>2009</v>
      </c>
      <c r="F397" s="2" t="s">
        <v>344</v>
      </c>
      <c r="G397" s="2">
        <v>1</v>
      </c>
      <c r="H397" s="2">
        <v>0</v>
      </c>
      <c r="I397" s="2">
        <v>0</v>
      </c>
      <c r="J397" s="12">
        <v>243462</v>
      </c>
      <c r="K397" s="12">
        <v>184301.28690386072</v>
      </c>
      <c r="L397" s="12" t="s">
        <v>26</v>
      </c>
      <c r="M397" s="15">
        <v>-3.7666414661683051E-2</v>
      </c>
      <c r="N397" s="12">
        <v>217234.98754931515</v>
      </c>
      <c r="O397" s="14">
        <f t="shared" si="6"/>
        <v>-9.1273785113773126E-2</v>
      </c>
      <c r="P397">
        <v>1</v>
      </c>
      <c r="Q397">
        <v>2</v>
      </c>
      <c r="R397">
        <v>2</v>
      </c>
      <c r="S397">
        <v>1</v>
      </c>
    </row>
    <row r="398" spans="1:19">
      <c r="A398" s="10" t="s">
        <v>339</v>
      </c>
      <c r="B398" s="2">
        <v>3</v>
      </c>
      <c r="C398" s="11" t="s">
        <v>24</v>
      </c>
      <c r="D398" s="2">
        <v>2</v>
      </c>
      <c r="E398" s="2">
        <v>2010</v>
      </c>
      <c r="F398" s="2" t="s">
        <v>266</v>
      </c>
      <c r="G398" s="2">
        <v>1</v>
      </c>
      <c r="H398" s="2">
        <v>0</v>
      </c>
      <c r="I398" s="2">
        <v>0</v>
      </c>
      <c r="J398" s="12">
        <v>242954</v>
      </c>
      <c r="K398" s="12">
        <v>183916.72975018926</v>
      </c>
      <c r="L398" s="12" t="s">
        <v>141</v>
      </c>
      <c r="M398" s="13">
        <v>-3.7669799593194137E-2</v>
      </c>
      <c r="N398" s="12">
        <v>215725.5020004377</v>
      </c>
      <c r="O398" s="14">
        <f t="shared" si="6"/>
        <v>-9.1308415377304677E-2</v>
      </c>
      <c r="P398">
        <v>1</v>
      </c>
      <c r="Q398">
        <v>2</v>
      </c>
      <c r="R398">
        <v>2</v>
      </c>
      <c r="S398">
        <v>1</v>
      </c>
    </row>
    <row r="399" spans="1:19">
      <c r="A399" s="10" t="s">
        <v>399</v>
      </c>
      <c r="B399" s="2">
        <v>2</v>
      </c>
      <c r="C399" s="11" t="s">
        <v>19</v>
      </c>
      <c r="D399" s="2">
        <v>2</v>
      </c>
      <c r="E399" s="2">
        <v>1995</v>
      </c>
      <c r="F399" s="2" t="s">
        <v>284</v>
      </c>
      <c r="G399" s="2">
        <v>1</v>
      </c>
      <c r="H399" s="2">
        <v>0</v>
      </c>
      <c r="I399" s="2">
        <v>0</v>
      </c>
      <c r="J399" s="12">
        <v>241560</v>
      </c>
      <c r="K399" s="12">
        <v>182861.46858440575</v>
      </c>
      <c r="L399" s="12" t="s">
        <v>102</v>
      </c>
      <c r="M399" s="15">
        <v>-3.7679088165096596E-2</v>
      </c>
      <c r="N399" s="12">
        <v>282959.63214722153</v>
      </c>
      <c r="O399" s="14">
        <f t="shared" si="6"/>
        <v>-8.9765945727940541E-2</v>
      </c>
      <c r="P399">
        <v>1</v>
      </c>
      <c r="Q399">
        <v>2</v>
      </c>
      <c r="R399">
        <v>2</v>
      </c>
      <c r="S399">
        <v>1</v>
      </c>
    </row>
    <row r="400" spans="1:19">
      <c r="A400" s="10" t="s">
        <v>191</v>
      </c>
      <c r="B400" s="2">
        <v>1</v>
      </c>
      <c r="C400" s="11" t="s">
        <v>24</v>
      </c>
      <c r="D400" s="2">
        <v>1</v>
      </c>
      <c r="E400" s="2">
        <v>1996</v>
      </c>
      <c r="F400" s="2" t="s">
        <v>192</v>
      </c>
      <c r="G400" s="2">
        <v>1</v>
      </c>
      <c r="H400" s="2">
        <v>0</v>
      </c>
      <c r="I400" s="2">
        <v>0</v>
      </c>
      <c r="J400" s="12">
        <v>241536</v>
      </c>
      <c r="K400" s="12">
        <v>182843.30052990161</v>
      </c>
      <c r="L400" s="12" t="s">
        <v>141</v>
      </c>
      <c r="M400" s="13">
        <v>-3.7679248083120745E-2</v>
      </c>
      <c r="N400" s="12">
        <v>273226.46400670224</v>
      </c>
      <c r="O400" s="14">
        <f t="shared" si="6"/>
        <v>-8.9989241789273269E-2</v>
      </c>
      <c r="P400">
        <v>1</v>
      </c>
      <c r="Q400">
        <v>2</v>
      </c>
      <c r="R400">
        <v>2</v>
      </c>
      <c r="S400">
        <v>1</v>
      </c>
    </row>
    <row r="401" spans="1:19">
      <c r="A401" s="10" t="s">
        <v>203</v>
      </c>
      <c r="B401" s="2">
        <v>3</v>
      </c>
      <c r="C401" s="11" t="s">
        <v>24</v>
      </c>
      <c r="D401" s="2">
        <v>3</v>
      </c>
      <c r="E401" s="2">
        <v>2009</v>
      </c>
      <c r="F401" s="2" t="s">
        <v>204</v>
      </c>
      <c r="G401" s="2">
        <v>1</v>
      </c>
      <c r="H401" s="2">
        <v>0</v>
      </c>
      <c r="I401" s="2">
        <v>34</v>
      </c>
      <c r="J401" s="12">
        <v>241280</v>
      </c>
      <c r="K401" s="12">
        <v>182649.50794852385</v>
      </c>
      <c r="L401" s="12" t="s">
        <v>141</v>
      </c>
      <c r="M401" s="15">
        <v>-3.7680953875378294E-2</v>
      </c>
      <c r="N401" s="12">
        <v>215288.0441132446</v>
      </c>
      <c r="O401" s="14">
        <f t="shared" si="6"/>
        <v>-9.1318451433581416E-2</v>
      </c>
      <c r="P401">
        <v>1</v>
      </c>
      <c r="Q401">
        <v>2</v>
      </c>
      <c r="R401">
        <v>2</v>
      </c>
      <c r="S401">
        <v>1</v>
      </c>
    </row>
    <row r="402" spans="1:19">
      <c r="A402" s="10" t="s">
        <v>400</v>
      </c>
      <c r="B402" s="2">
        <v>5</v>
      </c>
      <c r="C402" s="11" t="s">
        <v>26</v>
      </c>
      <c r="D402" s="2">
        <v>1</v>
      </c>
      <c r="E402" s="2">
        <v>2009</v>
      </c>
      <c r="F402" s="2" t="s">
        <v>344</v>
      </c>
      <c r="G402" s="2">
        <v>1</v>
      </c>
      <c r="H402" s="2">
        <v>0</v>
      </c>
      <c r="I402" s="2">
        <v>0</v>
      </c>
      <c r="J402" s="12">
        <v>239230</v>
      </c>
      <c r="K402" s="12">
        <v>181097.65329295988</v>
      </c>
      <c r="L402" s="12" t="s">
        <v>26</v>
      </c>
      <c r="M402" s="13">
        <v>-3.769461353994074E-2</v>
      </c>
      <c r="N402" s="12">
        <v>213458.88094003443</v>
      </c>
      <c r="O402" s="14">
        <f t="shared" si="6"/>
        <v>-9.1360415666215208E-2</v>
      </c>
      <c r="P402">
        <v>1</v>
      </c>
      <c r="Q402">
        <v>2</v>
      </c>
      <c r="R402">
        <v>2</v>
      </c>
      <c r="S402">
        <v>1</v>
      </c>
    </row>
    <row r="403" spans="1:19">
      <c r="A403" s="10" t="s">
        <v>226</v>
      </c>
      <c r="B403" s="2">
        <v>3</v>
      </c>
      <c r="C403" s="11" t="s">
        <v>19</v>
      </c>
      <c r="D403" s="2">
        <v>3</v>
      </c>
      <c r="E403" s="2">
        <v>2015</v>
      </c>
      <c r="F403" s="2" t="s">
        <v>227</v>
      </c>
      <c r="G403" s="2">
        <v>1</v>
      </c>
      <c r="H403" s="2">
        <v>0</v>
      </c>
      <c r="I403" s="2">
        <v>0</v>
      </c>
      <c r="J403" s="12">
        <v>237374</v>
      </c>
      <c r="K403" s="12">
        <v>179692.65707797123</v>
      </c>
      <c r="L403" s="12" t="s">
        <v>102</v>
      </c>
      <c r="M403" s="15">
        <v>-3.7706980533808006E-2</v>
      </c>
      <c r="N403" s="12">
        <v>228088.47656578434</v>
      </c>
      <c r="O403" s="14">
        <f t="shared" si="6"/>
        <v>-9.1024786913587272E-2</v>
      </c>
      <c r="P403">
        <v>1</v>
      </c>
      <c r="Q403">
        <v>2</v>
      </c>
      <c r="R403">
        <v>2</v>
      </c>
      <c r="S403">
        <v>1</v>
      </c>
    </row>
    <row r="404" spans="1:19">
      <c r="A404" s="10" t="s">
        <v>388</v>
      </c>
      <c r="B404" s="2">
        <v>2</v>
      </c>
      <c r="C404" s="11" t="s">
        <v>24</v>
      </c>
      <c r="D404" s="2">
        <v>3</v>
      </c>
      <c r="E404" s="2">
        <v>2017</v>
      </c>
      <c r="F404" s="2" t="s">
        <v>389</v>
      </c>
      <c r="G404" s="2">
        <v>1</v>
      </c>
      <c r="H404" s="2">
        <v>0</v>
      </c>
      <c r="I404" s="2">
        <v>0</v>
      </c>
      <c r="J404" s="12">
        <v>235901</v>
      </c>
      <c r="K404" s="12">
        <v>178577.5927327782</v>
      </c>
      <c r="L404" s="12" t="s">
        <v>141</v>
      </c>
      <c r="M404" s="13">
        <v>-3.7716795502539945E-2</v>
      </c>
      <c r="N404" s="12">
        <v>226333.01178750052</v>
      </c>
      <c r="O404" s="14">
        <f t="shared" si="6"/>
        <v>-9.1065060374924817E-2</v>
      </c>
      <c r="P404">
        <v>1</v>
      </c>
      <c r="Q404">
        <v>2</v>
      </c>
      <c r="R404">
        <v>2</v>
      </c>
      <c r="S404">
        <v>1</v>
      </c>
    </row>
    <row r="405" spans="1:19">
      <c r="A405" s="10" t="s">
        <v>347</v>
      </c>
      <c r="B405" s="2">
        <v>2</v>
      </c>
      <c r="C405" s="11" t="s">
        <v>24</v>
      </c>
      <c r="D405" s="2">
        <v>4</v>
      </c>
      <c r="E405" s="2">
        <v>2017</v>
      </c>
      <c r="F405" s="2" t="s">
        <v>298</v>
      </c>
      <c r="G405" s="2">
        <v>1</v>
      </c>
      <c r="H405" s="2">
        <v>0</v>
      </c>
      <c r="I405" s="2">
        <v>0</v>
      </c>
      <c r="J405" s="12">
        <v>235402</v>
      </c>
      <c r="K405" s="12">
        <v>178199.8485995458</v>
      </c>
      <c r="L405" s="12" t="s">
        <v>141</v>
      </c>
      <c r="M405" s="15">
        <v>-3.7720120464791972E-2</v>
      </c>
      <c r="N405" s="12">
        <v>225854.25089677959</v>
      </c>
      <c r="O405" s="14">
        <f t="shared" si="6"/>
        <v>-9.1076043995024128E-2</v>
      </c>
      <c r="P405">
        <v>1</v>
      </c>
      <c r="Q405">
        <v>2</v>
      </c>
      <c r="R405">
        <v>2</v>
      </c>
      <c r="S405">
        <v>1</v>
      </c>
    </row>
    <row r="406" spans="1:19">
      <c r="A406" s="10" t="s">
        <v>191</v>
      </c>
      <c r="B406" s="2">
        <v>1</v>
      </c>
      <c r="C406" s="11" t="s">
        <v>24</v>
      </c>
      <c r="D406" s="2">
        <v>1</v>
      </c>
      <c r="E406" s="2">
        <v>1996</v>
      </c>
      <c r="F406" s="2" t="s">
        <v>192</v>
      </c>
      <c r="G406" s="2">
        <v>1</v>
      </c>
      <c r="H406" s="2">
        <v>0</v>
      </c>
      <c r="I406" s="2">
        <v>0</v>
      </c>
      <c r="J406" s="12">
        <v>232643</v>
      </c>
      <c r="K406" s="12">
        <v>176111.279333838</v>
      </c>
      <c r="L406" s="12" t="s">
        <v>141</v>
      </c>
      <c r="M406" s="13">
        <v>-3.7738504374317715E-2</v>
      </c>
      <c r="N406" s="12">
        <v>263166.66776758427</v>
      </c>
      <c r="O406" s="14">
        <f t="shared" si="6"/>
        <v>-9.0220031275859189E-2</v>
      </c>
      <c r="P406">
        <v>1</v>
      </c>
      <c r="Q406">
        <v>2</v>
      </c>
      <c r="R406">
        <v>2</v>
      </c>
      <c r="S406">
        <v>1</v>
      </c>
    </row>
    <row r="407" spans="1:19">
      <c r="A407" s="10" t="s">
        <v>134</v>
      </c>
      <c r="B407" s="2">
        <v>2</v>
      </c>
      <c r="C407" s="11" t="s">
        <v>24</v>
      </c>
      <c r="D407" s="2">
        <v>3</v>
      </c>
      <c r="E407" s="2">
        <v>2000</v>
      </c>
      <c r="F407" s="2" t="s">
        <v>135</v>
      </c>
      <c r="G407" s="2">
        <v>1</v>
      </c>
      <c r="H407" s="2">
        <v>0</v>
      </c>
      <c r="I407" s="2">
        <v>0</v>
      </c>
      <c r="J407" s="12">
        <v>232429</v>
      </c>
      <c r="K407" s="12">
        <v>175949.28084784254</v>
      </c>
      <c r="L407" s="12" t="s">
        <v>141</v>
      </c>
      <c r="M407" s="15">
        <v>-3.7739930310033018E-2</v>
      </c>
      <c r="N407" s="12">
        <v>227306.80329824699</v>
      </c>
      <c r="O407" s="14">
        <f t="shared" si="6"/>
        <v>-9.1042719878411282E-2</v>
      </c>
      <c r="P407">
        <v>1</v>
      </c>
      <c r="Q407">
        <v>2</v>
      </c>
      <c r="R407">
        <v>2</v>
      </c>
      <c r="S407">
        <v>1</v>
      </c>
    </row>
    <row r="408" spans="1:19">
      <c r="A408" s="10" t="s">
        <v>401</v>
      </c>
      <c r="B408" s="2">
        <v>1</v>
      </c>
      <c r="C408" s="11" t="s">
        <v>19</v>
      </c>
      <c r="D408" s="2">
        <v>1</v>
      </c>
      <c r="E408" s="2">
        <v>1995</v>
      </c>
      <c r="F408" s="2" t="s">
        <v>109</v>
      </c>
      <c r="G408" s="2">
        <v>1</v>
      </c>
      <c r="H408" s="2">
        <v>0</v>
      </c>
      <c r="I408" s="2">
        <v>0</v>
      </c>
      <c r="J408" s="12">
        <v>231098</v>
      </c>
      <c r="K408" s="12">
        <v>174941.7108251325</v>
      </c>
      <c r="L408" s="12" t="s">
        <v>102</v>
      </c>
      <c r="M408" s="13">
        <v>-3.7748799097122095E-2</v>
      </c>
      <c r="N408" s="12">
        <v>270704.60784053075</v>
      </c>
      <c r="O408" s="14">
        <f t="shared" si="6"/>
        <v>-9.0047097622135072E-2</v>
      </c>
      <c r="P408">
        <v>1</v>
      </c>
      <c r="Q408">
        <v>2</v>
      </c>
      <c r="R408">
        <v>2</v>
      </c>
      <c r="S408">
        <v>1</v>
      </c>
    </row>
    <row r="409" spans="1:19">
      <c r="A409" s="10" t="s">
        <v>256</v>
      </c>
      <c r="B409" s="2">
        <v>2</v>
      </c>
      <c r="C409" s="11" t="s">
        <v>24</v>
      </c>
      <c r="D409" s="2">
        <v>3</v>
      </c>
      <c r="E409" s="2">
        <v>2010</v>
      </c>
      <c r="F409" s="2" t="s">
        <v>216</v>
      </c>
      <c r="G409" s="2">
        <v>1</v>
      </c>
      <c r="H409" s="2">
        <v>0</v>
      </c>
      <c r="I409" s="2">
        <v>0</v>
      </c>
      <c r="J409" s="12">
        <v>230789</v>
      </c>
      <c r="K409" s="12">
        <v>174707.79712339138</v>
      </c>
      <c r="L409" s="12" t="s">
        <v>141</v>
      </c>
      <c r="M409" s="15">
        <v>-3.7750858041682968E-2</v>
      </c>
      <c r="N409" s="12">
        <v>204923.86575721749</v>
      </c>
      <c r="O409" s="14">
        <f t="shared" si="6"/>
        <v>-9.1556223983324622E-2</v>
      </c>
      <c r="P409">
        <v>1</v>
      </c>
      <c r="Q409">
        <v>2</v>
      </c>
      <c r="R409">
        <v>2</v>
      </c>
      <c r="S409">
        <v>1</v>
      </c>
    </row>
    <row r="410" spans="1:19">
      <c r="A410" s="10" t="s">
        <v>283</v>
      </c>
      <c r="B410" s="2">
        <v>3</v>
      </c>
      <c r="C410" s="11" t="s">
        <v>24</v>
      </c>
      <c r="D410" s="2">
        <v>2</v>
      </c>
      <c r="E410" s="2">
        <v>1995</v>
      </c>
      <c r="F410" s="2" t="s">
        <v>284</v>
      </c>
      <c r="G410" s="2">
        <v>1</v>
      </c>
      <c r="H410" s="2">
        <v>0</v>
      </c>
      <c r="I410" s="2">
        <v>0</v>
      </c>
      <c r="J410" s="12">
        <v>226865</v>
      </c>
      <c r="K410" s="12">
        <v>171737.32021196064</v>
      </c>
      <c r="L410" s="12" t="s">
        <v>141</v>
      </c>
      <c r="M410" s="13">
        <v>-3.7777004638630783E-2</v>
      </c>
      <c r="N410" s="12">
        <v>265746.13738648541</v>
      </c>
      <c r="O410" s="14">
        <f t="shared" si="6"/>
        <v>-9.0160853688673548E-2</v>
      </c>
      <c r="P410">
        <v>1</v>
      </c>
      <c r="Q410">
        <v>2</v>
      </c>
      <c r="R410">
        <v>2</v>
      </c>
      <c r="S410">
        <v>1</v>
      </c>
    </row>
    <row r="411" spans="1:19">
      <c r="A411" s="10" t="s">
        <v>358</v>
      </c>
      <c r="B411" s="2">
        <v>4</v>
      </c>
      <c r="C411" s="11" t="s">
        <v>39</v>
      </c>
      <c r="D411" s="2">
        <v>2</v>
      </c>
      <c r="E411" s="2">
        <v>2012</v>
      </c>
      <c r="F411" s="2" t="s">
        <v>268</v>
      </c>
      <c r="G411" s="2">
        <v>1</v>
      </c>
      <c r="H411" s="2">
        <v>0</v>
      </c>
      <c r="I411" s="2">
        <v>0</v>
      </c>
      <c r="J411" s="12">
        <v>226509</v>
      </c>
      <c r="K411" s="12">
        <v>171467.82740348222</v>
      </c>
      <c r="L411" s="12" t="s">
        <v>141</v>
      </c>
      <c r="M411" s="15">
        <v>-3.7779376755988942E-2</v>
      </c>
      <c r="N411" s="12">
        <v>208946.05651145251</v>
      </c>
      <c r="O411" s="14">
        <f t="shared" si="6"/>
        <v>-9.1463947826128641E-2</v>
      </c>
      <c r="P411">
        <v>1</v>
      </c>
      <c r="Q411">
        <v>2</v>
      </c>
      <c r="R411">
        <v>2</v>
      </c>
      <c r="S411">
        <v>1</v>
      </c>
    </row>
    <row r="412" spans="1:19">
      <c r="A412" s="10" t="s">
        <v>229</v>
      </c>
      <c r="B412" s="2">
        <v>4</v>
      </c>
      <c r="C412" s="11" t="s">
        <v>21</v>
      </c>
      <c r="D412" s="2">
        <v>4</v>
      </c>
      <c r="E412" s="2">
        <v>1995</v>
      </c>
      <c r="F412" s="2" t="s">
        <v>143</v>
      </c>
      <c r="G412" s="2">
        <v>1</v>
      </c>
      <c r="H412" s="2">
        <v>0</v>
      </c>
      <c r="I412" s="2">
        <v>0</v>
      </c>
      <c r="J412" s="12">
        <v>225034</v>
      </c>
      <c r="K412" s="12">
        <v>170351.24905374716</v>
      </c>
      <c r="L412" s="12" t="s">
        <v>26</v>
      </c>
      <c r="M412" s="13">
        <v>-3.7789205051222893E-2</v>
      </c>
      <c r="N412" s="12">
        <v>263601.33242514427</v>
      </c>
      <c r="O412" s="14">
        <f t="shared" si="6"/>
        <v>-9.0210059301201753E-2</v>
      </c>
      <c r="P412">
        <v>1</v>
      </c>
      <c r="Q412">
        <v>2</v>
      </c>
      <c r="R412">
        <v>2</v>
      </c>
      <c r="S412">
        <v>1</v>
      </c>
    </row>
    <row r="413" spans="1:19">
      <c r="A413" s="10" t="s">
        <v>330</v>
      </c>
      <c r="B413" s="2">
        <v>2</v>
      </c>
      <c r="C413" s="11" t="s">
        <v>21</v>
      </c>
      <c r="D413" s="2">
        <v>2</v>
      </c>
      <c r="E413" s="2">
        <v>2013</v>
      </c>
      <c r="F413" s="2" t="s">
        <v>189</v>
      </c>
      <c r="G413" s="2">
        <v>1</v>
      </c>
      <c r="H413" s="2">
        <v>0</v>
      </c>
      <c r="I413" s="2">
        <v>0</v>
      </c>
      <c r="J413" s="12">
        <v>224773</v>
      </c>
      <c r="K413" s="12">
        <v>170153.6714610144</v>
      </c>
      <c r="L413" s="12" t="s">
        <v>26</v>
      </c>
      <c r="M413" s="15">
        <v>-3.7790944159735482E-2</v>
      </c>
      <c r="N413" s="12">
        <v>211440.25649852367</v>
      </c>
      <c r="O413" s="14">
        <f t="shared" si="6"/>
        <v>-9.1406726474843172E-2</v>
      </c>
      <c r="P413">
        <v>1</v>
      </c>
      <c r="Q413">
        <v>2</v>
      </c>
      <c r="R413">
        <v>2</v>
      </c>
      <c r="S413">
        <v>1</v>
      </c>
    </row>
    <row r="414" spans="1:19">
      <c r="A414" s="10" t="s">
        <v>226</v>
      </c>
      <c r="B414" s="2">
        <v>3</v>
      </c>
      <c r="C414" s="11" t="s">
        <v>19</v>
      </c>
      <c r="D414" s="2">
        <v>3</v>
      </c>
      <c r="E414" s="2">
        <v>2015</v>
      </c>
      <c r="F414" s="2" t="s">
        <v>227</v>
      </c>
      <c r="G414" s="2">
        <v>1</v>
      </c>
      <c r="H414" s="2">
        <v>0</v>
      </c>
      <c r="I414" s="2">
        <v>0</v>
      </c>
      <c r="J414" s="12">
        <v>223836</v>
      </c>
      <c r="K414" s="12">
        <v>169444.36033308101</v>
      </c>
      <c r="L414" s="12" t="s">
        <v>102</v>
      </c>
      <c r="M414" s="13">
        <v>-3.7797187625928166E-2</v>
      </c>
      <c r="N414" s="12">
        <v>215080.05190365796</v>
      </c>
      <c r="O414" s="14">
        <f t="shared" si="6"/>
        <v>-9.1323223142085574E-2</v>
      </c>
      <c r="P414">
        <v>1</v>
      </c>
      <c r="Q414">
        <v>2</v>
      </c>
      <c r="R414">
        <v>2</v>
      </c>
      <c r="S414">
        <v>1</v>
      </c>
    </row>
    <row r="415" spans="1:19">
      <c r="A415" s="10" t="s">
        <v>402</v>
      </c>
      <c r="B415" s="2">
        <v>5</v>
      </c>
      <c r="C415" s="11" t="s">
        <v>26</v>
      </c>
      <c r="D415" s="2">
        <v>3</v>
      </c>
      <c r="E415" s="2">
        <v>2016</v>
      </c>
      <c r="F415" s="2" t="s">
        <v>158</v>
      </c>
      <c r="G415" s="2">
        <v>1</v>
      </c>
      <c r="H415" s="2">
        <v>0</v>
      </c>
      <c r="I415" s="2">
        <v>0</v>
      </c>
      <c r="J415" s="12">
        <v>223251</v>
      </c>
      <c r="K415" s="12">
        <v>169001.51400454203</v>
      </c>
      <c r="L415" s="12" t="s">
        <v>26</v>
      </c>
      <c r="M415" s="15">
        <v>-3.7801085627766719E-2</v>
      </c>
      <c r="N415" s="12">
        <v>213962.41121967437</v>
      </c>
      <c r="O415" s="14">
        <f t="shared" si="6"/>
        <v>-9.1348863792603041E-2</v>
      </c>
      <c r="P415">
        <v>1</v>
      </c>
      <c r="Q415">
        <v>2</v>
      </c>
      <c r="R415">
        <v>2</v>
      </c>
      <c r="S415">
        <v>1</v>
      </c>
    </row>
    <row r="416" spans="1:19">
      <c r="A416" s="10" t="s">
        <v>339</v>
      </c>
      <c r="B416" s="2">
        <v>3</v>
      </c>
      <c r="C416" s="11" t="s">
        <v>24</v>
      </c>
      <c r="D416" s="2">
        <v>2</v>
      </c>
      <c r="E416" s="2">
        <v>2010</v>
      </c>
      <c r="F416" s="2" t="s">
        <v>266</v>
      </c>
      <c r="G416" s="2">
        <v>1</v>
      </c>
      <c r="H416" s="2">
        <v>0</v>
      </c>
      <c r="I416" s="2">
        <v>0</v>
      </c>
      <c r="J416" s="12">
        <v>223148</v>
      </c>
      <c r="K416" s="12">
        <v>168923.54277062832</v>
      </c>
      <c r="L416" s="12" t="s">
        <v>141</v>
      </c>
      <c r="M416" s="13">
        <v>-3.7801771942620341E-2</v>
      </c>
      <c r="N416" s="12">
        <v>198139.21285672873</v>
      </c>
      <c r="O416" s="14">
        <f t="shared" si="6"/>
        <v>-9.1711875899362319E-2</v>
      </c>
      <c r="P416">
        <v>1</v>
      </c>
      <c r="Q416">
        <v>2</v>
      </c>
      <c r="R416">
        <v>2</v>
      </c>
      <c r="S416">
        <v>1</v>
      </c>
    </row>
    <row r="417" spans="1:19">
      <c r="A417" s="10" t="s">
        <v>100</v>
      </c>
      <c r="B417" s="2">
        <v>4</v>
      </c>
      <c r="C417" s="11" t="s">
        <v>19</v>
      </c>
      <c r="D417" s="2">
        <v>4</v>
      </c>
      <c r="E417" s="2">
        <v>2015</v>
      </c>
      <c r="F417" s="2" t="s">
        <v>101</v>
      </c>
      <c r="G417" s="2">
        <v>1</v>
      </c>
      <c r="H417" s="2">
        <v>0</v>
      </c>
      <c r="I417" s="2">
        <v>0</v>
      </c>
      <c r="J417" s="12">
        <v>222482</v>
      </c>
      <c r="K417" s="12">
        <v>168419.37925813778</v>
      </c>
      <c r="L417" s="12" t="s">
        <v>102</v>
      </c>
      <c r="M417" s="15">
        <v>-3.7806209667790386E-2</v>
      </c>
      <c r="N417" s="12">
        <v>213779.01726098405</v>
      </c>
      <c r="O417" s="14">
        <f t="shared" si="6"/>
        <v>-9.1353071173802716E-2</v>
      </c>
      <c r="P417">
        <v>1</v>
      </c>
      <c r="Q417">
        <v>2</v>
      </c>
      <c r="R417">
        <v>2</v>
      </c>
      <c r="S417">
        <v>1</v>
      </c>
    </row>
    <row r="418" spans="1:19">
      <c r="A418" s="10" t="s">
        <v>260</v>
      </c>
      <c r="B418" s="2">
        <v>5</v>
      </c>
      <c r="C418" s="11" t="s">
        <v>24</v>
      </c>
      <c r="D418" s="2">
        <v>2</v>
      </c>
      <c r="E418" s="2">
        <v>2011</v>
      </c>
      <c r="F418" s="2" t="s">
        <v>161</v>
      </c>
      <c r="G418" s="2">
        <v>1</v>
      </c>
      <c r="H418" s="2">
        <v>0</v>
      </c>
      <c r="I418" s="2">
        <v>0</v>
      </c>
      <c r="J418" s="12">
        <v>218510</v>
      </c>
      <c r="K418" s="12">
        <v>165412.56623769872</v>
      </c>
      <c r="L418" s="12" t="s">
        <v>141</v>
      </c>
      <c r="M418" s="13">
        <v>-3.7832676100786493E-2</v>
      </c>
      <c r="N418" s="12">
        <v>196166.05874833511</v>
      </c>
      <c r="O418" s="14">
        <f t="shared" si="6"/>
        <v>-9.1757143538269387E-2</v>
      </c>
      <c r="P418">
        <v>1</v>
      </c>
      <c r="Q418">
        <v>2</v>
      </c>
      <c r="R418">
        <v>2</v>
      </c>
      <c r="S418">
        <v>1</v>
      </c>
    </row>
    <row r="419" spans="1:19">
      <c r="A419" s="10" t="s">
        <v>304</v>
      </c>
      <c r="B419" s="2">
        <v>2</v>
      </c>
      <c r="C419" s="11" t="s">
        <v>24</v>
      </c>
      <c r="D419" s="2">
        <v>2</v>
      </c>
      <c r="E419" s="2">
        <v>2010</v>
      </c>
      <c r="F419" s="2" t="s">
        <v>266</v>
      </c>
      <c r="G419" s="2">
        <v>1</v>
      </c>
      <c r="H419" s="2">
        <v>0</v>
      </c>
      <c r="I419" s="2">
        <v>0</v>
      </c>
      <c r="J419" s="12">
        <v>218115</v>
      </c>
      <c r="K419" s="12">
        <v>165113.55034065104</v>
      </c>
      <c r="L419" s="12" t="s">
        <v>141</v>
      </c>
      <c r="M419" s="15">
        <v>-3.7835308084933891E-2</v>
      </c>
      <c r="N419" s="12">
        <v>193670.27449157235</v>
      </c>
      <c r="O419" s="14">
        <f t="shared" si="6"/>
        <v>-9.1814401235498652E-2</v>
      </c>
      <c r="P419">
        <v>1</v>
      </c>
      <c r="Q419">
        <v>2</v>
      </c>
      <c r="R419">
        <v>2</v>
      </c>
      <c r="S419">
        <v>1</v>
      </c>
    </row>
    <row r="420" spans="1:19">
      <c r="A420" s="10" t="s">
        <v>403</v>
      </c>
      <c r="B420" s="2">
        <v>2</v>
      </c>
      <c r="C420" s="11" t="s">
        <v>49</v>
      </c>
      <c r="D420" s="2">
        <v>4</v>
      </c>
      <c r="E420" s="2">
        <v>2001</v>
      </c>
      <c r="F420" s="2" t="s">
        <v>404</v>
      </c>
      <c r="G420" s="2">
        <v>1</v>
      </c>
      <c r="H420" s="2">
        <v>10</v>
      </c>
      <c r="I420" s="2">
        <v>109</v>
      </c>
      <c r="J420" s="12">
        <v>217925</v>
      </c>
      <c r="K420" s="12">
        <v>164969.71990915973</v>
      </c>
      <c r="L420" s="12" t="s">
        <v>405</v>
      </c>
      <c r="M420" s="13">
        <v>-3.7836574102625045E-2</v>
      </c>
      <c r="N420" s="12">
        <v>205286.61429323221</v>
      </c>
      <c r="O420" s="14">
        <f t="shared" si="6"/>
        <v>-9.1547901891465444E-2</v>
      </c>
      <c r="P420">
        <v>2</v>
      </c>
      <c r="Q420">
        <v>2</v>
      </c>
      <c r="R420">
        <v>3</v>
      </c>
      <c r="S420">
        <v>2</v>
      </c>
    </row>
    <row r="421" spans="1:19">
      <c r="A421" s="10" t="s">
        <v>370</v>
      </c>
      <c r="B421" s="2">
        <v>1</v>
      </c>
      <c r="C421" s="11" t="s">
        <v>24</v>
      </c>
      <c r="D421" s="2">
        <v>3</v>
      </c>
      <c r="E421" s="2">
        <v>1996</v>
      </c>
      <c r="F421" s="2" t="s">
        <v>166</v>
      </c>
      <c r="G421" s="2">
        <v>1</v>
      </c>
      <c r="H421" s="2">
        <v>0</v>
      </c>
      <c r="I421" s="2">
        <v>0</v>
      </c>
      <c r="J421" s="12">
        <v>217806</v>
      </c>
      <c r="K421" s="12">
        <v>164879.63663890993</v>
      </c>
      <c r="L421" s="12" t="s">
        <v>141</v>
      </c>
      <c r="M421" s="15">
        <v>-3.7837367029494764E-2</v>
      </c>
      <c r="N421" s="12">
        <v>246382.99557599609</v>
      </c>
      <c r="O421" s="14">
        <f t="shared" si="6"/>
        <v>-9.0605078347991794E-2</v>
      </c>
      <c r="P421">
        <v>1</v>
      </c>
      <c r="Q421">
        <v>2</v>
      </c>
      <c r="R421">
        <v>2</v>
      </c>
      <c r="S421">
        <v>1</v>
      </c>
    </row>
    <row r="422" spans="1:19">
      <c r="A422" s="10" t="s">
        <v>304</v>
      </c>
      <c r="B422" s="2">
        <v>2</v>
      </c>
      <c r="C422" s="11" t="s">
        <v>25</v>
      </c>
      <c r="D422" s="2">
        <v>2</v>
      </c>
      <c r="E422" s="2">
        <v>2010</v>
      </c>
      <c r="F422" s="2" t="s">
        <v>266</v>
      </c>
      <c r="G422" s="2">
        <v>1</v>
      </c>
      <c r="H422" s="2">
        <v>0</v>
      </c>
      <c r="I422" s="2">
        <v>0</v>
      </c>
      <c r="J422" s="12">
        <v>216831</v>
      </c>
      <c r="K422" s="12">
        <v>164141.55942467827</v>
      </c>
      <c r="L422" s="12" t="s">
        <v>141</v>
      </c>
      <c r="M422" s="13">
        <v>-3.7843863699225683E-2</v>
      </c>
      <c r="N422" s="12">
        <v>192530.17577095627</v>
      </c>
      <c r="O422" s="14">
        <f t="shared" si="6"/>
        <v>-9.1840557113026772E-2</v>
      </c>
      <c r="P422">
        <v>1</v>
      </c>
      <c r="Q422">
        <v>2</v>
      </c>
      <c r="R422">
        <v>2</v>
      </c>
      <c r="S422">
        <v>1</v>
      </c>
    </row>
    <row r="423" spans="1:19">
      <c r="A423" s="10" t="s">
        <v>370</v>
      </c>
      <c r="B423" s="2">
        <v>1</v>
      </c>
      <c r="C423" s="11" t="s">
        <v>21</v>
      </c>
      <c r="D423" s="2">
        <v>3</v>
      </c>
      <c r="E423" s="2">
        <v>1996</v>
      </c>
      <c r="F423" s="2" t="s">
        <v>166</v>
      </c>
      <c r="G423" s="2">
        <v>1</v>
      </c>
      <c r="H423" s="2">
        <v>0</v>
      </c>
      <c r="I423" s="2">
        <v>0</v>
      </c>
      <c r="J423" s="12">
        <v>216593</v>
      </c>
      <c r="K423" s="12">
        <v>163961.39288417867</v>
      </c>
      <c r="L423" s="12" t="s">
        <v>26</v>
      </c>
      <c r="M423" s="15">
        <v>-3.7845449552965128E-2</v>
      </c>
      <c r="N423" s="12">
        <v>245010.84525124065</v>
      </c>
      <c r="O423" s="14">
        <f t="shared" si="6"/>
        <v>-9.0636557899012662E-2</v>
      </c>
      <c r="P423">
        <v>1</v>
      </c>
      <c r="Q423">
        <v>2</v>
      </c>
      <c r="R423">
        <v>2</v>
      </c>
      <c r="S423">
        <v>1</v>
      </c>
    </row>
    <row r="424" spans="1:19">
      <c r="A424" s="10" t="s">
        <v>151</v>
      </c>
      <c r="B424" s="2">
        <v>2</v>
      </c>
      <c r="C424" s="11" t="s">
        <v>24</v>
      </c>
      <c r="D424" s="2">
        <v>3</v>
      </c>
      <c r="E424" s="2">
        <v>2007</v>
      </c>
      <c r="F424" s="2" t="s">
        <v>152</v>
      </c>
      <c r="G424" s="2">
        <v>1</v>
      </c>
      <c r="H424" s="2">
        <v>0</v>
      </c>
      <c r="I424" s="2">
        <v>0</v>
      </c>
      <c r="J424" s="12">
        <v>216094</v>
      </c>
      <c r="K424" s="12">
        <v>163583.64875094625</v>
      </c>
      <c r="L424" s="12" t="s">
        <v>141</v>
      </c>
      <c r="M424" s="13">
        <v>-3.7848774515217155E-2</v>
      </c>
      <c r="N424" s="12">
        <v>194351.77894670609</v>
      </c>
      <c r="O424" s="14">
        <f t="shared" si="6"/>
        <v>-9.179876632008209E-2</v>
      </c>
      <c r="P424">
        <v>1</v>
      </c>
      <c r="Q424">
        <v>2</v>
      </c>
      <c r="R424">
        <v>2</v>
      </c>
      <c r="S424">
        <v>1</v>
      </c>
    </row>
    <row r="425" spans="1:19">
      <c r="A425" s="10" t="s">
        <v>335</v>
      </c>
      <c r="B425" s="2">
        <v>3</v>
      </c>
      <c r="C425" s="11" t="s">
        <v>19</v>
      </c>
      <c r="D425" s="2">
        <v>3</v>
      </c>
      <c r="E425" s="2">
        <v>2014</v>
      </c>
      <c r="F425" s="2" t="s">
        <v>145</v>
      </c>
      <c r="G425" s="2">
        <v>1</v>
      </c>
      <c r="H425" s="2">
        <v>0</v>
      </c>
      <c r="I425" s="2">
        <v>0</v>
      </c>
      <c r="J425" s="12">
        <v>215336</v>
      </c>
      <c r="K425" s="12">
        <v>163009.84102952309</v>
      </c>
      <c r="L425" s="12" t="s">
        <v>102</v>
      </c>
      <c r="M425" s="15">
        <v>-3.7853825259479758E-2</v>
      </c>
      <c r="N425" s="12">
        <v>205009.39065829519</v>
      </c>
      <c r="O425" s="14">
        <f t="shared" si="6"/>
        <v>-9.1554261891097222E-2</v>
      </c>
      <c r="P425">
        <v>1</v>
      </c>
      <c r="Q425">
        <v>2</v>
      </c>
      <c r="R425">
        <v>2</v>
      </c>
      <c r="S425">
        <v>1</v>
      </c>
    </row>
    <row r="426" spans="1:19">
      <c r="A426" s="10" t="s">
        <v>406</v>
      </c>
      <c r="B426" s="2">
        <v>6</v>
      </c>
      <c r="C426" s="11" t="s">
        <v>24</v>
      </c>
      <c r="D426" s="2">
        <v>4</v>
      </c>
      <c r="E426" s="2">
        <v>2014</v>
      </c>
      <c r="F426" s="2" t="s">
        <v>384</v>
      </c>
      <c r="G426" s="2">
        <v>1</v>
      </c>
      <c r="H426" s="2">
        <v>0</v>
      </c>
      <c r="I426" s="2">
        <v>0</v>
      </c>
      <c r="J426" s="12">
        <v>209588</v>
      </c>
      <c r="K426" s="12">
        <v>158658.59197577593</v>
      </c>
      <c r="L426" s="12" t="s">
        <v>141</v>
      </c>
      <c r="M426" s="13">
        <v>-3.7892125626262645E-2</v>
      </c>
      <c r="N426" s="12">
        <v>199537.04057515124</v>
      </c>
      <c r="O426" s="14">
        <f t="shared" si="6"/>
        <v>-9.1679807263596536E-2</v>
      </c>
      <c r="P426">
        <v>1</v>
      </c>
      <c r="Q426">
        <v>2</v>
      </c>
      <c r="R426">
        <v>2</v>
      </c>
      <c r="S426">
        <v>1</v>
      </c>
    </row>
    <row r="427" spans="1:19">
      <c r="A427" s="10" t="s">
        <v>226</v>
      </c>
      <c r="B427" s="2">
        <v>3</v>
      </c>
      <c r="C427" s="11" t="s">
        <v>19</v>
      </c>
      <c r="D427" s="2">
        <v>3</v>
      </c>
      <c r="E427" s="2">
        <v>2015</v>
      </c>
      <c r="F427" s="2" t="s">
        <v>227</v>
      </c>
      <c r="G427" s="2">
        <v>1</v>
      </c>
      <c r="H427" s="2">
        <v>0</v>
      </c>
      <c r="I427" s="2">
        <v>0</v>
      </c>
      <c r="J427" s="12">
        <v>206678</v>
      </c>
      <c r="K427" s="12">
        <v>156455.7153671461</v>
      </c>
      <c r="L427" s="12" t="s">
        <v>102</v>
      </c>
      <c r="M427" s="15">
        <v>-3.7911515686690302E-2</v>
      </c>
      <c r="N427" s="12">
        <v>198593.2332928761</v>
      </c>
      <c r="O427" s="14">
        <f t="shared" si="6"/>
        <v>-9.1701459868970908E-2</v>
      </c>
      <c r="P427">
        <v>1</v>
      </c>
      <c r="Q427">
        <v>2</v>
      </c>
      <c r="R427">
        <v>2</v>
      </c>
      <c r="S427">
        <v>1</v>
      </c>
    </row>
    <row r="428" spans="1:19">
      <c r="A428" s="10" t="s">
        <v>407</v>
      </c>
      <c r="B428" s="2">
        <v>5</v>
      </c>
      <c r="C428" s="11" t="s">
        <v>24</v>
      </c>
      <c r="D428" s="2">
        <v>3</v>
      </c>
      <c r="E428" s="2">
        <v>2013</v>
      </c>
      <c r="F428" s="2" t="s">
        <v>170</v>
      </c>
      <c r="G428" s="2">
        <v>1</v>
      </c>
      <c r="H428" s="2">
        <v>0</v>
      </c>
      <c r="I428" s="2">
        <v>0</v>
      </c>
      <c r="J428" s="12">
        <v>205632</v>
      </c>
      <c r="K428" s="12">
        <v>155663.89099167299</v>
      </c>
      <c r="L428" s="12" t="s">
        <v>141</v>
      </c>
      <c r="M428" s="13">
        <v>-3.7918485447242654E-2</v>
      </c>
      <c r="N428" s="12">
        <v>193434.63327136452</v>
      </c>
      <c r="O428" s="14">
        <f t="shared" si="6"/>
        <v>-9.1819807261121586E-2</v>
      </c>
      <c r="P428">
        <v>1</v>
      </c>
      <c r="Q428">
        <v>2</v>
      </c>
      <c r="R428">
        <v>2</v>
      </c>
      <c r="S428">
        <v>1</v>
      </c>
    </row>
    <row r="429" spans="1:19">
      <c r="A429" s="10" t="s">
        <v>408</v>
      </c>
      <c r="B429" s="2">
        <v>6</v>
      </c>
      <c r="C429" s="11" t="s">
        <v>24</v>
      </c>
      <c r="D429" s="2">
        <v>3</v>
      </c>
      <c r="E429" s="2">
        <v>2011</v>
      </c>
      <c r="F429" s="2" t="s">
        <v>247</v>
      </c>
      <c r="G429" s="2">
        <v>1</v>
      </c>
      <c r="H429" s="2">
        <v>0</v>
      </c>
      <c r="I429" s="2">
        <v>0</v>
      </c>
      <c r="J429" s="12">
        <v>205156</v>
      </c>
      <c r="K429" s="12">
        <v>155303.55791067373</v>
      </c>
      <c r="L429" s="12" t="s">
        <v>141</v>
      </c>
      <c r="M429" s="15">
        <v>-3.7921657154721539E-2</v>
      </c>
      <c r="N429" s="12">
        <v>184177.5843145551</v>
      </c>
      <c r="O429" s="14">
        <f t="shared" si="6"/>
        <v>-9.2032180307777864E-2</v>
      </c>
      <c r="P429">
        <v>1</v>
      </c>
      <c r="Q429">
        <v>2</v>
      </c>
      <c r="R429">
        <v>2</v>
      </c>
      <c r="S429">
        <v>1</v>
      </c>
    </row>
    <row r="430" spans="1:19">
      <c r="A430" s="10" t="s">
        <v>397</v>
      </c>
      <c r="B430" s="2">
        <v>6</v>
      </c>
      <c r="C430" s="11" t="s">
        <v>39</v>
      </c>
      <c r="D430" s="2">
        <v>2</v>
      </c>
      <c r="E430" s="2">
        <v>2010</v>
      </c>
      <c r="F430" s="2" t="s">
        <v>266</v>
      </c>
      <c r="G430" s="2">
        <v>1</v>
      </c>
      <c r="H430" s="2">
        <v>0</v>
      </c>
      <c r="I430" s="2">
        <v>0</v>
      </c>
      <c r="J430" s="12">
        <v>203663</v>
      </c>
      <c r="K430" s="12">
        <v>154173.35352006057</v>
      </c>
      <c r="L430" s="12" t="s">
        <v>141</v>
      </c>
      <c r="M430" s="13">
        <v>-3.7931605388473601E-2</v>
      </c>
      <c r="N430" s="12">
        <v>180837.94839317378</v>
      </c>
      <c r="O430" s="14">
        <f t="shared" si="6"/>
        <v>-9.2108797452037927E-2</v>
      </c>
      <c r="P430">
        <v>1</v>
      </c>
      <c r="Q430">
        <v>2</v>
      </c>
      <c r="R430">
        <v>2</v>
      </c>
      <c r="S430">
        <v>1</v>
      </c>
    </row>
    <row r="431" spans="1:19">
      <c r="A431" s="10" t="s">
        <v>336</v>
      </c>
      <c r="B431" s="2">
        <v>3</v>
      </c>
      <c r="C431" s="11" t="s">
        <v>24</v>
      </c>
      <c r="D431" s="2">
        <v>1</v>
      </c>
      <c r="E431" s="2">
        <v>2012</v>
      </c>
      <c r="F431" s="2" t="s">
        <v>337</v>
      </c>
      <c r="G431" s="2">
        <v>1</v>
      </c>
      <c r="H431" s="2">
        <v>0</v>
      </c>
      <c r="I431" s="2">
        <v>0</v>
      </c>
      <c r="J431" s="12">
        <v>200191</v>
      </c>
      <c r="K431" s="12">
        <v>151545.04163512492</v>
      </c>
      <c r="L431" s="12" t="s">
        <v>141</v>
      </c>
      <c r="M431" s="15">
        <v>-3.7954740195966674E-2</v>
      </c>
      <c r="N431" s="12">
        <v>184668.68865733454</v>
      </c>
      <c r="O431" s="14">
        <f t="shared" si="6"/>
        <v>-9.2020913507095611E-2</v>
      </c>
      <c r="P431">
        <v>1</v>
      </c>
      <c r="Q431">
        <v>2</v>
      </c>
      <c r="R431">
        <v>2</v>
      </c>
      <c r="S431">
        <v>1</v>
      </c>
    </row>
    <row r="432" spans="1:19">
      <c r="A432" s="10" t="s">
        <v>300</v>
      </c>
      <c r="B432" s="2">
        <v>4</v>
      </c>
      <c r="C432" s="11" t="s">
        <v>24</v>
      </c>
      <c r="D432" s="2">
        <v>3</v>
      </c>
      <c r="E432" s="2">
        <v>2011</v>
      </c>
      <c r="F432" s="2" t="s">
        <v>247</v>
      </c>
      <c r="G432" s="2">
        <v>1</v>
      </c>
      <c r="H432" s="2">
        <v>0</v>
      </c>
      <c r="I432" s="2">
        <v>0</v>
      </c>
      <c r="J432" s="12">
        <v>199640</v>
      </c>
      <c r="K432" s="12">
        <v>151127.93338380015</v>
      </c>
      <c r="L432" s="12" t="s">
        <v>141</v>
      </c>
      <c r="M432" s="13">
        <v>-3.7958411647271019E-2</v>
      </c>
      <c r="N432" s="12">
        <v>179225.62797362875</v>
      </c>
      <c r="O432" s="14">
        <f t="shared" si="6"/>
        <v>-9.2145786929060516E-2</v>
      </c>
      <c r="P432">
        <v>1</v>
      </c>
      <c r="Q432">
        <v>2</v>
      </c>
      <c r="R432">
        <v>2</v>
      </c>
      <c r="S432">
        <v>1</v>
      </c>
    </row>
    <row r="433" spans="1:19">
      <c r="A433" s="10" t="s">
        <v>409</v>
      </c>
      <c r="B433" s="2">
        <v>6</v>
      </c>
      <c r="C433" s="11" t="s">
        <v>19</v>
      </c>
      <c r="D433" s="2">
        <v>2</v>
      </c>
      <c r="E433" s="2">
        <v>2013</v>
      </c>
      <c r="F433" s="2" t="s">
        <v>189</v>
      </c>
      <c r="G433" s="2">
        <v>2</v>
      </c>
      <c r="H433" s="2">
        <v>0</v>
      </c>
      <c r="I433" s="2">
        <v>0</v>
      </c>
      <c r="J433" s="12">
        <v>197357</v>
      </c>
      <c r="K433" s="12">
        <v>149399.69719909161</v>
      </c>
      <c r="L433" s="12" t="s">
        <v>102</v>
      </c>
      <c r="M433" s="15">
        <v>-3.7973623849317871E-2</v>
      </c>
      <c r="N433" s="12">
        <v>185650.47715597131</v>
      </c>
      <c r="O433" s="14">
        <f t="shared" si="6"/>
        <v>-9.1998389545560957E-2</v>
      </c>
      <c r="P433">
        <v>1</v>
      </c>
      <c r="Q433">
        <v>2</v>
      </c>
      <c r="R433">
        <v>2</v>
      </c>
      <c r="S433">
        <v>1</v>
      </c>
    </row>
    <row r="434" spans="1:19">
      <c r="A434" s="10" t="s">
        <v>410</v>
      </c>
      <c r="B434" s="2">
        <v>5</v>
      </c>
      <c r="C434" s="11" t="s">
        <v>24</v>
      </c>
      <c r="D434" s="2">
        <v>2</v>
      </c>
      <c r="E434" s="2">
        <v>2009</v>
      </c>
      <c r="F434" s="2" t="s">
        <v>99</v>
      </c>
      <c r="G434" s="2">
        <v>1</v>
      </c>
      <c r="H434" s="2">
        <v>0</v>
      </c>
      <c r="I434" s="2">
        <v>0</v>
      </c>
      <c r="J434" s="12">
        <v>196101</v>
      </c>
      <c r="K434" s="12">
        <v>148448.90234670704</v>
      </c>
      <c r="L434" s="12" t="s">
        <v>141</v>
      </c>
      <c r="M434" s="13">
        <v>-3.7981992892581494E-2</v>
      </c>
      <c r="N434" s="12">
        <v>174975.96459984823</v>
      </c>
      <c r="O434" s="14">
        <f t="shared" si="6"/>
        <v>-9.224328170975836E-2</v>
      </c>
      <c r="P434">
        <v>1</v>
      </c>
      <c r="Q434">
        <v>2</v>
      </c>
      <c r="R434">
        <v>2</v>
      </c>
      <c r="S434">
        <v>1</v>
      </c>
    </row>
    <row r="435" spans="1:19">
      <c r="A435" s="10" t="s">
        <v>215</v>
      </c>
      <c r="B435" s="2">
        <v>3</v>
      </c>
      <c r="C435" s="11" t="s">
        <v>19</v>
      </c>
      <c r="D435" s="2">
        <v>3</v>
      </c>
      <c r="E435" s="2">
        <v>2010</v>
      </c>
      <c r="F435" s="2" t="s">
        <v>216</v>
      </c>
      <c r="G435" s="2">
        <v>1</v>
      </c>
      <c r="H435" s="2">
        <v>0</v>
      </c>
      <c r="I435" s="2">
        <v>0</v>
      </c>
      <c r="J435" s="12">
        <v>194370</v>
      </c>
      <c r="K435" s="12">
        <v>147138.53141559425</v>
      </c>
      <c r="L435" s="12" t="s">
        <v>102</v>
      </c>
      <c r="M435" s="15">
        <v>-3.7993526980073002E-2</v>
      </c>
      <c r="N435" s="12">
        <v>172586.4395063472</v>
      </c>
      <c r="O435" s="14">
        <f t="shared" si="6"/>
        <v>-9.2298101634178786E-2</v>
      </c>
      <c r="P435">
        <v>1</v>
      </c>
      <c r="Q435">
        <v>2</v>
      </c>
      <c r="R435">
        <v>2</v>
      </c>
      <c r="S435">
        <v>1</v>
      </c>
    </row>
    <row r="436" spans="1:19">
      <c r="A436" s="10" t="s">
        <v>263</v>
      </c>
      <c r="B436" s="2">
        <v>5</v>
      </c>
      <c r="C436" s="11" t="s">
        <v>24</v>
      </c>
      <c r="D436" s="2">
        <v>3</v>
      </c>
      <c r="E436" s="2">
        <v>2011</v>
      </c>
      <c r="F436" s="2" t="s">
        <v>247</v>
      </c>
      <c r="G436" s="2">
        <v>1</v>
      </c>
      <c r="H436" s="2">
        <v>0</v>
      </c>
      <c r="I436" s="2">
        <v>0</v>
      </c>
      <c r="J436" s="12">
        <v>192715</v>
      </c>
      <c r="K436" s="12">
        <v>145885.69265707798</v>
      </c>
      <c r="L436" s="12" t="s">
        <v>141</v>
      </c>
      <c r="M436" s="13">
        <v>-3.8004554660488049E-2</v>
      </c>
      <c r="N436" s="12">
        <v>173008.7502250945</v>
      </c>
      <c r="O436" s="14">
        <f t="shared" si="6"/>
        <v>-9.2288413080688955E-2</v>
      </c>
      <c r="P436">
        <v>1</v>
      </c>
      <c r="Q436">
        <v>2</v>
      </c>
      <c r="R436">
        <v>2</v>
      </c>
      <c r="S436">
        <v>1</v>
      </c>
    </row>
    <row r="437" spans="1:19">
      <c r="A437" s="10" t="s">
        <v>411</v>
      </c>
      <c r="B437" s="2">
        <v>2</v>
      </c>
      <c r="C437" s="11" t="s">
        <v>21</v>
      </c>
      <c r="D437" s="2">
        <v>3</v>
      </c>
      <c r="E437" s="2">
        <v>2009</v>
      </c>
      <c r="F437" s="2" t="s">
        <v>204</v>
      </c>
      <c r="G437" s="2">
        <v>1</v>
      </c>
      <c r="H437" s="2">
        <v>0</v>
      </c>
      <c r="I437" s="2">
        <v>0</v>
      </c>
      <c r="J437" s="12">
        <v>192619</v>
      </c>
      <c r="K437" s="12">
        <v>145813.02043906134</v>
      </c>
      <c r="L437" s="12" t="s">
        <v>26</v>
      </c>
      <c r="M437" s="15">
        <v>-3.8005194332584633E-2</v>
      </c>
      <c r="N437" s="12">
        <v>171869.06402954683</v>
      </c>
      <c r="O437" s="14">
        <f t="shared" si="6"/>
        <v>-9.2314559494163687E-2</v>
      </c>
      <c r="P437">
        <v>1</v>
      </c>
      <c r="Q437">
        <v>2</v>
      </c>
      <c r="R437">
        <v>2</v>
      </c>
      <c r="S437">
        <v>1</v>
      </c>
    </row>
    <row r="438" spans="1:19">
      <c r="A438" s="10" t="s">
        <v>397</v>
      </c>
      <c r="B438" s="2">
        <v>6</v>
      </c>
      <c r="C438" s="11" t="s">
        <v>24</v>
      </c>
      <c r="D438" s="2">
        <v>2</v>
      </c>
      <c r="E438" s="2">
        <v>2010</v>
      </c>
      <c r="F438" s="2" t="s">
        <v>266</v>
      </c>
      <c r="G438" s="2">
        <v>1</v>
      </c>
      <c r="H438" s="2">
        <v>0</v>
      </c>
      <c r="I438" s="2">
        <v>0</v>
      </c>
      <c r="J438" s="12">
        <v>191821</v>
      </c>
      <c r="K438" s="12">
        <v>145208.93262679788</v>
      </c>
      <c r="L438" s="12" t="s">
        <v>141</v>
      </c>
      <c r="M438" s="13">
        <v>-3.8010511606887475E-2</v>
      </c>
      <c r="N438" s="12">
        <v>170323.1126848126</v>
      </c>
      <c r="O438" s="14">
        <f t="shared" si="6"/>
        <v>-9.2350026347433611E-2</v>
      </c>
      <c r="P438">
        <v>1</v>
      </c>
      <c r="Q438">
        <v>2</v>
      </c>
      <c r="R438">
        <v>2</v>
      </c>
      <c r="S438">
        <v>1</v>
      </c>
    </row>
    <row r="439" spans="1:19">
      <c r="A439" s="10" t="s">
        <v>339</v>
      </c>
      <c r="B439" s="2">
        <v>3</v>
      </c>
      <c r="C439" s="11" t="s">
        <v>24</v>
      </c>
      <c r="D439" s="2">
        <v>2</v>
      </c>
      <c r="E439" s="2">
        <v>2010</v>
      </c>
      <c r="F439" s="2" t="s">
        <v>266</v>
      </c>
      <c r="G439" s="2">
        <v>1</v>
      </c>
      <c r="H439" s="2">
        <v>0</v>
      </c>
      <c r="I439" s="2">
        <v>0</v>
      </c>
      <c r="J439" s="12">
        <v>191213</v>
      </c>
      <c r="K439" s="12">
        <v>144748.67524602576</v>
      </c>
      <c r="L439" s="12" t="s">
        <v>141</v>
      </c>
      <c r="M439" s="15">
        <v>-3.8014562863499163E-2</v>
      </c>
      <c r="N439" s="12">
        <v>169783.25285448972</v>
      </c>
      <c r="O439" s="14">
        <f t="shared" si="6"/>
        <v>-9.2362411685079318E-2</v>
      </c>
      <c r="P439">
        <v>1</v>
      </c>
      <c r="Q439">
        <v>2</v>
      </c>
      <c r="R439">
        <v>2</v>
      </c>
      <c r="S439">
        <v>1</v>
      </c>
    </row>
    <row r="440" spans="1:19">
      <c r="A440" s="10" t="s">
        <v>160</v>
      </c>
      <c r="B440" s="2">
        <v>3</v>
      </c>
      <c r="C440" s="11" t="s">
        <v>39</v>
      </c>
      <c r="D440" s="2">
        <v>2</v>
      </c>
      <c r="E440" s="2">
        <v>2011</v>
      </c>
      <c r="F440" s="2" t="s">
        <v>161</v>
      </c>
      <c r="G440" s="2">
        <v>1</v>
      </c>
      <c r="H440" s="2">
        <v>0</v>
      </c>
      <c r="I440" s="2">
        <v>0</v>
      </c>
      <c r="J440" s="12">
        <v>190014</v>
      </c>
      <c r="K440" s="12">
        <v>143841.02952308857</v>
      </c>
      <c r="L440" s="12" t="s">
        <v>141</v>
      </c>
      <c r="M440" s="13">
        <v>-3.8022552101455442E-2</v>
      </c>
      <c r="N440" s="12">
        <v>170583.94346714634</v>
      </c>
      <c r="O440" s="14">
        <f t="shared" si="6"/>
        <v>-9.2344042428782594E-2</v>
      </c>
      <c r="P440">
        <v>1</v>
      </c>
      <c r="Q440">
        <v>2</v>
      </c>
      <c r="R440">
        <v>2</v>
      </c>
      <c r="S440">
        <v>1</v>
      </c>
    </row>
    <row r="441" spans="1:19">
      <c r="A441" s="10" t="s">
        <v>246</v>
      </c>
      <c r="B441" s="2">
        <v>3</v>
      </c>
      <c r="C441" s="11" t="s">
        <v>24</v>
      </c>
      <c r="D441" s="2">
        <v>3</v>
      </c>
      <c r="E441" s="2">
        <v>2011</v>
      </c>
      <c r="F441" s="2" t="s">
        <v>247</v>
      </c>
      <c r="G441" s="2">
        <v>1</v>
      </c>
      <c r="H441" s="2">
        <v>0</v>
      </c>
      <c r="I441" s="2">
        <v>0</v>
      </c>
      <c r="J441" s="12">
        <v>189767</v>
      </c>
      <c r="K441" s="12">
        <v>143654.0499621499</v>
      </c>
      <c r="L441" s="12" t="s">
        <v>141</v>
      </c>
      <c r="M441" s="15">
        <v>-3.802419792445394E-2</v>
      </c>
      <c r="N441" s="12">
        <v>170362.20067958129</v>
      </c>
      <c r="O441" s="14">
        <f t="shared" si="6"/>
        <v>-9.2349129599822624E-2</v>
      </c>
      <c r="P441">
        <v>1</v>
      </c>
      <c r="Q441">
        <v>2</v>
      </c>
      <c r="R441">
        <v>2</v>
      </c>
      <c r="S441">
        <v>1</v>
      </c>
    </row>
    <row r="442" spans="1:19">
      <c r="A442" s="10" t="s">
        <v>260</v>
      </c>
      <c r="B442" s="2">
        <v>5</v>
      </c>
      <c r="C442" s="11" t="s">
        <v>24</v>
      </c>
      <c r="D442" s="2">
        <v>2</v>
      </c>
      <c r="E442" s="2">
        <v>2011</v>
      </c>
      <c r="F442" s="2" t="s">
        <v>161</v>
      </c>
      <c r="G442" s="2">
        <v>1</v>
      </c>
      <c r="H442" s="2">
        <v>0</v>
      </c>
      <c r="I442" s="2">
        <v>0</v>
      </c>
      <c r="J442" s="12">
        <v>188721</v>
      </c>
      <c r="K442" s="12">
        <v>142862.22558667677</v>
      </c>
      <c r="L442" s="12" t="s">
        <v>141</v>
      </c>
      <c r="M442" s="13">
        <v>-3.8031167685006285E-2</v>
      </c>
      <c r="N442" s="12">
        <v>169423.16037272688</v>
      </c>
      <c r="O442" s="14">
        <f t="shared" si="6"/>
        <v>-9.2370672842364623E-2</v>
      </c>
      <c r="P442">
        <v>1</v>
      </c>
      <c r="Q442">
        <v>2</v>
      </c>
      <c r="R442">
        <v>2</v>
      </c>
      <c r="S442">
        <v>1</v>
      </c>
    </row>
    <row r="443" spans="1:19">
      <c r="A443" s="10" t="s">
        <v>412</v>
      </c>
      <c r="B443" s="2">
        <v>4</v>
      </c>
      <c r="C443" s="11" t="s">
        <v>24</v>
      </c>
      <c r="D443" s="2">
        <v>2</v>
      </c>
      <c r="E443" s="2">
        <v>2014</v>
      </c>
      <c r="F443" s="2" t="s">
        <v>323</v>
      </c>
      <c r="G443" s="2">
        <v>1</v>
      </c>
      <c r="H443" s="2">
        <v>0</v>
      </c>
      <c r="I443" s="2">
        <v>0</v>
      </c>
      <c r="J443" s="12">
        <v>187047</v>
      </c>
      <c r="K443" s="12">
        <v>141595.00378501136</v>
      </c>
      <c r="L443" s="12" t="s">
        <v>141</v>
      </c>
      <c r="M443" s="15">
        <v>-3.804232196719045E-2</v>
      </c>
      <c r="N443" s="12">
        <v>178077.01217846593</v>
      </c>
      <c r="O443" s="14">
        <f t="shared" si="6"/>
        <v>-9.2172138203315893E-2</v>
      </c>
      <c r="P443">
        <v>1</v>
      </c>
      <c r="Q443">
        <v>2</v>
      </c>
      <c r="R443">
        <v>2</v>
      </c>
      <c r="S443">
        <v>1</v>
      </c>
    </row>
    <row r="444" spans="1:19">
      <c r="A444" s="10" t="s">
        <v>278</v>
      </c>
      <c r="B444" s="2">
        <v>1</v>
      </c>
      <c r="C444" s="11" t="s">
        <v>19</v>
      </c>
      <c r="D444" s="2">
        <v>1</v>
      </c>
      <c r="E444" s="2">
        <v>1993</v>
      </c>
      <c r="F444" s="2" t="s">
        <v>113</v>
      </c>
      <c r="G444" s="2">
        <v>31</v>
      </c>
      <c r="H444" s="2">
        <v>0</v>
      </c>
      <c r="I444" s="2">
        <v>0</v>
      </c>
      <c r="J444" s="12">
        <v>186338</v>
      </c>
      <c r="K444" s="12">
        <v>141058.28917486753</v>
      </c>
      <c r="L444" s="12" t="s">
        <v>102</v>
      </c>
      <c r="M444" s="13">
        <v>-3.8047046212153747E-2</v>
      </c>
      <c r="N444" s="12">
        <v>224541.51395457628</v>
      </c>
      <c r="O444" s="14">
        <f t="shared" si="6"/>
        <v>-9.1106160498153232E-2</v>
      </c>
      <c r="P444">
        <v>1</v>
      </c>
      <c r="Q444">
        <v>1</v>
      </c>
      <c r="R444">
        <v>1</v>
      </c>
      <c r="S444">
        <v>1</v>
      </c>
    </row>
    <row r="445" spans="1:19">
      <c r="A445" s="10" t="s">
        <v>169</v>
      </c>
      <c r="B445" s="2">
        <v>3</v>
      </c>
      <c r="C445" s="11" t="s">
        <v>19</v>
      </c>
      <c r="D445" s="2">
        <v>3</v>
      </c>
      <c r="E445" s="2">
        <v>2013</v>
      </c>
      <c r="F445" s="2" t="s">
        <v>170</v>
      </c>
      <c r="G445" s="2">
        <v>1</v>
      </c>
      <c r="H445" s="2">
        <v>0</v>
      </c>
      <c r="I445" s="2">
        <v>0</v>
      </c>
      <c r="J445" s="12">
        <v>184954</v>
      </c>
      <c r="K445" s="12">
        <v>140010.5980317941</v>
      </c>
      <c r="L445" s="12" t="s">
        <v>102</v>
      </c>
      <c r="M445" s="15">
        <v>-3.8056268151546148E-2</v>
      </c>
      <c r="N445" s="12">
        <v>173983.17947630698</v>
      </c>
      <c r="O445" s="14">
        <f t="shared" si="6"/>
        <v>-9.2266057953283187E-2</v>
      </c>
      <c r="P445">
        <v>1</v>
      </c>
      <c r="Q445">
        <v>2</v>
      </c>
      <c r="R445">
        <v>2</v>
      </c>
      <c r="S445">
        <v>1</v>
      </c>
    </row>
    <row r="446" spans="1:19">
      <c r="A446" s="10" t="s">
        <v>413</v>
      </c>
      <c r="B446" s="2">
        <v>4</v>
      </c>
      <c r="C446" s="11" t="s">
        <v>24</v>
      </c>
      <c r="D446" s="2">
        <v>2</v>
      </c>
      <c r="E446" s="2">
        <v>2015</v>
      </c>
      <c r="F446" s="2" t="s">
        <v>250</v>
      </c>
      <c r="G446" s="2">
        <v>1</v>
      </c>
      <c r="H446" s="2">
        <v>0</v>
      </c>
      <c r="I446" s="2">
        <v>0</v>
      </c>
      <c r="J446" s="12">
        <v>182748</v>
      </c>
      <c r="K446" s="12">
        <v>138340.65102195306</v>
      </c>
      <c r="L446" s="12" t="s">
        <v>141</v>
      </c>
      <c r="M446" s="13">
        <v>-3.807096728326554E-2</v>
      </c>
      <c r="N446" s="12">
        <v>175599.31970411231</v>
      </c>
      <c r="O446" s="14">
        <f t="shared" si="6"/>
        <v>-9.2228980843115121E-2</v>
      </c>
      <c r="P446">
        <v>1</v>
      </c>
      <c r="Q446">
        <v>2</v>
      </c>
      <c r="R446">
        <v>2</v>
      </c>
      <c r="S446">
        <v>1</v>
      </c>
    </row>
    <row r="447" spans="1:19">
      <c r="A447" s="10" t="s">
        <v>316</v>
      </c>
      <c r="B447" s="2">
        <v>5</v>
      </c>
      <c r="C447" s="11" t="s">
        <v>19</v>
      </c>
      <c r="D447" s="2">
        <v>1</v>
      </c>
      <c r="E447" s="2">
        <v>1993</v>
      </c>
      <c r="F447" s="2" t="s">
        <v>113</v>
      </c>
      <c r="G447" s="2">
        <v>31</v>
      </c>
      <c r="H447" s="2">
        <v>0</v>
      </c>
      <c r="I447" s="2">
        <v>0</v>
      </c>
      <c r="J447" s="12">
        <v>181755</v>
      </c>
      <c r="K447" s="12">
        <v>137588.94776684331</v>
      </c>
      <c r="L447" s="12" t="s">
        <v>102</v>
      </c>
      <c r="M447" s="15">
        <v>-3.8077583891514562E-2</v>
      </c>
      <c r="N447" s="12">
        <v>219018.89506603061</v>
      </c>
      <c r="O447" s="14">
        <f t="shared" si="6"/>
        <v>-9.1232859125799468E-2</v>
      </c>
      <c r="P447">
        <v>1</v>
      </c>
      <c r="Q447">
        <v>1</v>
      </c>
      <c r="R447">
        <v>1</v>
      </c>
      <c r="S447">
        <v>1</v>
      </c>
    </row>
    <row r="448" spans="1:19">
      <c r="A448" s="10" t="s">
        <v>414</v>
      </c>
      <c r="B448" s="2">
        <v>4</v>
      </c>
      <c r="C448" s="11" t="s">
        <v>24</v>
      </c>
      <c r="D448" s="2">
        <v>3</v>
      </c>
      <c r="E448" s="2">
        <v>2015</v>
      </c>
      <c r="F448" s="2" t="s">
        <v>227</v>
      </c>
      <c r="G448" s="2">
        <v>1</v>
      </c>
      <c r="H448" s="2">
        <v>0</v>
      </c>
      <c r="I448" s="2">
        <v>0</v>
      </c>
      <c r="J448" s="12">
        <v>179286</v>
      </c>
      <c r="K448" s="12">
        <v>135719.90915972748</v>
      </c>
      <c r="L448" s="12" t="s">
        <v>141</v>
      </c>
      <c r="M448" s="13">
        <v>-3.8094035458248549E-2</v>
      </c>
      <c r="N448" s="12">
        <v>172272.74515984568</v>
      </c>
      <c r="O448" s="14">
        <f t="shared" si="6"/>
        <v>-9.2305298336323949E-2</v>
      </c>
      <c r="P448">
        <v>1</v>
      </c>
      <c r="Q448">
        <v>2</v>
      </c>
      <c r="R448">
        <v>2</v>
      </c>
      <c r="S448">
        <v>1</v>
      </c>
    </row>
    <row r="449" spans="1:19">
      <c r="A449" s="10" t="s">
        <v>369</v>
      </c>
      <c r="B449" s="2">
        <v>4</v>
      </c>
      <c r="C449" s="11" t="s">
        <v>24</v>
      </c>
      <c r="D449" s="2">
        <v>3</v>
      </c>
      <c r="E449" s="2">
        <v>2012</v>
      </c>
      <c r="F449" s="2" t="s">
        <v>148</v>
      </c>
      <c r="G449" s="2">
        <v>1</v>
      </c>
      <c r="H449" s="2">
        <v>0</v>
      </c>
      <c r="I449" s="2">
        <v>0</v>
      </c>
      <c r="J449" s="12">
        <v>177764</v>
      </c>
      <c r="K449" s="12">
        <v>134567.75170325511</v>
      </c>
      <c r="L449" s="12" t="s">
        <v>141</v>
      </c>
      <c r="M449" s="15">
        <v>-3.8104176926279786E-2</v>
      </c>
      <c r="N449" s="12">
        <v>163980.62235806015</v>
      </c>
      <c r="O449" s="14">
        <f t="shared" si="6"/>
        <v>-9.2495534273379004E-2</v>
      </c>
      <c r="P449">
        <v>1</v>
      </c>
      <c r="Q449">
        <v>2</v>
      </c>
      <c r="R449">
        <v>2</v>
      </c>
      <c r="S449">
        <v>1</v>
      </c>
    </row>
    <row r="450" spans="1:19">
      <c r="A450" s="10" t="s">
        <v>112</v>
      </c>
      <c r="B450" s="2">
        <v>2</v>
      </c>
      <c r="C450" s="11" t="s">
        <v>19</v>
      </c>
      <c r="D450" s="2">
        <v>1</v>
      </c>
      <c r="E450" s="2">
        <v>1993</v>
      </c>
      <c r="F450" s="2" t="s">
        <v>113</v>
      </c>
      <c r="G450" s="2">
        <v>31</v>
      </c>
      <c r="H450" s="2">
        <v>0</v>
      </c>
      <c r="I450" s="2">
        <v>0</v>
      </c>
      <c r="J450" s="12">
        <v>177292</v>
      </c>
      <c r="K450" s="12">
        <v>134210.4466313399</v>
      </c>
      <c r="L450" s="12" t="s">
        <v>102</v>
      </c>
      <c r="M450" s="13">
        <v>-3.8107321980754651E-2</v>
      </c>
      <c r="N450" s="12">
        <v>213640.8788976738</v>
      </c>
      <c r="O450" s="14">
        <f t="shared" ref="O450:O513" si="7">STANDARDIZE(N450,AVERAGE($N$2:$N$1580),STDEV($N$2:$N$1580))</f>
        <v>-9.1356240311744316E-2</v>
      </c>
      <c r="P450">
        <v>1</v>
      </c>
      <c r="Q450">
        <v>1</v>
      </c>
      <c r="R450">
        <v>1</v>
      </c>
      <c r="S450">
        <v>1</v>
      </c>
    </row>
    <row r="451" spans="1:19">
      <c r="A451" s="10" t="s">
        <v>274</v>
      </c>
      <c r="B451" s="2">
        <v>4</v>
      </c>
      <c r="C451" s="11" t="s">
        <v>19</v>
      </c>
      <c r="D451" s="2">
        <v>1</v>
      </c>
      <c r="E451" s="2">
        <v>1993</v>
      </c>
      <c r="F451" s="2" t="s">
        <v>113</v>
      </c>
      <c r="G451" s="2">
        <v>31</v>
      </c>
      <c r="H451" s="2">
        <v>0</v>
      </c>
      <c r="I451" s="2">
        <v>0</v>
      </c>
      <c r="J451" s="12">
        <v>176379</v>
      </c>
      <c r="K451" s="12">
        <v>133519.30355791067</v>
      </c>
      <c r="L451" s="12" t="s">
        <v>102</v>
      </c>
      <c r="M451" s="15">
        <v>-3.8113405528923193E-2</v>
      </c>
      <c r="N451" s="12">
        <v>212540.69320157034</v>
      </c>
      <c r="O451" s="14">
        <f t="shared" si="7"/>
        <v>-9.138148051402252E-2</v>
      </c>
      <c r="P451">
        <v>1</v>
      </c>
      <c r="Q451">
        <v>1</v>
      </c>
      <c r="R451">
        <v>1</v>
      </c>
      <c r="S451">
        <v>1</v>
      </c>
    </row>
    <row r="452" spans="1:19">
      <c r="A452" s="10" t="s">
        <v>256</v>
      </c>
      <c r="B452" s="2">
        <v>2</v>
      </c>
      <c r="C452" s="11" t="s">
        <v>25</v>
      </c>
      <c r="D452" s="2">
        <v>3</v>
      </c>
      <c r="E452" s="2">
        <v>2010</v>
      </c>
      <c r="F452" s="2" t="s">
        <v>216</v>
      </c>
      <c r="G452" s="2">
        <v>1</v>
      </c>
      <c r="H452" s="2">
        <v>0</v>
      </c>
      <c r="I452" s="2">
        <v>0</v>
      </c>
      <c r="J452" s="12">
        <v>174324</v>
      </c>
      <c r="K452" s="12">
        <v>131963.66389099168</v>
      </c>
      <c r="L452" s="12" t="s">
        <v>141</v>
      </c>
      <c r="M452" s="13">
        <v>-3.8127098509740665E-2</v>
      </c>
      <c r="N452" s="12">
        <v>154787.04779803709</v>
      </c>
      <c r="O452" s="14">
        <f t="shared" si="7"/>
        <v>-9.2706451105307106E-2</v>
      </c>
      <c r="P452">
        <v>1</v>
      </c>
      <c r="Q452">
        <v>2</v>
      </c>
      <c r="R452">
        <v>2</v>
      </c>
      <c r="S452">
        <v>1</v>
      </c>
    </row>
    <row r="453" spans="1:19">
      <c r="A453" s="10" t="s">
        <v>331</v>
      </c>
      <c r="B453" s="2">
        <v>6</v>
      </c>
      <c r="C453" s="11" t="s">
        <v>19</v>
      </c>
      <c r="D453" s="2">
        <v>1</v>
      </c>
      <c r="E453" s="2">
        <v>1993</v>
      </c>
      <c r="F453" s="2" t="s">
        <v>113</v>
      </c>
      <c r="G453" s="2">
        <v>31</v>
      </c>
      <c r="H453" s="2">
        <v>0</v>
      </c>
      <c r="I453" s="2">
        <v>0</v>
      </c>
      <c r="J453" s="12">
        <v>173984</v>
      </c>
      <c r="K453" s="12">
        <v>131706.28311884936</v>
      </c>
      <c r="L453" s="12" t="s">
        <v>102</v>
      </c>
      <c r="M453" s="15">
        <v>-3.8129364015082726E-2</v>
      </c>
      <c r="N453" s="12">
        <v>209654.66391113462</v>
      </c>
      <c r="O453" s="14">
        <f t="shared" si="7"/>
        <v>-9.1447691121313124E-2</v>
      </c>
      <c r="P453">
        <v>1</v>
      </c>
      <c r="Q453">
        <v>1</v>
      </c>
      <c r="R453">
        <v>1</v>
      </c>
      <c r="S453">
        <v>1</v>
      </c>
    </row>
    <row r="454" spans="1:19">
      <c r="A454" s="10" t="s">
        <v>415</v>
      </c>
      <c r="B454" s="2">
        <v>3</v>
      </c>
      <c r="C454" s="11" t="s">
        <v>24</v>
      </c>
      <c r="D454" s="2">
        <v>1</v>
      </c>
      <c r="E454" s="2">
        <v>2013</v>
      </c>
      <c r="F454" s="2" t="s">
        <v>107</v>
      </c>
      <c r="G454" s="2">
        <v>1</v>
      </c>
      <c r="H454" s="2">
        <v>0</v>
      </c>
      <c r="I454" s="2">
        <v>0</v>
      </c>
      <c r="J454" s="12">
        <v>173943</v>
      </c>
      <c r="K454" s="12">
        <v>131675.24602573807</v>
      </c>
      <c r="L454" s="12" t="s">
        <v>141</v>
      </c>
      <c r="M454" s="13">
        <v>-3.8129637208373979E-2</v>
      </c>
      <c r="N454" s="12">
        <v>163625.31325436197</v>
      </c>
      <c r="O454" s="14">
        <f t="shared" si="7"/>
        <v>-9.2503685691526311E-2</v>
      </c>
      <c r="P454">
        <v>1</v>
      </c>
      <c r="Q454">
        <v>2</v>
      </c>
      <c r="R454">
        <v>2</v>
      </c>
      <c r="S454">
        <v>1</v>
      </c>
    </row>
    <row r="455" spans="1:19">
      <c r="A455" s="10" t="s">
        <v>292</v>
      </c>
      <c r="B455" s="2">
        <v>2</v>
      </c>
      <c r="C455" s="11" t="s">
        <v>19</v>
      </c>
      <c r="D455" s="2">
        <v>3</v>
      </c>
      <c r="E455" s="2">
        <v>2018</v>
      </c>
      <c r="F455" s="2" t="s">
        <v>293</v>
      </c>
      <c r="G455" s="2">
        <v>1</v>
      </c>
      <c r="H455" s="2">
        <v>26</v>
      </c>
      <c r="I455" s="2">
        <v>0</v>
      </c>
      <c r="J455" s="12">
        <v>173864</v>
      </c>
      <c r="K455" s="12">
        <v>131615.44284632854</v>
      </c>
      <c r="L455" s="12" t="s">
        <v>102</v>
      </c>
      <c r="M455" s="15">
        <v>-3.8130163605203458E-2</v>
      </c>
      <c r="N455" s="12">
        <v>167569.15704237917</v>
      </c>
      <c r="O455" s="14">
        <f t="shared" si="7"/>
        <v>-9.2413206952059179E-2</v>
      </c>
      <c r="P455">
        <v>2</v>
      </c>
      <c r="Q455">
        <v>3</v>
      </c>
      <c r="R455">
        <v>3</v>
      </c>
      <c r="S455">
        <v>2</v>
      </c>
    </row>
    <row r="456" spans="1:19">
      <c r="A456" s="10" t="s">
        <v>226</v>
      </c>
      <c r="B456" s="2">
        <v>3</v>
      </c>
      <c r="C456" s="11" t="s">
        <v>24</v>
      </c>
      <c r="D456" s="2">
        <v>3</v>
      </c>
      <c r="E456" s="2">
        <v>2015</v>
      </c>
      <c r="F456" s="2" t="s">
        <v>227</v>
      </c>
      <c r="G456" s="2">
        <v>1</v>
      </c>
      <c r="H456" s="2">
        <v>0</v>
      </c>
      <c r="I456" s="2">
        <v>0</v>
      </c>
      <c r="J456" s="12">
        <v>173500</v>
      </c>
      <c r="K456" s="12">
        <v>131339.89401968208</v>
      </c>
      <c r="L456" s="12" t="s">
        <v>141</v>
      </c>
      <c r="M456" s="13">
        <v>-3.8132589028569669E-2</v>
      </c>
      <c r="N456" s="12">
        <v>166713.08013583452</v>
      </c>
      <c r="O456" s="14">
        <f t="shared" si="7"/>
        <v>-9.2432846867723795E-2</v>
      </c>
      <c r="P456">
        <v>1</v>
      </c>
      <c r="Q456">
        <v>2</v>
      </c>
      <c r="R456">
        <v>2</v>
      </c>
      <c r="S456">
        <v>1</v>
      </c>
    </row>
    <row r="457" spans="1:19">
      <c r="A457" s="10" t="s">
        <v>160</v>
      </c>
      <c r="B457" s="2">
        <v>3</v>
      </c>
      <c r="C457" s="11" t="s">
        <v>24</v>
      </c>
      <c r="D457" s="2">
        <v>2</v>
      </c>
      <c r="E457" s="2">
        <v>2011</v>
      </c>
      <c r="F457" s="2" t="s">
        <v>161</v>
      </c>
      <c r="G457" s="2">
        <v>1</v>
      </c>
      <c r="H457" s="2">
        <v>0</v>
      </c>
      <c r="I457" s="2">
        <v>0</v>
      </c>
      <c r="J457" s="12">
        <v>173217</v>
      </c>
      <c r="K457" s="12">
        <v>131125.66237698714</v>
      </c>
      <c r="L457" s="12" t="s">
        <v>141</v>
      </c>
      <c r="M457" s="15">
        <v>-3.8134474728604387E-2</v>
      </c>
      <c r="N457" s="12">
        <v>155504.53616864383</v>
      </c>
      <c r="O457" s="14">
        <f t="shared" si="7"/>
        <v>-9.2689990655338964E-2</v>
      </c>
      <c r="P457">
        <v>1</v>
      </c>
      <c r="Q457">
        <v>2</v>
      </c>
      <c r="R457">
        <v>2</v>
      </c>
      <c r="S457">
        <v>1</v>
      </c>
    </row>
    <row r="458" spans="1:19">
      <c r="A458" s="10" t="s">
        <v>370</v>
      </c>
      <c r="B458" s="2">
        <v>1</v>
      </c>
      <c r="C458" s="11" t="s">
        <v>24</v>
      </c>
      <c r="D458" s="2">
        <v>3</v>
      </c>
      <c r="E458" s="2">
        <v>1996</v>
      </c>
      <c r="F458" s="2" t="s">
        <v>166</v>
      </c>
      <c r="G458" s="2">
        <v>1</v>
      </c>
      <c r="H458" s="2">
        <v>0</v>
      </c>
      <c r="I458" s="2">
        <v>0</v>
      </c>
      <c r="J458" s="12">
        <v>173072</v>
      </c>
      <c r="K458" s="12">
        <v>131015.89704769115</v>
      </c>
      <c r="L458" s="12" t="s">
        <v>141</v>
      </c>
      <c r="M458" s="13">
        <v>-3.8135440900000261E-2</v>
      </c>
      <c r="N458" s="12">
        <v>195779.72053262443</v>
      </c>
      <c r="O458" s="14">
        <f t="shared" si="7"/>
        <v>-9.176600681902905E-2</v>
      </c>
      <c r="P458">
        <v>1</v>
      </c>
      <c r="Q458">
        <v>2</v>
      </c>
      <c r="R458">
        <v>2</v>
      </c>
      <c r="S458">
        <v>1</v>
      </c>
    </row>
    <row r="459" spans="1:19">
      <c r="A459" s="10" t="s">
        <v>294</v>
      </c>
      <c r="B459" s="2">
        <v>2</v>
      </c>
      <c r="C459" s="11" t="s">
        <v>39</v>
      </c>
      <c r="D459" s="2">
        <v>2</v>
      </c>
      <c r="E459" s="2">
        <v>2011</v>
      </c>
      <c r="F459" s="2" t="s">
        <v>161</v>
      </c>
      <c r="G459" s="2">
        <v>1</v>
      </c>
      <c r="H459" s="2">
        <v>0</v>
      </c>
      <c r="I459" s="2">
        <v>0</v>
      </c>
      <c r="J459" s="12">
        <v>172786</v>
      </c>
      <c r="K459" s="12">
        <v>130799.3943981832</v>
      </c>
      <c r="L459" s="12" t="s">
        <v>141</v>
      </c>
      <c r="M459" s="15">
        <v>-3.8137346589787999E-2</v>
      </c>
      <c r="N459" s="12">
        <v>155117.608470504</v>
      </c>
      <c r="O459" s="14">
        <f t="shared" si="7"/>
        <v>-9.2698867459866302E-2</v>
      </c>
      <c r="P459">
        <v>1</v>
      </c>
      <c r="Q459">
        <v>2</v>
      </c>
      <c r="R459">
        <v>2</v>
      </c>
      <c r="S459">
        <v>1</v>
      </c>
    </row>
    <row r="460" spans="1:19">
      <c r="A460" s="10" t="s">
        <v>416</v>
      </c>
      <c r="B460" s="2">
        <v>6</v>
      </c>
      <c r="C460" s="11" t="s">
        <v>26</v>
      </c>
      <c r="D460" s="2">
        <v>1</v>
      </c>
      <c r="E460" s="2">
        <v>2009</v>
      </c>
      <c r="F460" s="2" t="s">
        <v>344</v>
      </c>
      <c r="G460" s="2">
        <v>1</v>
      </c>
      <c r="H460" s="2">
        <v>0</v>
      </c>
      <c r="I460" s="2">
        <v>0</v>
      </c>
      <c r="J460" s="12">
        <v>172501</v>
      </c>
      <c r="K460" s="12">
        <v>130583.64875094626</v>
      </c>
      <c r="L460" s="12" t="s">
        <v>26</v>
      </c>
      <c r="M460" s="13">
        <v>-3.813924561632473E-2</v>
      </c>
      <c r="N460" s="12">
        <v>153918.2812399652</v>
      </c>
      <c r="O460" s="14">
        <f t="shared" si="7"/>
        <v>-9.2726382143981712E-2</v>
      </c>
      <c r="P460">
        <v>1</v>
      </c>
      <c r="Q460">
        <v>2</v>
      </c>
      <c r="R460">
        <v>2</v>
      </c>
      <c r="S460">
        <v>1</v>
      </c>
    </row>
    <row r="461" spans="1:19">
      <c r="A461" s="10" t="s">
        <v>110</v>
      </c>
      <c r="B461" s="2">
        <v>2</v>
      </c>
      <c r="C461" s="11" t="s">
        <v>19</v>
      </c>
      <c r="D461" s="2">
        <v>4</v>
      </c>
      <c r="E461" s="2">
        <v>2015</v>
      </c>
      <c r="F461" s="2" t="s">
        <v>101</v>
      </c>
      <c r="G461" s="2">
        <v>1</v>
      </c>
      <c r="H461" s="2">
        <v>0</v>
      </c>
      <c r="I461" s="2">
        <v>0</v>
      </c>
      <c r="J461" s="12">
        <v>172469</v>
      </c>
      <c r="K461" s="12">
        <v>130559.42467827404</v>
      </c>
      <c r="L461" s="12" t="s">
        <v>102</v>
      </c>
      <c r="M461" s="15">
        <v>-3.8139458840356924E-2</v>
      </c>
      <c r="N461" s="12">
        <v>165722.41047808211</v>
      </c>
      <c r="O461" s="14">
        <f t="shared" si="7"/>
        <v>-9.2455574578728508E-2</v>
      </c>
      <c r="P461">
        <v>1</v>
      </c>
      <c r="Q461">
        <v>2</v>
      </c>
      <c r="R461">
        <v>2</v>
      </c>
      <c r="S461">
        <v>1</v>
      </c>
    </row>
    <row r="462" spans="1:19">
      <c r="A462" s="10" t="s">
        <v>417</v>
      </c>
      <c r="B462" s="2">
        <v>6</v>
      </c>
      <c r="C462" s="11" t="s">
        <v>26</v>
      </c>
      <c r="D462" s="2">
        <v>4</v>
      </c>
      <c r="E462" s="2">
        <v>2008</v>
      </c>
      <c r="F462" s="2" t="s">
        <v>262</v>
      </c>
      <c r="G462" s="2">
        <v>1</v>
      </c>
      <c r="H462" s="2">
        <v>0</v>
      </c>
      <c r="I462" s="2">
        <v>0</v>
      </c>
      <c r="J462" s="12">
        <v>172342</v>
      </c>
      <c r="K462" s="12">
        <v>130463.28538985617</v>
      </c>
      <c r="L462" s="12" t="s">
        <v>26</v>
      </c>
      <c r="M462" s="13">
        <v>-3.8140305073234695E-2</v>
      </c>
      <c r="N462" s="12">
        <v>151388.94553471491</v>
      </c>
      <c r="O462" s="14">
        <f t="shared" si="7"/>
        <v>-9.2784409570675311E-2</v>
      </c>
      <c r="P462">
        <v>1</v>
      </c>
      <c r="Q462">
        <v>2</v>
      </c>
      <c r="R462">
        <v>2</v>
      </c>
      <c r="S462">
        <v>1</v>
      </c>
    </row>
    <row r="463" spans="1:19">
      <c r="A463" s="10" t="s">
        <v>418</v>
      </c>
      <c r="B463" s="2">
        <v>1</v>
      </c>
      <c r="C463" s="11" t="s">
        <v>26</v>
      </c>
      <c r="D463" s="2">
        <v>3</v>
      </c>
      <c r="E463" s="2">
        <v>2017</v>
      </c>
      <c r="F463" s="2" t="s">
        <v>389</v>
      </c>
      <c r="G463" s="2">
        <v>1</v>
      </c>
      <c r="H463" s="2">
        <v>0</v>
      </c>
      <c r="I463" s="2">
        <v>0</v>
      </c>
      <c r="J463" s="12">
        <v>172279</v>
      </c>
      <c r="K463" s="12">
        <v>130415.59424678274</v>
      </c>
      <c r="L463" s="12" t="s">
        <v>26</v>
      </c>
      <c r="M463" s="15">
        <v>-3.8140724858048078E-2</v>
      </c>
      <c r="N463" s="12">
        <v>165291.47794091082</v>
      </c>
      <c r="O463" s="14">
        <f t="shared" si="7"/>
        <v>-9.246546093195504E-2</v>
      </c>
      <c r="P463">
        <v>1</v>
      </c>
      <c r="Q463">
        <v>2</v>
      </c>
      <c r="R463">
        <v>2</v>
      </c>
      <c r="S463">
        <v>1</v>
      </c>
    </row>
    <row r="464" spans="1:19">
      <c r="A464" s="10" t="s">
        <v>201</v>
      </c>
      <c r="B464" s="2">
        <v>1</v>
      </c>
      <c r="C464" s="11" t="s">
        <v>19</v>
      </c>
      <c r="D464" s="2">
        <v>3</v>
      </c>
      <c r="E464" s="2">
        <v>2003</v>
      </c>
      <c r="F464" s="2" t="s">
        <v>202</v>
      </c>
      <c r="G464" s="2">
        <v>1</v>
      </c>
      <c r="H464" s="2">
        <v>0</v>
      </c>
      <c r="I464" s="2">
        <v>0</v>
      </c>
      <c r="J464" s="12">
        <v>171835</v>
      </c>
      <c r="K464" s="12">
        <v>130079.48523845572</v>
      </c>
      <c r="L464" s="12" t="s">
        <v>102</v>
      </c>
      <c r="M464" s="13">
        <v>-3.8143683341494775E-2</v>
      </c>
      <c r="N464" s="12">
        <v>159327.24175202526</v>
      </c>
      <c r="O464" s="14">
        <f t="shared" si="7"/>
        <v>-9.2602291040159171E-2</v>
      </c>
      <c r="P464">
        <v>1</v>
      </c>
      <c r="Q464">
        <v>2</v>
      </c>
      <c r="R464">
        <v>2</v>
      </c>
      <c r="S464">
        <v>1</v>
      </c>
    </row>
    <row r="465" spans="1:19">
      <c r="A465" s="10" t="s">
        <v>419</v>
      </c>
      <c r="B465" s="2">
        <v>2</v>
      </c>
      <c r="C465" s="11" t="s">
        <v>24</v>
      </c>
      <c r="D465" s="2">
        <v>2</v>
      </c>
      <c r="E465" s="2">
        <v>2020</v>
      </c>
      <c r="F465" s="2" t="s">
        <v>126</v>
      </c>
      <c r="G465" s="2">
        <v>1</v>
      </c>
      <c r="H465" s="2">
        <v>0</v>
      </c>
      <c r="I465" s="2">
        <v>0</v>
      </c>
      <c r="J465" s="12">
        <v>171645</v>
      </c>
      <c r="K465" s="12">
        <v>129935.65480696442</v>
      </c>
      <c r="L465" s="12" t="s">
        <v>141</v>
      </c>
      <c r="M465" s="15">
        <v>-3.8144949359185922E-2</v>
      </c>
      <c r="N465" s="12">
        <v>164823.66553865749</v>
      </c>
      <c r="O465" s="14">
        <f t="shared" si="7"/>
        <v>-9.2476193374399024E-2</v>
      </c>
      <c r="P465">
        <v>1</v>
      </c>
      <c r="Q465">
        <v>2</v>
      </c>
      <c r="R465">
        <v>2</v>
      </c>
      <c r="S465">
        <v>1</v>
      </c>
    </row>
    <row r="466" spans="1:19">
      <c r="A466" s="10" t="s">
        <v>229</v>
      </c>
      <c r="B466" s="2">
        <v>4</v>
      </c>
      <c r="C466" s="11" t="s">
        <v>24</v>
      </c>
      <c r="D466" s="2">
        <v>4</v>
      </c>
      <c r="E466" s="2">
        <v>1995</v>
      </c>
      <c r="F466" s="2" t="s">
        <v>143</v>
      </c>
      <c r="G466" s="2">
        <v>1</v>
      </c>
      <c r="H466" s="2">
        <v>0</v>
      </c>
      <c r="I466" s="2">
        <v>0</v>
      </c>
      <c r="J466" s="12">
        <v>171106</v>
      </c>
      <c r="K466" s="12">
        <v>129527.63058289175</v>
      </c>
      <c r="L466" s="12" t="s">
        <v>141</v>
      </c>
      <c r="M466" s="13">
        <v>-3.8148540851478195E-2</v>
      </c>
      <c r="N466" s="12">
        <v>200430.9108220835</v>
      </c>
      <c r="O466" s="14">
        <f t="shared" si="7"/>
        <v>-9.1659300301978192E-2</v>
      </c>
      <c r="P466">
        <v>1</v>
      </c>
      <c r="Q466">
        <v>2</v>
      </c>
      <c r="R466">
        <v>2</v>
      </c>
      <c r="S466">
        <v>1</v>
      </c>
    </row>
    <row r="467" spans="1:19">
      <c r="A467" s="10" t="s">
        <v>420</v>
      </c>
      <c r="B467" s="2">
        <v>5</v>
      </c>
      <c r="C467" s="11" t="s">
        <v>24</v>
      </c>
      <c r="D467" s="2">
        <v>2</v>
      </c>
      <c r="E467" s="2">
        <v>2013</v>
      </c>
      <c r="F467" s="2" t="s">
        <v>189</v>
      </c>
      <c r="G467" s="2">
        <v>1</v>
      </c>
      <c r="H467" s="2">
        <v>0</v>
      </c>
      <c r="I467" s="2">
        <v>0</v>
      </c>
      <c r="J467" s="12">
        <v>170868</v>
      </c>
      <c r="K467" s="12">
        <v>129347.46404239214</v>
      </c>
      <c r="L467" s="12" t="s">
        <v>141</v>
      </c>
      <c r="M467" s="15">
        <v>-3.8150126705217641E-2</v>
      </c>
      <c r="N467" s="12">
        <v>160732.71143504666</v>
      </c>
      <c r="O467" s="14">
        <f t="shared" si="7"/>
        <v>-9.2570047084233387E-2</v>
      </c>
      <c r="P467">
        <v>1</v>
      </c>
      <c r="Q467">
        <v>2</v>
      </c>
      <c r="R467">
        <v>2</v>
      </c>
      <c r="S467">
        <v>1</v>
      </c>
    </row>
    <row r="468" spans="1:19">
      <c r="A468" s="10" t="s">
        <v>103</v>
      </c>
      <c r="B468" s="2">
        <v>1</v>
      </c>
      <c r="C468" s="11" t="s">
        <v>24</v>
      </c>
      <c r="D468" s="2">
        <v>4</v>
      </c>
      <c r="E468" s="2">
        <v>2002</v>
      </c>
      <c r="F468" s="2" t="s">
        <v>104</v>
      </c>
      <c r="G468" s="2">
        <v>1</v>
      </c>
      <c r="H468" s="2">
        <v>0</v>
      </c>
      <c r="I468" s="2">
        <v>0</v>
      </c>
      <c r="J468" s="12">
        <v>170615</v>
      </c>
      <c r="K468" s="12">
        <v>129155.94246782741</v>
      </c>
      <c r="L468" s="12" t="s">
        <v>141</v>
      </c>
      <c r="M468" s="13">
        <v>-3.8151812507722177E-2</v>
      </c>
      <c r="N468" s="12">
        <v>158973.19176816868</v>
      </c>
      <c r="O468" s="14">
        <f t="shared" si="7"/>
        <v>-9.2610413571874314E-2</v>
      </c>
      <c r="P468">
        <v>1</v>
      </c>
      <c r="Q468">
        <v>2</v>
      </c>
      <c r="R468">
        <v>2</v>
      </c>
      <c r="S468">
        <v>1</v>
      </c>
    </row>
    <row r="469" spans="1:19">
      <c r="A469" s="10" t="s">
        <v>314</v>
      </c>
      <c r="B469" s="2">
        <v>1</v>
      </c>
      <c r="C469" s="11" t="s">
        <v>24</v>
      </c>
      <c r="D469" s="2">
        <v>2</v>
      </c>
      <c r="E469" s="2">
        <v>2017</v>
      </c>
      <c r="F469" s="2" t="s">
        <v>315</v>
      </c>
      <c r="G469" s="2">
        <v>1</v>
      </c>
      <c r="H469" s="2">
        <v>0</v>
      </c>
      <c r="I469" s="2">
        <v>0</v>
      </c>
      <c r="J469" s="12">
        <v>170234</v>
      </c>
      <c r="K469" s="12">
        <v>128867.52460257382</v>
      </c>
      <c r="L469" s="12" t="s">
        <v>141</v>
      </c>
      <c r="M469" s="15">
        <v>-3.8154351206355491E-2</v>
      </c>
      <c r="N469" s="12">
        <v>163329.42178555141</v>
      </c>
      <c r="O469" s="14">
        <f t="shared" si="7"/>
        <v>-9.2510473964225737E-2</v>
      </c>
      <c r="P469">
        <v>1</v>
      </c>
      <c r="Q469">
        <v>2</v>
      </c>
      <c r="R469">
        <v>2</v>
      </c>
      <c r="S469">
        <v>1</v>
      </c>
    </row>
    <row r="470" spans="1:19">
      <c r="A470" s="10" t="s">
        <v>294</v>
      </c>
      <c r="B470" s="2">
        <v>2</v>
      </c>
      <c r="C470" s="11" t="s">
        <v>39</v>
      </c>
      <c r="D470" s="2">
        <v>2</v>
      </c>
      <c r="E470" s="2">
        <v>2011</v>
      </c>
      <c r="F470" s="2" t="s">
        <v>161</v>
      </c>
      <c r="G470" s="2">
        <v>1</v>
      </c>
      <c r="H470" s="2">
        <v>0</v>
      </c>
      <c r="I470" s="2">
        <v>0</v>
      </c>
      <c r="J470" s="12">
        <v>170060</v>
      </c>
      <c r="K470" s="12">
        <v>128735.80620741863</v>
      </c>
      <c r="L470" s="12" t="s">
        <v>141</v>
      </c>
      <c r="M470" s="13">
        <v>-3.8155510612030541E-2</v>
      </c>
      <c r="N470" s="12">
        <v>152670.35811057556</v>
      </c>
      <c r="O470" s="14">
        <f t="shared" si="7"/>
        <v>-9.27550117038142E-2</v>
      </c>
      <c r="P470">
        <v>1</v>
      </c>
      <c r="Q470">
        <v>2</v>
      </c>
      <c r="R470">
        <v>2</v>
      </c>
      <c r="S470">
        <v>1</v>
      </c>
    </row>
    <row r="471" spans="1:19">
      <c r="A471" s="10" t="s">
        <v>275</v>
      </c>
      <c r="B471" s="2">
        <v>3</v>
      </c>
      <c r="C471" s="11" t="s">
        <v>19</v>
      </c>
      <c r="D471" s="2">
        <v>1</v>
      </c>
      <c r="E471" s="2">
        <v>1993</v>
      </c>
      <c r="F471" s="2" t="s">
        <v>113</v>
      </c>
      <c r="G471" s="2">
        <v>31</v>
      </c>
      <c r="H471" s="2">
        <v>0</v>
      </c>
      <c r="I471" s="2">
        <v>0</v>
      </c>
      <c r="J471" s="12">
        <v>169625</v>
      </c>
      <c r="K471" s="12">
        <v>128406.51021953067</v>
      </c>
      <c r="L471" s="12" t="s">
        <v>102</v>
      </c>
      <c r="M471" s="15">
        <v>-3.8158409126218186E-2</v>
      </c>
      <c r="N471" s="12">
        <v>204401.97010027478</v>
      </c>
      <c r="O471" s="14">
        <f t="shared" si="7"/>
        <v>-9.1568197191116737E-2</v>
      </c>
      <c r="P471">
        <v>1</v>
      </c>
      <c r="Q471">
        <v>1</v>
      </c>
      <c r="R471">
        <v>1</v>
      </c>
      <c r="S471">
        <v>1</v>
      </c>
    </row>
    <row r="472" spans="1:19">
      <c r="A472" s="10" t="s">
        <v>421</v>
      </c>
      <c r="B472" s="2">
        <v>5</v>
      </c>
      <c r="C472" s="11" t="s">
        <v>24</v>
      </c>
      <c r="D472" s="2">
        <v>4</v>
      </c>
      <c r="E472" s="2">
        <v>2008</v>
      </c>
      <c r="F472" s="2" t="s">
        <v>262</v>
      </c>
      <c r="G472" s="2">
        <v>1</v>
      </c>
      <c r="H472" s="2">
        <v>0</v>
      </c>
      <c r="I472" s="2">
        <v>0</v>
      </c>
      <c r="J472" s="12">
        <v>169410</v>
      </c>
      <c r="K472" s="12">
        <v>128243.7547312642</v>
      </c>
      <c r="L472" s="12" t="s">
        <v>141</v>
      </c>
      <c r="M472" s="13">
        <v>-3.8159841725184489E-2</v>
      </c>
      <c r="N472" s="12">
        <v>148813.41323087845</v>
      </c>
      <c r="O472" s="14">
        <f t="shared" si="7"/>
        <v>-9.2843496828901931E-2</v>
      </c>
      <c r="P472">
        <v>1</v>
      </c>
      <c r="Q472">
        <v>2</v>
      </c>
      <c r="R472">
        <v>2</v>
      </c>
      <c r="S472">
        <v>1</v>
      </c>
    </row>
    <row r="473" spans="1:19">
      <c r="A473" s="10" t="s">
        <v>308</v>
      </c>
      <c r="B473" s="2">
        <v>5</v>
      </c>
      <c r="C473" s="11" t="s">
        <v>24</v>
      </c>
      <c r="D473" s="2">
        <v>2</v>
      </c>
      <c r="E473" s="2">
        <v>2015</v>
      </c>
      <c r="F473" s="2" t="s">
        <v>250</v>
      </c>
      <c r="G473" s="2">
        <v>1</v>
      </c>
      <c r="H473" s="2">
        <v>0</v>
      </c>
      <c r="I473" s="2">
        <v>0</v>
      </c>
      <c r="J473" s="12">
        <v>169331</v>
      </c>
      <c r="K473" s="12">
        <v>128183.95155185465</v>
      </c>
      <c r="L473" s="12" t="s">
        <v>141</v>
      </c>
      <c r="M473" s="15">
        <v>-3.8160368122013968E-2</v>
      </c>
      <c r="N473" s="12">
        <v>162707.1618010432</v>
      </c>
      <c r="O473" s="14">
        <f t="shared" si="7"/>
        <v>-9.2524749706888329E-2</v>
      </c>
      <c r="P473">
        <v>1</v>
      </c>
      <c r="Q473">
        <v>2</v>
      </c>
      <c r="R473">
        <v>2</v>
      </c>
      <c r="S473">
        <v>1</v>
      </c>
    </row>
    <row r="474" spans="1:19">
      <c r="A474" s="10" t="s">
        <v>422</v>
      </c>
      <c r="B474" s="2">
        <v>3</v>
      </c>
      <c r="C474" s="11" t="s">
        <v>19</v>
      </c>
      <c r="D474" s="2">
        <v>2</v>
      </c>
      <c r="E474" s="2">
        <v>2020</v>
      </c>
      <c r="F474" s="2" t="s">
        <v>126</v>
      </c>
      <c r="G474" s="2">
        <v>1</v>
      </c>
      <c r="H474" s="2">
        <v>0</v>
      </c>
      <c r="I474" s="2">
        <v>0</v>
      </c>
      <c r="J474" s="12">
        <v>169061</v>
      </c>
      <c r="K474" s="12">
        <v>127979.56093868281</v>
      </c>
      <c r="L474" s="12" t="s">
        <v>102</v>
      </c>
      <c r="M474" s="13">
        <v>-3.8162167199785609E-2</v>
      </c>
      <c r="N474" s="12">
        <v>162342.35613988742</v>
      </c>
      <c r="O474" s="14">
        <f t="shared" si="7"/>
        <v>-9.2533118992830163E-2</v>
      </c>
      <c r="P474">
        <v>1</v>
      </c>
      <c r="Q474">
        <v>2</v>
      </c>
      <c r="R474">
        <v>2</v>
      </c>
      <c r="S474">
        <v>1</v>
      </c>
    </row>
    <row r="475" spans="1:19">
      <c r="A475" s="10" t="s">
        <v>295</v>
      </c>
      <c r="B475" s="2">
        <v>2</v>
      </c>
      <c r="C475" s="11" t="s">
        <v>24</v>
      </c>
      <c r="D475" s="2">
        <v>2</v>
      </c>
      <c r="E475" s="2">
        <v>2019</v>
      </c>
      <c r="F475" s="2" t="s">
        <v>240</v>
      </c>
      <c r="G475" s="2">
        <v>1</v>
      </c>
      <c r="H475" s="2">
        <v>0</v>
      </c>
      <c r="I475" s="2">
        <v>0</v>
      </c>
      <c r="J475" s="12">
        <v>168554</v>
      </c>
      <c r="K475" s="12">
        <v>127595.76078728237</v>
      </c>
      <c r="L475" s="12" t="s">
        <v>141</v>
      </c>
      <c r="M475" s="15">
        <v>-3.8165545468045688E-2</v>
      </c>
      <c r="N475" s="12">
        <v>162874.06451442334</v>
      </c>
      <c r="O475" s="14">
        <f t="shared" si="7"/>
        <v>-9.2520920663971828E-2</v>
      </c>
      <c r="P475">
        <v>1</v>
      </c>
      <c r="Q475">
        <v>2</v>
      </c>
      <c r="R475">
        <v>2</v>
      </c>
      <c r="S475">
        <v>1</v>
      </c>
    </row>
    <row r="476" spans="1:19">
      <c r="A476" s="10" t="s">
        <v>306</v>
      </c>
      <c r="B476" s="2">
        <v>1</v>
      </c>
      <c r="C476" s="11" t="s">
        <v>24</v>
      </c>
      <c r="D476" s="2">
        <v>2</v>
      </c>
      <c r="E476" s="2">
        <v>2002</v>
      </c>
      <c r="F476" s="2" t="s">
        <v>307</v>
      </c>
      <c r="G476" s="2">
        <v>1</v>
      </c>
      <c r="H476" s="2">
        <v>0</v>
      </c>
      <c r="I476" s="2">
        <v>0</v>
      </c>
      <c r="J476" s="12">
        <v>168490</v>
      </c>
      <c r="K476" s="12">
        <v>127547.31264193793</v>
      </c>
      <c r="L476" s="12" t="s">
        <v>141</v>
      </c>
      <c r="M476" s="13">
        <v>-3.816597191611007E-2</v>
      </c>
      <c r="N476" s="12">
        <v>156993.18981929339</v>
      </c>
      <c r="O476" s="14">
        <f t="shared" si="7"/>
        <v>-9.2655838312332081E-2</v>
      </c>
      <c r="P476">
        <v>1</v>
      </c>
      <c r="Q476">
        <v>2</v>
      </c>
      <c r="R476">
        <v>2</v>
      </c>
      <c r="S476">
        <v>1</v>
      </c>
    </row>
    <row r="477" spans="1:19">
      <c r="A477" s="10" t="s">
        <v>415</v>
      </c>
      <c r="B477" s="2">
        <v>3</v>
      </c>
      <c r="C477" s="11" t="s">
        <v>24</v>
      </c>
      <c r="D477" s="2">
        <v>1</v>
      </c>
      <c r="E477" s="2">
        <v>2013</v>
      </c>
      <c r="F477" s="2" t="s">
        <v>107</v>
      </c>
      <c r="G477" s="2">
        <v>1</v>
      </c>
      <c r="H477" s="2">
        <v>0</v>
      </c>
      <c r="I477" s="2">
        <v>0</v>
      </c>
      <c r="J477" s="12">
        <v>168411</v>
      </c>
      <c r="K477" s="12">
        <v>127487.5094625284</v>
      </c>
      <c r="L477" s="12" t="s">
        <v>141</v>
      </c>
      <c r="M477" s="15">
        <v>-3.8166498312939549E-2</v>
      </c>
      <c r="N477" s="12">
        <v>158421.45203014984</v>
      </c>
      <c r="O477" s="14">
        <f t="shared" si="7"/>
        <v>-9.2623071455576897E-2</v>
      </c>
      <c r="P477">
        <v>1</v>
      </c>
      <c r="Q477">
        <v>2</v>
      </c>
      <c r="R477">
        <v>2</v>
      </c>
      <c r="S477">
        <v>1</v>
      </c>
    </row>
    <row r="478" spans="1:19">
      <c r="A478" s="10" t="s">
        <v>418</v>
      </c>
      <c r="B478" s="2">
        <v>1</v>
      </c>
      <c r="C478" s="11" t="s">
        <v>26</v>
      </c>
      <c r="D478" s="2">
        <v>3</v>
      </c>
      <c r="E478" s="2">
        <v>2017</v>
      </c>
      <c r="F478" s="2" t="s">
        <v>389</v>
      </c>
      <c r="G478" s="2">
        <v>1</v>
      </c>
      <c r="H478" s="2">
        <v>0</v>
      </c>
      <c r="I478" s="2">
        <v>0</v>
      </c>
      <c r="J478" s="12">
        <v>168221</v>
      </c>
      <c r="K478" s="12">
        <v>127343.6790310371</v>
      </c>
      <c r="L478" s="12" t="s">
        <v>26</v>
      </c>
      <c r="M478" s="13">
        <v>-3.8167764330630703E-2</v>
      </c>
      <c r="N478" s="12">
        <v>161398.06773140057</v>
      </c>
      <c r="O478" s="14">
        <f t="shared" si="7"/>
        <v>-9.2554782636089281E-2</v>
      </c>
      <c r="P478">
        <v>1</v>
      </c>
      <c r="Q478">
        <v>2</v>
      </c>
      <c r="R478">
        <v>2</v>
      </c>
      <c r="S478">
        <v>1</v>
      </c>
    </row>
    <row r="479" spans="1:19">
      <c r="A479" s="10" t="s">
        <v>226</v>
      </c>
      <c r="B479" s="2">
        <v>3</v>
      </c>
      <c r="C479" s="11" t="s">
        <v>19</v>
      </c>
      <c r="D479" s="2">
        <v>3</v>
      </c>
      <c r="E479" s="2">
        <v>2015</v>
      </c>
      <c r="F479" s="2" t="s">
        <v>227</v>
      </c>
      <c r="G479" s="2">
        <v>1</v>
      </c>
      <c r="H479" s="2">
        <v>0</v>
      </c>
      <c r="I479" s="2">
        <v>0</v>
      </c>
      <c r="J479" s="12">
        <v>167809</v>
      </c>
      <c r="K479" s="12">
        <v>127031.7940953823</v>
      </c>
      <c r="L479" s="12" t="s">
        <v>102</v>
      </c>
      <c r="M479" s="15">
        <v>-3.8170509590045205E-2</v>
      </c>
      <c r="N479" s="12">
        <v>161244.69893091789</v>
      </c>
      <c r="O479" s="14">
        <f t="shared" si="7"/>
        <v>-9.2558301187149403E-2</v>
      </c>
      <c r="P479">
        <v>1</v>
      </c>
      <c r="Q479">
        <v>2</v>
      </c>
      <c r="R479">
        <v>2</v>
      </c>
      <c r="S479">
        <v>1</v>
      </c>
    </row>
    <row r="480" spans="1:19">
      <c r="A480" s="10" t="s">
        <v>165</v>
      </c>
      <c r="B480" s="2">
        <v>2</v>
      </c>
      <c r="C480" s="11" t="s">
        <v>25</v>
      </c>
      <c r="D480" s="2">
        <v>3</v>
      </c>
      <c r="E480" s="2">
        <v>1996</v>
      </c>
      <c r="F480" s="2" t="s">
        <v>166</v>
      </c>
      <c r="G480" s="2">
        <v>1</v>
      </c>
      <c r="H480" s="2">
        <v>0</v>
      </c>
      <c r="I480" s="2">
        <v>0</v>
      </c>
      <c r="J480" s="12">
        <v>167761</v>
      </c>
      <c r="K480" s="12">
        <v>126995.45798637396</v>
      </c>
      <c r="L480" s="12" t="s">
        <v>141</v>
      </c>
      <c r="M480" s="13">
        <v>-3.8170829426093497E-2</v>
      </c>
      <c r="N480" s="12">
        <v>189771.8966457521</v>
      </c>
      <c r="O480" s="14">
        <f t="shared" si="7"/>
        <v>-9.1903836905980335E-2</v>
      </c>
      <c r="P480">
        <v>1</v>
      </c>
      <c r="Q480">
        <v>2</v>
      </c>
      <c r="R480">
        <v>2</v>
      </c>
      <c r="S480">
        <v>1</v>
      </c>
    </row>
    <row r="481" spans="1:19">
      <c r="A481" s="10" t="s">
        <v>415</v>
      </c>
      <c r="B481" s="2">
        <v>3</v>
      </c>
      <c r="C481" s="11" t="s">
        <v>24</v>
      </c>
      <c r="D481" s="2">
        <v>1</v>
      </c>
      <c r="E481" s="2">
        <v>2013</v>
      </c>
      <c r="F481" s="2" t="s">
        <v>107</v>
      </c>
      <c r="G481" s="2">
        <v>1</v>
      </c>
      <c r="H481" s="2">
        <v>0</v>
      </c>
      <c r="I481" s="2">
        <v>0</v>
      </c>
      <c r="J481" s="12">
        <v>167650</v>
      </c>
      <c r="K481" s="12">
        <v>126911.43073429221</v>
      </c>
      <c r="L481" s="12" t="s">
        <v>141</v>
      </c>
      <c r="M481" s="15">
        <v>-3.8171569046955171E-2</v>
      </c>
      <c r="N481" s="12">
        <v>157705.5918725892</v>
      </c>
      <c r="O481" s="14">
        <f t="shared" si="7"/>
        <v>-9.26394945514631E-2</v>
      </c>
      <c r="P481">
        <v>1</v>
      </c>
      <c r="Q481">
        <v>2</v>
      </c>
      <c r="R481">
        <v>2</v>
      </c>
      <c r="S481">
        <v>1</v>
      </c>
    </row>
    <row r="482" spans="1:19">
      <c r="A482" s="10" t="s">
        <v>146</v>
      </c>
      <c r="B482" s="2">
        <v>5</v>
      </c>
      <c r="C482" s="11" t="s">
        <v>19</v>
      </c>
      <c r="D482" s="2">
        <v>4</v>
      </c>
      <c r="E482" s="2">
        <v>2016</v>
      </c>
      <c r="F482" s="2" t="s">
        <v>97</v>
      </c>
      <c r="G482" s="2">
        <v>1</v>
      </c>
      <c r="H482" s="2">
        <v>0</v>
      </c>
      <c r="I482" s="2">
        <v>0</v>
      </c>
      <c r="J482" s="12">
        <v>167539</v>
      </c>
      <c r="K482" s="12">
        <v>126827.40348221046</v>
      </c>
      <c r="L482" s="12" t="s">
        <v>102</v>
      </c>
      <c r="M482" s="13">
        <v>-3.8172308667816846E-2</v>
      </c>
      <c r="N482" s="12">
        <v>160568.36660679246</v>
      </c>
      <c r="O482" s="14">
        <f t="shared" si="7"/>
        <v>-9.2573817444749074E-2</v>
      </c>
      <c r="P482">
        <v>1</v>
      </c>
      <c r="Q482">
        <v>2</v>
      </c>
      <c r="R482">
        <v>2</v>
      </c>
      <c r="S482">
        <v>1</v>
      </c>
    </row>
    <row r="483" spans="1:19">
      <c r="A483" s="10" t="s">
        <v>423</v>
      </c>
      <c r="B483" s="2">
        <v>6</v>
      </c>
      <c r="C483" s="11" t="s">
        <v>19</v>
      </c>
      <c r="D483" s="2">
        <v>3</v>
      </c>
      <c r="E483" s="2">
        <v>2020</v>
      </c>
      <c r="F483" s="2" t="s">
        <v>424</v>
      </c>
      <c r="G483" s="2">
        <v>1</v>
      </c>
      <c r="H483" s="2">
        <v>0</v>
      </c>
      <c r="I483" s="2">
        <v>0</v>
      </c>
      <c r="J483" s="12">
        <v>167508</v>
      </c>
      <c r="K483" s="12">
        <v>126803.93641180923</v>
      </c>
      <c r="L483" s="12" t="s">
        <v>102</v>
      </c>
      <c r="M483" s="15">
        <v>-3.8172515228598033E-2</v>
      </c>
      <c r="N483" s="12">
        <v>160851.07382708171</v>
      </c>
      <c r="O483" s="14">
        <f t="shared" si="7"/>
        <v>-9.2567331641987882E-2</v>
      </c>
      <c r="P483">
        <v>1</v>
      </c>
      <c r="Q483">
        <v>2</v>
      </c>
      <c r="R483">
        <v>2</v>
      </c>
      <c r="S483">
        <v>1</v>
      </c>
    </row>
    <row r="484" spans="1:19">
      <c r="A484" s="10" t="s">
        <v>422</v>
      </c>
      <c r="B484" s="2">
        <v>3</v>
      </c>
      <c r="C484" s="11" t="s">
        <v>19</v>
      </c>
      <c r="D484" s="2">
        <v>2</v>
      </c>
      <c r="E484" s="2">
        <v>2020</v>
      </c>
      <c r="F484" s="2" t="s">
        <v>126</v>
      </c>
      <c r="G484" s="2">
        <v>1</v>
      </c>
      <c r="H484" s="2">
        <v>0</v>
      </c>
      <c r="I484" s="2">
        <v>25</v>
      </c>
      <c r="J484" s="12">
        <v>166604</v>
      </c>
      <c r="K484" s="12">
        <v>126119.60635881909</v>
      </c>
      <c r="L484" s="12" t="s">
        <v>102</v>
      </c>
      <c r="M484" s="13">
        <v>-3.8178538807507517E-2</v>
      </c>
      <c r="N484" s="12">
        <v>159982.99964113429</v>
      </c>
      <c r="O484" s="14">
        <f t="shared" si="7"/>
        <v>-9.2587246796423536E-2</v>
      </c>
      <c r="P484">
        <v>1</v>
      </c>
      <c r="Q484">
        <v>2</v>
      </c>
      <c r="R484">
        <v>2</v>
      </c>
      <c r="S484">
        <v>1</v>
      </c>
    </row>
    <row r="485" spans="1:19">
      <c r="A485" s="10" t="s">
        <v>146</v>
      </c>
      <c r="B485" s="2">
        <v>5</v>
      </c>
      <c r="C485" s="11" t="s">
        <v>19</v>
      </c>
      <c r="D485" s="2">
        <v>4</v>
      </c>
      <c r="E485" s="2">
        <v>2016</v>
      </c>
      <c r="F485" s="2" t="s">
        <v>97</v>
      </c>
      <c r="G485" s="2">
        <v>1</v>
      </c>
      <c r="H485" s="2">
        <v>0</v>
      </c>
      <c r="I485" s="2">
        <v>0</v>
      </c>
      <c r="J485" s="12">
        <v>165304</v>
      </c>
      <c r="K485" s="12">
        <v>125135.50340651022</v>
      </c>
      <c r="L485" s="12" t="s">
        <v>102</v>
      </c>
      <c r="M485" s="15">
        <v>-3.8187201033815413E-2</v>
      </c>
      <c r="N485" s="12">
        <v>158426.35609362132</v>
      </c>
      <c r="O485" s="14">
        <f t="shared" si="7"/>
        <v>-9.2622958947702588E-2</v>
      </c>
      <c r="P485">
        <v>1</v>
      </c>
      <c r="Q485">
        <v>2</v>
      </c>
      <c r="R485">
        <v>2</v>
      </c>
      <c r="S485">
        <v>1</v>
      </c>
    </row>
    <row r="486" spans="1:19">
      <c r="A486" s="10" t="s">
        <v>260</v>
      </c>
      <c r="B486" s="2">
        <v>5</v>
      </c>
      <c r="C486" s="11" t="s">
        <v>24</v>
      </c>
      <c r="D486" s="2">
        <v>2</v>
      </c>
      <c r="E486" s="2">
        <v>2011</v>
      </c>
      <c r="F486" s="2" t="s">
        <v>161</v>
      </c>
      <c r="G486" s="2">
        <v>1</v>
      </c>
      <c r="H486" s="2">
        <v>0</v>
      </c>
      <c r="I486" s="2">
        <v>0</v>
      </c>
      <c r="J486" s="12">
        <v>165019</v>
      </c>
      <c r="K486" s="12">
        <v>124919.75775927329</v>
      </c>
      <c r="L486" s="12" t="s">
        <v>141</v>
      </c>
      <c r="M486" s="13">
        <v>-3.8189100060352137E-2</v>
      </c>
      <c r="N486" s="12">
        <v>148144.83020727432</v>
      </c>
      <c r="O486" s="14">
        <f t="shared" si="7"/>
        <v>-9.285883530386603E-2</v>
      </c>
      <c r="P486">
        <v>1</v>
      </c>
      <c r="Q486">
        <v>2</v>
      </c>
      <c r="R486">
        <v>2</v>
      </c>
      <c r="S486">
        <v>1</v>
      </c>
    </row>
    <row r="487" spans="1:19">
      <c r="A487" s="10" t="s">
        <v>425</v>
      </c>
      <c r="B487" s="2">
        <v>6</v>
      </c>
      <c r="C487" s="11" t="s">
        <v>39</v>
      </c>
      <c r="D487" s="2">
        <v>2</v>
      </c>
      <c r="E487" s="2">
        <v>1995</v>
      </c>
      <c r="F487" s="2" t="s">
        <v>284</v>
      </c>
      <c r="G487" s="2">
        <v>1</v>
      </c>
      <c r="H487" s="2">
        <v>0</v>
      </c>
      <c r="I487" s="2">
        <v>0</v>
      </c>
      <c r="J487" s="12">
        <v>164971</v>
      </c>
      <c r="K487" s="12">
        <v>124883.42165026495</v>
      </c>
      <c r="L487" s="12" t="s">
        <v>141</v>
      </c>
      <c r="M487" s="15">
        <v>-3.8189419896400428E-2</v>
      </c>
      <c r="N487" s="12">
        <v>193244.46710945226</v>
      </c>
      <c r="O487" s="14">
        <f t="shared" si="7"/>
        <v>-9.1824170008619699E-2</v>
      </c>
      <c r="P487">
        <v>1</v>
      </c>
      <c r="Q487">
        <v>2</v>
      </c>
      <c r="R487">
        <v>2</v>
      </c>
      <c r="S487">
        <v>1</v>
      </c>
    </row>
    <row r="488" spans="1:19">
      <c r="A488" s="10" t="s">
        <v>314</v>
      </c>
      <c r="B488" s="2">
        <v>1</v>
      </c>
      <c r="C488" s="11" t="s">
        <v>24</v>
      </c>
      <c r="D488" s="2">
        <v>2</v>
      </c>
      <c r="E488" s="2">
        <v>2017</v>
      </c>
      <c r="F488" s="2" t="s">
        <v>315</v>
      </c>
      <c r="G488" s="2">
        <v>1</v>
      </c>
      <c r="H488" s="2">
        <v>0</v>
      </c>
      <c r="I488" s="2">
        <v>0</v>
      </c>
      <c r="J488" s="12">
        <v>164385</v>
      </c>
      <c r="K488" s="12">
        <v>124439.81831945496</v>
      </c>
      <c r="L488" s="12" t="s">
        <v>141</v>
      </c>
      <c r="M488" s="13">
        <v>-3.8193324561489987E-2</v>
      </c>
      <c r="N488" s="12">
        <v>157717.65334902468</v>
      </c>
      <c r="O488" s="14">
        <f t="shared" si="7"/>
        <v>-9.2639217839898785E-2</v>
      </c>
      <c r="P488">
        <v>1</v>
      </c>
      <c r="Q488">
        <v>2</v>
      </c>
      <c r="R488">
        <v>2</v>
      </c>
      <c r="S488">
        <v>1</v>
      </c>
    </row>
    <row r="489" spans="1:19">
      <c r="A489" s="10" t="s">
        <v>426</v>
      </c>
      <c r="B489" s="2">
        <v>5</v>
      </c>
      <c r="C489" s="11" t="s">
        <v>24</v>
      </c>
      <c r="D489" s="2">
        <v>1</v>
      </c>
      <c r="E489" s="2">
        <v>2013</v>
      </c>
      <c r="F489" s="2" t="s">
        <v>107</v>
      </c>
      <c r="G489" s="2">
        <v>1</v>
      </c>
      <c r="H489" s="2">
        <v>0</v>
      </c>
      <c r="I489" s="2">
        <v>0</v>
      </c>
      <c r="J489" s="12">
        <v>164131</v>
      </c>
      <c r="K489" s="12">
        <v>124247.53974261924</v>
      </c>
      <c r="L489" s="12" t="s">
        <v>141</v>
      </c>
      <c r="M489" s="15">
        <v>-3.819501702724553E-2</v>
      </c>
      <c r="N489" s="12">
        <v>154395.32657107033</v>
      </c>
      <c r="O489" s="14">
        <f t="shared" si="7"/>
        <v>-9.2715437881848856E-2</v>
      </c>
      <c r="P489">
        <v>1</v>
      </c>
      <c r="Q489">
        <v>2</v>
      </c>
      <c r="R489">
        <v>2</v>
      </c>
      <c r="S489">
        <v>1</v>
      </c>
    </row>
    <row r="490" spans="1:19">
      <c r="A490" s="10" t="s">
        <v>423</v>
      </c>
      <c r="B490" s="2">
        <v>6</v>
      </c>
      <c r="C490" s="11" t="s">
        <v>19</v>
      </c>
      <c r="D490" s="2">
        <v>3</v>
      </c>
      <c r="E490" s="2">
        <v>2020</v>
      </c>
      <c r="F490" s="2" t="s">
        <v>424</v>
      </c>
      <c r="G490" s="2">
        <v>1</v>
      </c>
      <c r="H490" s="2">
        <v>0</v>
      </c>
      <c r="I490" s="2">
        <v>0</v>
      </c>
      <c r="J490" s="12">
        <v>163735</v>
      </c>
      <c r="K490" s="12">
        <v>123947.76684330053</v>
      </c>
      <c r="L490" s="12" t="s">
        <v>102</v>
      </c>
      <c r="M490" s="13">
        <v>-3.8197655674643935E-2</v>
      </c>
      <c r="N490" s="12">
        <v>157228.01641161749</v>
      </c>
      <c r="O490" s="14">
        <f t="shared" si="7"/>
        <v>-9.2650450975711049E-2</v>
      </c>
      <c r="P490">
        <v>1</v>
      </c>
      <c r="Q490">
        <v>2</v>
      </c>
      <c r="R490">
        <v>2</v>
      </c>
      <c r="S490">
        <v>1</v>
      </c>
    </row>
    <row r="491" spans="1:19">
      <c r="A491" s="10" t="s">
        <v>295</v>
      </c>
      <c r="B491" s="2">
        <v>2</v>
      </c>
      <c r="C491" s="11" t="s">
        <v>24</v>
      </c>
      <c r="D491" s="2">
        <v>2</v>
      </c>
      <c r="E491" s="2">
        <v>2019</v>
      </c>
      <c r="F491" s="2" t="s">
        <v>240</v>
      </c>
      <c r="G491" s="2">
        <v>1</v>
      </c>
      <c r="H491" s="2">
        <v>0</v>
      </c>
      <c r="I491" s="2">
        <v>0</v>
      </c>
      <c r="J491" s="12">
        <v>163148</v>
      </c>
      <c r="K491" s="12">
        <v>123503.40651021953</v>
      </c>
      <c r="L491" s="12" t="s">
        <v>141</v>
      </c>
      <c r="M491" s="15">
        <v>-3.8201567002984493E-2</v>
      </c>
      <c r="N491" s="12">
        <v>157650.23599202119</v>
      </c>
      <c r="O491" s="14">
        <f t="shared" si="7"/>
        <v>-9.2640764513095719E-2</v>
      </c>
      <c r="P491">
        <v>1</v>
      </c>
      <c r="Q491">
        <v>2</v>
      </c>
      <c r="R491">
        <v>2</v>
      </c>
      <c r="S491">
        <v>1</v>
      </c>
    </row>
    <row r="492" spans="1:19">
      <c r="A492" s="10" t="s">
        <v>125</v>
      </c>
      <c r="B492" s="2">
        <v>1</v>
      </c>
      <c r="C492" s="11" t="s">
        <v>24</v>
      </c>
      <c r="D492" s="2">
        <v>2</v>
      </c>
      <c r="E492" s="2">
        <v>2020</v>
      </c>
      <c r="F492" s="2" t="s">
        <v>126</v>
      </c>
      <c r="G492" s="2">
        <v>1</v>
      </c>
      <c r="H492" s="2">
        <v>0</v>
      </c>
      <c r="I492" s="2">
        <v>0</v>
      </c>
      <c r="J492" s="12">
        <v>163101</v>
      </c>
      <c r="K492" s="12">
        <v>123467.82740348221</v>
      </c>
      <c r="L492" s="12" t="s">
        <v>141</v>
      </c>
      <c r="M492" s="13">
        <v>-3.8201880175781779E-2</v>
      </c>
      <c r="N492" s="12">
        <v>156619.212170588</v>
      </c>
      <c r="O492" s="14">
        <f t="shared" si="7"/>
        <v>-9.2664418019861722E-2</v>
      </c>
      <c r="P492">
        <v>1</v>
      </c>
      <c r="Q492">
        <v>2</v>
      </c>
      <c r="R492">
        <v>2</v>
      </c>
      <c r="S492">
        <v>1</v>
      </c>
    </row>
    <row r="493" spans="1:19">
      <c r="A493" s="10" t="s">
        <v>292</v>
      </c>
      <c r="B493" s="2">
        <v>2</v>
      </c>
      <c r="C493" s="11" t="s">
        <v>19</v>
      </c>
      <c r="D493" s="2">
        <v>3</v>
      </c>
      <c r="E493" s="2">
        <v>2018</v>
      </c>
      <c r="F493" s="2" t="s">
        <v>293</v>
      </c>
      <c r="G493" s="2">
        <v>1</v>
      </c>
      <c r="H493" s="2">
        <v>0</v>
      </c>
      <c r="I493" s="2">
        <v>0</v>
      </c>
      <c r="J493" s="12">
        <v>163006</v>
      </c>
      <c r="K493" s="12">
        <v>123395.91218773657</v>
      </c>
      <c r="L493" s="12" t="s">
        <v>102</v>
      </c>
      <c r="M493" s="15">
        <v>-3.8202513184627356E-2</v>
      </c>
      <c r="N493" s="12">
        <v>157104.27697999621</v>
      </c>
      <c r="O493" s="14">
        <f t="shared" si="7"/>
        <v>-9.2653289776737965E-2</v>
      </c>
      <c r="P493">
        <v>1</v>
      </c>
      <c r="Q493">
        <v>2</v>
      </c>
      <c r="R493">
        <v>2</v>
      </c>
      <c r="S493">
        <v>1</v>
      </c>
    </row>
    <row r="494" spans="1:19">
      <c r="A494" s="10" t="s">
        <v>279</v>
      </c>
      <c r="B494" s="2">
        <v>1</v>
      </c>
      <c r="C494" s="11" t="s">
        <v>26</v>
      </c>
      <c r="D494" s="2">
        <v>1</v>
      </c>
      <c r="E494" s="2">
        <v>1998</v>
      </c>
      <c r="F494" s="2" t="s">
        <v>221</v>
      </c>
      <c r="G494" s="2">
        <v>1</v>
      </c>
      <c r="H494" s="2">
        <v>0</v>
      </c>
      <c r="I494" s="2">
        <v>0</v>
      </c>
      <c r="J494" s="12">
        <v>162736</v>
      </c>
      <c r="K494" s="12">
        <v>123191.52157456473</v>
      </c>
      <c r="L494" s="12" t="s">
        <v>26</v>
      </c>
      <c r="M494" s="13">
        <v>-3.8204312262398996E-2</v>
      </c>
      <c r="N494" s="12">
        <v>171710.68056670189</v>
      </c>
      <c r="O494" s="14">
        <f t="shared" si="7"/>
        <v>-9.2318193090431919E-2</v>
      </c>
      <c r="P494">
        <v>1</v>
      </c>
      <c r="Q494">
        <v>2</v>
      </c>
      <c r="R494">
        <v>2</v>
      </c>
      <c r="S494">
        <v>1</v>
      </c>
    </row>
    <row r="495" spans="1:19">
      <c r="A495" s="10" t="s">
        <v>125</v>
      </c>
      <c r="B495" s="2">
        <v>1</v>
      </c>
      <c r="C495" s="11" t="s">
        <v>19</v>
      </c>
      <c r="D495" s="2">
        <v>2</v>
      </c>
      <c r="E495" s="2">
        <v>2020</v>
      </c>
      <c r="F495" s="2" t="s">
        <v>126</v>
      </c>
      <c r="G495" s="2">
        <v>2</v>
      </c>
      <c r="H495" s="2">
        <v>0</v>
      </c>
      <c r="I495" s="2">
        <v>0</v>
      </c>
      <c r="J495" s="12">
        <v>162213</v>
      </c>
      <c r="K495" s="12">
        <v>122795.60938682816</v>
      </c>
      <c r="L495" s="12" t="s">
        <v>102</v>
      </c>
      <c r="M495" s="15">
        <v>-3.8207797142675172E-2</v>
      </c>
      <c r="N495" s="12">
        <v>155766.5021295246</v>
      </c>
      <c r="O495" s="14">
        <f t="shared" si="7"/>
        <v>-9.2683980693687898E-2</v>
      </c>
      <c r="P495">
        <v>1</v>
      </c>
      <c r="Q495">
        <v>2</v>
      </c>
      <c r="R495">
        <v>2</v>
      </c>
      <c r="S495">
        <v>1</v>
      </c>
    </row>
    <row r="496" spans="1:19">
      <c r="A496" s="10" t="s">
        <v>395</v>
      </c>
      <c r="B496" s="2">
        <v>1</v>
      </c>
      <c r="C496" s="11" t="s">
        <v>24</v>
      </c>
      <c r="D496" s="2">
        <v>2</v>
      </c>
      <c r="E496" s="2">
        <v>1996</v>
      </c>
      <c r="F496" s="2" t="s">
        <v>396</v>
      </c>
      <c r="G496" s="2">
        <v>1</v>
      </c>
      <c r="H496" s="2">
        <v>0</v>
      </c>
      <c r="I496" s="2">
        <v>0</v>
      </c>
      <c r="J496" s="12">
        <v>162165</v>
      </c>
      <c r="K496" s="12">
        <v>122759.27327781984</v>
      </c>
      <c r="L496" s="12" t="s">
        <v>141</v>
      </c>
      <c r="M496" s="13">
        <v>-3.8208116978723464E-2</v>
      </c>
      <c r="N496" s="12">
        <v>183441.67964877648</v>
      </c>
      <c r="O496" s="14">
        <f t="shared" si="7"/>
        <v>-9.2049063260071742E-2</v>
      </c>
      <c r="P496">
        <v>1</v>
      </c>
      <c r="Q496">
        <v>2</v>
      </c>
      <c r="R496">
        <v>2</v>
      </c>
      <c r="S496">
        <v>1</v>
      </c>
    </row>
    <row r="497" spans="1:19">
      <c r="A497" s="10" t="s">
        <v>423</v>
      </c>
      <c r="B497" s="2">
        <v>6</v>
      </c>
      <c r="C497" s="11" t="s">
        <v>19</v>
      </c>
      <c r="D497" s="2">
        <v>3</v>
      </c>
      <c r="E497" s="2">
        <v>2020</v>
      </c>
      <c r="F497" s="2" t="s">
        <v>424</v>
      </c>
      <c r="G497" s="2">
        <v>1</v>
      </c>
      <c r="H497" s="2">
        <v>0</v>
      </c>
      <c r="I497" s="2">
        <v>0</v>
      </c>
      <c r="J497" s="12">
        <v>161706</v>
      </c>
      <c r="K497" s="12">
        <v>122411.80923542772</v>
      </c>
      <c r="L497" s="12" t="s">
        <v>102</v>
      </c>
      <c r="M497" s="15">
        <v>-3.8211175410935244E-2</v>
      </c>
      <c r="N497" s="12">
        <v>155279.65078851205</v>
      </c>
      <c r="O497" s="14">
        <f t="shared" si="7"/>
        <v>-9.2695149923000819E-2</v>
      </c>
      <c r="P497">
        <v>1</v>
      </c>
      <c r="Q497">
        <v>2</v>
      </c>
      <c r="R497">
        <v>2</v>
      </c>
      <c r="S497">
        <v>1</v>
      </c>
    </row>
    <row r="498" spans="1:19">
      <c r="A498" s="10" t="s">
        <v>427</v>
      </c>
      <c r="B498" s="2">
        <v>2</v>
      </c>
      <c r="C498" s="11" t="s">
        <v>24</v>
      </c>
      <c r="D498" s="2">
        <v>2</v>
      </c>
      <c r="E498" s="2">
        <v>2012</v>
      </c>
      <c r="F498" s="2" t="s">
        <v>268</v>
      </c>
      <c r="G498" s="2">
        <v>1</v>
      </c>
      <c r="H498" s="2">
        <v>0</v>
      </c>
      <c r="I498" s="2">
        <v>0</v>
      </c>
      <c r="J498" s="12">
        <v>161230</v>
      </c>
      <c r="K498" s="12">
        <v>122051.47615442847</v>
      </c>
      <c r="L498" s="12" t="s">
        <v>141</v>
      </c>
      <c r="M498" s="13">
        <v>-3.8214347118414135E-2</v>
      </c>
      <c r="N498" s="12">
        <v>148728.62752182689</v>
      </c>
      <c r="O498" s="14">
        <f t="shared" si="7"/>
        <v>-9.2845441962759193E-2</v>
      </c>
      <c r="P498">
        <v>1</v>
      </c>
      <c r="Q498">
        <v>2</v>
      </c>
      <c r="R498">
        <v>2</v>
      </c>
      <c r="S498">
        <v>1</v>
      </c>
    </row>
    <row r="499" spans="1:19">
      <c r="A499" s="10" t="s">
        <v>428</v>
      </c>
      <c r="B499" s="2">
        <v>2</v>
      </c>
      <c r="C499" s="11" t="s">
        <v>24</v>
      </c>
      <c r="D499" s="2">
        <v>1</v>
      </c>
      <c r="E499" s="2">
        <v>1995</v>
      </c>
      <c r="F499" s="2" t="s">
        <v>109</v>
      </c>
      <c r="G499" s="2">
        <v>1</v>
      </c>
      <c r="H499" s="2">
        <v>0</v>
      </c>
      <c r="I499" s="2">
        <v>0</v>
      </c>
      <c r="J499" s="12">
        <v>161135</v>
      </c>
      <c r="K499" s="12">
        <v>121979.56093868281</v>
      </c>
      <c r="L499" s="12" t="s">
        <v>141</v>
      </c>
      <c r="M499" s="15">
        <v>-3.8214980127259712E-2</v>
      </c>
      <c r="N499" s="12">
        <v>188751.03628929684</v>
      </c>
      <c r="O499" s="14">
        <f t="shared" si="7"/>
        <v>-9.1927257244915836E-2</v>
      </c>
      <c r="P499">
        <v>1</v>
      </c>
      <c r="Q499">
        <v>2</v>
      </c>
      <c r="R499">
        <v>2</v>
      </c>
      <c r="S499">
        <v>1</v>
      </c>
    </row>
    <row r="500" spans="1:19">
      <c r="A500" s="10" t="s">
        <v>224</v>
      </c>
      <c r="B500" s="2">
        <v>2</v>
      </c>
      <c r="C500" s="11" t="s">
        <v>21</v>
      </c>
      <c r="D500" s="2">
        <v>3</v>
      </c>
      <c r="E500" s="2">
        <v>2019</v>
      </c>
      <c r="F500" s="2" t="s">
        <v>225</v>
      </c>
      <c r="G500" s="2">
        <v>1</v>
      </c>
      <c r="H500" s="2">
        <v>0</v>
      </c>
      <c r="I500" s="2">
        <v>0</v>
      </c>
      <c r="J500" s="12">
        <v>160549</v>
      </c>
      <c r="K500" s="12">
        <v>121535.95760787283</v>
      </c>
      <c r="L500" s="12" t="s">
        <v>26</v>
      </c>
      <c r="M500" s="13">
        <v>-3.8218884792349271E-2</v>
      </c>
      <c r="N500" s="12">
        <v>155138.81713709643</v>
      </c>
      <c r="O500" s="14">
        <f t="shared" si="7"/>
        <v>-9.2698380895610166E-2</v>
      </c>
      <c r="P500">
        <v>1</v>
      </c>
      <c r="Q500">
        <v>2</v>
      </c>
      <c r="R500">
        <v>2</v>
      </c>
      <c r="S500">
        <v>1</v>
      </c>
    </row>
    <row r="501" spans="1:19">
      <c r="A501" s="10" t="s">
        <v>421</v>
      </c>
      <c r="B501" s="2">
        <v>5</v>
      </c>
      <c r="C501" s="11" t="s">
        <v>21</v>
      </c>
      <c r="D501" s="2">
        <v>4</v>
      </c>
      <c r="E501" s="2">
        <v>2008</v>
      </c>
      <c r="F501" s="2" t="s">
        <v>262</v>
      </c>
      <c r="G501" s="2">
        <v>1</v>
      </c>
      <c r="H501" s="2">
        <v>0</v>
      </c>
      <c r="I501" s="2">
        <v>0</v>
      </c>
      <c r="J501" s="12">
        <v>159661</v>
      </c>
      <c r="K501" s="12">
        <v>120863.73959121878</v>
      </c>
      <c r="L501" s="12" t="s">
        <v>26</v>
      </c>
      <c r="M501" s="15">
        <v>-3.8224801759242658E-2</v>
      </c>
      <c r="N501" s="12">
        <v>140249.68047845631</v>
      </c>
      <c r="O501" s="14">
        <f t="shared" si="7"/>
        <v>-9.3039963977759779E-2</v>
      </c>
      <c r="P501">
        <v>1</v>
      </c>
      <c r="Q501">
        <v>2</v>
      </c>
      <c r="R501">
        <v>2</v>
      </c>
      <c r="S501">
        <v>1</v>
      </c>
    </row>
    <row r="502" spans="1:19">
      <c r="A502" s="10" t="s">
        <v>295</v>
      </c>
      <c r="B502" s="2">
        <v>2</v>
      </c>
      <c r="C502" s="11" t="s">
        <v>24</v>
      </c>
      <c r="D502" s="2">
        <v>2</v>
      </c>
      <c r="E502" s="2">
        <v>2019</v>
      </c>
      <c r="F502" s="2" t="s">
        <v>240</v>
      </c>
      <c r="G502" s="2">
        <v>1</v>
      </c>
      <c r="H502" s="2">
        <v>0</v>
      </c>
      <c r="I502" s="2">
        <v>0</v>
      </c>
      <c r="J502" s="12">
        <v>158837</v>
      </c>
      <c r="K502" s="12">
        <v>120239.96971990916</v>
      </c>
      <c r="L502" s="12" t="s">
        <v>141</v>
      </c>
      <c r="M502" s="13">
        <v>-3.8230292278071662E-2</v>
      </c>
      <c r="N502" s="12">
        <v>153484.50814147075</v>
      </c>
      <c r="O502" s="14">
        <f t="shared" si="7"/>
        <v>-9.2736333664700091E-2</v>
      </c>
      <c r="P502">
        <v>1</v>
      </c>
      <c r="Q502">
        <v>2</v>
      </c>
      <c r="R502">
        <v>2</v>
      </c>
      <c r="S502">
        <v>1</v>
      </c>
    </row>
    <row r="503" spans="1:19">
      <c r="A503" s="10" t="s">
        <v>211</v>
      </c>
      <c r="B503" s="2">
        <v>3</v>
      </c>
      <c r="C503" s="11" t="s">
        <v>39</v>
      </c>
      <c r="D503" s="2">
        <v>3</v>
      </c>
      <c r="E503" s="2">
        <v>1995</v>
      </c>
      <c r="F503" s="2" t="s">
        <v>124</v>
      </c>
      <c r="G503" s="2">
        <v>1</v>
      </c>
      <c r="H503" s="2">
        <v>0</v>
      </c>
      <c r="I503" s="2">
        <v>0</v>
      </c>
      <c r="J503" s="12">
        <v>158615</v>
      </c>
      <c r="K503" s="12">
        <v>120071.91521574566</v>
      </c>
      <c r="L503" s="12" t="s">
        <v>141</v>
      </c>
      <c r="M503" s="15">
        <v>-3.8231771519795003E-2</v>
      </c>
      <c r="N503" s="12">
        <v>185799.14742934072</v>
      </c>
      <c r="O503" s="14">
        <f t="shared" si="7"/>
        <v>-9.19949787870082E-2</v>
      </c>
      <c r="P503">
        <v>1</v>
      </c>
      <c r="Q503">
        <v>2</v>
      </c>
      <c r="R503">
        <v>2</v>
      </c>
      <c r="S503">
        <v>1</v>
      </c>
    </row>
    <row r="504" spans="1:19">
      <c r="A504" s="10" t="s">
        <v>292</v>
      </c>
      <c r="B504" s="2">
        <v>2</v>
      </c>
      <c r="C504" s="11" t="s">
        <v>19</v>
      </c>
      <c r="D504" s="2">
        <v>3</v>
      </c>
      <c r="E504" s="2">
        <v>2018</v>
      </c>
      <c r="F504" s="2" t="s">
        <v>293</v>
      </c>
      <c r="G504" s="2">
        <v>2</v>
      </c>
      <c r="H504" s="2">
        <v>0</v>
      </c>
      <c r="I504" s="2">
        <v>0</v>
      </c>
      <c r="J504" s="12">
        <v>158472</v>
      </c>
      <c r="K504" s="12">
        <v>119963.66389099168</v>
      </c>
      <c r="L504" s="12" t="s">
        <v>102</v>
      </c>
      <c r="M504" s="13">
        <v>-3.8232724364688872E-2</v>
      </c>
      <c r="N504" s="12">
        <v>152734.43297531354</v>
      </c>
      <c r="O504" s="14">
        <f t="shared" si="7"/>
        <v>-9.2753541713291074E-2</v>
      </c>
      <c r="P504">
        <v>1</v>
      </c>
      <c r="Q504">
        <v>2</v>
      </c>
      <c r="R504">
        <v>2</v>
      </c>
      <c r="S504">
        <v>1</v>
      </c>
    </row>
    <row r="505" spans="1:19">
      <c r="A505" s="10" t="s">
        <v>292</v>
      </c>
      <c r="B505" s="2">
        <v>2</v>
      </c>
      <c r="C505" s="11" t="s">
        <v>19</v>
      </c>
      <c r="D505" s="2">
        <v>3</v>
      </c>
      <c r="E505" s="2">
        <v>2018</v>
      </c>
      <c r="F505" s="2" t="s">
        <v>293</v>
      </c>
      <c r="G505" s="2">
        <v>1</v>
      </c>
      <c r="H505" s="2">
        <v>11</v>
      </c>
      <c r="I505" s="2">
        <v>0</v>
      </c>
      <c r="J505" s="12">
        <v>157521</v>
      </c>
      <c r="K505" s="12">
        <v>119243.7547312642</v>
      </c>
      <c r="L505" s="12" t="s">
        <v>102</v>
      </c>
      <c r="M505" s="15">
        <v>-3.8239061116395648E-2</v>
      </c>
      <c r="N505" s="12">
        <v>151817.86445999524</v>
      </c>
      <c r="O505" s="14">
        <f t="shared" si="7"/>
        <v>-9.2774569413260649E-2</v>
      </c>
      <c r="P505">
        <v>2</v>
      </c>
      <c r="Q505">
        <v>2</v>
      </c>
      <c r="R505">
        <v>3</v>
      </c>
      <c r="S505">
        <v>2</v>
      </c>
    </row>
    <row r="506" spans="1:19">
      <c r="A506" s="10" t="s">
        <v>357</v>
      </c>
      <c r="B506" s="2">
        <v>1</v>
      </c>
      <c r="C506" s="11" t="s">
        <v>24</v>
      </c>
      <c r="D506" s="2">
        <v>3</v>
      </c>
      <c r="E506" s="2">
        <v>2002</v>
      </c>
      <c r="F506" s="2" t="s">
        <v>342</v>
      </c>
      <c r="G506" s="2">
        <v>1</v>
      </c>
      <c r="H506" s="2">
        <v>0</v>
      </c>
      <c r="I506" s="2">
        <v>0</v>
      </c>
      <c r="J506" s="12">
        <v>157362</v>
      </c>
      <c r="K506" s="12">
        <v>119123.39137017411</v>
      </c>
      <c r="L506" s="12" t="s">
        <v>141</v>
      </c>
      <c r="M506" s="13">
        <v>-3.8240120573305614E-2</v>
      </c>
      <c r="N506" s="12">
        <v>146624.50196654783</v>
      </c>
      <c r="O506" s="14">
        <f t="shared" si="7"/>
        <v>-9.2893714317891674E-2</v>
      </c>
      <c r="P506">
        <v>1</v>
      </c>
      <c r="Q506">
        <v>2</v>
      </c>
      <c r="R506">
        <v>2</v>
      </c>
      <c r="S506">
        <v>1</v>
      </c>
    </row>
    <row r="507" spans="1:19">
      <c r="A507" s="10" t="s">
        <v>374</v>
      </c>
      <c r="B507" s="2">
        <v>3</v>
      </c>
      <c r="C507" s="11" t="s">
        <v>24</v>
      </c>
      <c r="D507" s="2">
        <v>3</v>
      </c>
      <c r="E507" s="2">
        <v>2012</v>
      </c>
      <c r="F507" s="2" t="s">
        <v>148</v>
      </c>
      <c r="G507" s="2">
        <v>1</v>
      </c>
      <c r="H507" s="2">
        <v>0</v>
      </c>
      <c r="I507" s="2">
        <v>0</v>
      </c>
      <c r="J507" s="12">
        <v>156792</v>
      </c>
      <c r="K507" s="12">
        <v>118691.90007570024</v>
      </c>
      <c r="L507" s="12" t="s">
        <v>141</v>
      </c>
      <c r="M507" s="15">
        <v>-3.8243918626379068E-2</v>
      </c>
      <c r="N507" s="12">
        <v>144634.73898407421</v>
      </c>
      <c r="O507" s="14">
        <f t="shared" si="7"/>
        <v>-9.2939362993693583E-2</v>
      </c>
      <c r="P507">
        <v>1</v>
      </c>
      <c r="Q507">
        <v>2</v>
      </c>
      <c r="R507">
        <v>2</v>
      </c>
      <c r="S507">
        <v>1</v>
      </c>
    </row>
    <row r="508" spans="1:19">
      <c r="A508" s="10" t="s">
        <v>127</v>
      </c>
      <c r="B508" s="2">
        <v>2</v>
      </c>
      <c r="C508" s="11" t="s">
        <v>24</v>
      </c>
      <c r="D508" s="2">
        <v>3</v>
      </c>
      <c r="E508" s="2">
        <v>2004</v>
      </c>
      <c r="F508" s="2" t="s">
        <v>128</v>
      </c>
      <c r="G508" s="2">
        <v>1</v>
      </c>
      <c r="H508" s="2">
        <v>0</v>
      </c>
      <c r="I508" s="2">
        <v>0</v>
      </c>
      <c r="J508" s="12">
        <v>156617</v>
      </c>
      <c r="K508" s="12">
        <v>118559.42467827404</v>
      </c>
      <c r="L508" s="12" t="s">
        <v>141</v>
      </c>
      <c r="M508" s="13">
        <v>-3.8245084695305132E-2</v>
      </c>
      <c r="N508" s="12">
        <v>146154.71114639056</v>
      </c>
      <c r="O508" s="14">
        <f t="shared" si="7"/>
        <v>-9.2904492148735335E-2</v>
      </c>
      <c r="P508">
        <v>1</v>
      </c>
      <c r="Q508">
        <v>2</v>
      </c>
      <c r="R508">
        <v>2</v>
      </c>
      <c r="S508">
        <v>1</v>
      </c>
    </row>
    <row r="509" spans="1:19">
      <c r="A509" s="10" t="s">
        <v>358</v>
      </c>
      <c r="B509" s="2">
        <v>4</v>
      </c>
      <c r="C509" s="11" t="s">
        <v>21</v>
      </c>
      <c r="D509" s="2">
        <v>2</v>
      </c>
      <c r="E509" s="2">
        <v>2012</v>
      </c>
      <c r="F509" s="2" t="s">
        <v>268</v>
      </c>
      <c r="G509" s="2">
        <v>1</v>
      </c>
      <c r="H509" s="2">
        <v>0</v>
      </c>
      <c r="I509" s="2">
        <v>0</v>
      </c>
      <c r="J509" s="12">
        <v>156522</v>
      </c>
      <c r="K509" s="12">
        <v>118487.5094625284</v>
      </c>
      <c r="L509" s="12" t="s">
        <v>26</v>
      </c>
      <c r="M509" s="15">
        <v>-3.8245717704150708E-2</v>
      </c>
      <c r="N509" s="12">
        <v>144385.67411134025</v>
      </c>
      <c r="O509" s="14">
        <f t="shared" si="7"/>
        <v>-9.2945076981605326E-2</v>
      </c>
      <c r="P509">
        <v>1</v>
      </c>
      <c r="Q509">
        <v>2</v>
      </c>
      <c r="R509">
        <v>2</v>
      </c>
      <c r="S509">
        <v>1</v>
      </c>
    </row>
    <row r="510" spans="1:19">
      <c r="A510" s="10" t="s">
        <v>421</v>
      </c>
      <c r="B510" s="2">
        <v>5</v>
      </c>
      <c r="C510" s="11" t="s">
        <v>26</v>
      </c>
      <c r="D510" s="2">
        <v>4</v>
      </c>
      <c r="E510" s="2">
        <v>2008</v>
      </c>
      <c r="F510" s="2" t="s">
        <v>262</v>
      </c>
      <c r="G510" s="2">
        <v>1</v>
      </c>
      <c r="H510" s="2">
        <v>0</v>
      </c>
      <c r="I510" s="2">
        <v>0</v>
      </c>
      <c r="J510" s="12">
        <v>156506</v>
      </c>
      <c r="K510" s="12">
        <v>118475.39742619228</v>
      </c>
      <c r="L510" s="12" t="s">
        <v>26</v>
      </c>
      <c r="M510" s="13">
        <v>-3.8245824316166806E-2</v>
      </c>
      <c r="N510" s="12">
        <v>137478.26014468959</v>
      </c>
      <c r="O510" s="14">
        <f t="shared" si="7"/>
        <v>-9.3103545253238967E-2</v>
      </c>
      <c r="P510">
        <v>1</v>
      </c>
      <c r="Q510">
        <v>2</v>
      </c>
      <c r="R510">
        <v>2</v>
      </c>
      <c r="S510">
        <v>1</v>
      </c>
    </row>
    <row r="511" spans="1:19">
      <c r="A511" s="10" t="s">
        <v>294</v>
      </c>
      <c r="B511" s="2">
        <v>2</v>
      </c>
      <c r="C511" s="11" t="s">
        <v>24</v>
      </c>
      <c r="D511" s="2">
        <v>2</v>
      </c>
      <c r="E511" s="2">
        <v>2011</v>
      </c>
      <c r="F511" s="2" t="s">
        <v>161</v>
      </c>
      <c r="G511" s="2">
        <v>1</v>
      </c>
      <c r="H511" s="2">
        <v>0</v>
      </c>
      <c r="I511" s="2">
        <v>0</v>
      </c>
      <c r="J511" s="12">
        <v>155730</v>
      </c>
      <c r="K511" s="12">
        <v>117887.963663891</v>
      </c>
      <c r="L511" s="12" t="s">
        <v>141</v>
      </c>
      <c r="M511" s="15">
        <v>-3.8250994998947518E-2</v>
      </c>
      <c r="N511" s="12">
        <v>139805.68545548592</v>
      </c>
      <c r="O511" s="14">
        <f t="shared" si="7"/>
        <v>-9.3050150007472757E-2</v>
      </c>
      <c r="P511">
        <v>1</v>
      </c>
      <c r="Q511">
        <v>2</v>
      </c>
      <c r="R511">
        <v>2</v>
      </c>
      <c r="S511">
        <v>1</v>
      </c>
    </row>
    <row r="512" spans="1:19">
      <c r="A512" s="10" t="s">
        <v>287</v>
      </c>
      <c r="B512" s="2">
        <v>4</v>
      </c>
      <c r="C512" s="11" t="s">
        <v>19</v>
      </c>
      <c r="D512" s="2">
        <v>1</v>
      </c>
      <c r="E512" s="2">
        <v>1995</v>
      </c>
      <c r="F512" s="2" t="s">
        <v>109</v>
      </c>
      <c r="G512" s="2">
        <v>1</v>
      </c>
      <c r="H512" s="2">
        <v>0</v>
      </c>
      <c r="I512" s="2">
        <v>0</v>
      </c>
      <c r="J512" s="12">
        <v>155714</v>
      </c>
      <c r="K512" s="12">
        <v>117875.85162755489</v>
      </c>
      <c r="L512" s="12" t="s">
        <v>102</v>
      </c>
      <c r="M512" s="13">
        <v>-3.8251101610963616E-2</v>
      </c>
      <c r="N512" s="12">
        <v>182400.9610869865</v>
      </c>
      <c r="O512" s="14">
        <f t="shared" si="7"/>
        <v>-9.2072939181297844E-2</v>
      </c>
      <c r="P512">
        <v>1</v>
      </c>
      <c r="Q512">
        <v>2</v>
      </c>
      <c r="R512">
        <v>2</v>
      </c>
      <c r="S512">
        <v>1</v>
      </c>
    </row>
    <row r="513" spans="1:19">
      <c r="A513" s="10" t="s">
        <v>181</v>
      </c>
      <c r="B513" s="2">
        <v>1</v>
      </c>
      <c r="C513" s="11" t="s">
        <v>24</v>
      </c>
      <c r="D513" s="2">
        <v>2</v>
      </c>
      <c r="E513" s="2">
        <v>2007</v>
      </c>
      <c r="F513" s="2" t="s">
        <v>182</v>
      </c>
      <c r="G513" s="2">
        <v>1</v>
      </c>
      <c r="H513" s="2">
        <v>0</v>
      </c>
      <c r="I513" s="2">
        <v>0</v>
      </c>
      <c r="J513" s="12">
        <v>155428</v>
      </c>
      <c r="K513" s="12">
        <v>117659.34897804694</v>
      </c>
      <c r="L513" s="12" t="s">
        <v>141</v>
      </c>
      <c r="M513" s="15">
        <v>-3.8253007300751346E-2</v>
      </c>
      <c r="N513" s="12">
        <v>139789.66698810997</v>
      </c>
      <c r="O513" s="14">
        <f t="shared" si="7"/>
        <v>-9.3050517499395413E-2</v>
      </c>
      <c r="P513">
        <v>1</v>
      </c>
      <c r="Q513">
        <v>2</v>
      </c>
      <c r="R513">
        <v>2</v>
      </c>
      <c r="S513">
        <v>1</v>
      </c>
    </row>
    <row r="514" spans="1:19">
      <c r="A514" s="10" t="s">
        <v>401</v>
      </c>
      <c r="B514" s="2">
        <v>1</v>
      </c>
      <c r="C514" s="11" t="s">
        <v>20</v>
      </c>
      <c r="D514" s="2">
        <v>1</v>
      </c>
      <c r="E514" s="2">
        <v>1995</v>
      </c>
      <c r="F514" s="2" t="s">
        <v>109</v>
      </c>
      <c r="G514" s="2">
        <v>1</v>
      </c>
      <c r="H514" s="2">
        <v>0</v>
      </c>
      <c r="I514" s="2">
        <v>0</v>
      </c>
      <c r="J514" s="12">
        <v>155349</v>
      </c>
      <c r="K514" s="12">
        <v>117599.54579863739</v>
      </c>
      <c r="L514" s="12" t="s">
        <v>105</v>
      </c>
      <c r="M514" s="13">
        <v>-3.8253533697580826E-2</v>
      </c>
      <c r="N514" s="12">
        <v>181973.40575608014</v>
      </c>
      <c r="O514" s="14">
        <f t="shared" ref="O514:O577" si="8">STANDARDIZE(N514,AVERAGE($N$2:$N$1580),STDEV($N$2:$N$1580))</f>
        <v>-9.2082748055450123E-2</v>
      </c>
      <c r="P514">
        <v>1</v>
      </c>
      <c r="Q514">
        <v>2</v>
      </c>
      <c r="R514">
        <v>2</v>
      </c>
      <c r="S514">
        <v>1</v>
      </c>
    </row>
    <row r="515" spans="1:19">
      <c r="A515" s="10" t="s">
        <v>425</v>
      </c>
      <c r="B515" s="2">
        <v>6</v>
      </c>
      <c r="C515" s="11" t="s">
        <v>24</v>
      </c>
      <c r="D515" s="2">
        <v>2</v>
      </c>
      <c r="E515" s="2">
        <v>1995</v>
      </c>
      <c r="F515" s="2" t="s">
        <v>284</v>
      </c>
      <c r="G515" s="2">
        <v>1</v>
      </c>
      <c r="H515" s="2">
        <v>0</v>
      </c>
      <c r="I515" s="2">
        <v>0</v>
      </c>
      <c r="J515" s="12">
        <v>155333</v>
      </c>
      <c r="K515" s="12">
        <v>117587.4337623013</v>
      </c>
      <c r="L515" s="12" t="s">
        <v>141</v>
      </c>
      <c r="M515" s="15">
        <v>-3.8253640309596923E-2</v>
      </c>
      <c r="N515" s="12">
        <v>181954.66360458836</v>
      </c>
      <c r="O515" s="14">
        <f t="shared" si="8"/>
        <v>-9.2083178033495153E-2</v>
      </c>
      <c r="P515">
        <v>1</v>
      </c>
      <c r="Q515">
        <v>2</v>
      </c>
      <c r="R515">
        <v>2</v>
      </c>
      <c r="S515">
        <v>1</v>
      </c>
    </row>
    <row r="516" spans="1:19">
      <c r="A516" s="10" t="s">
        <v>276</v>
      </c>
      <c r="B516" s="2">
        <v>1</v>
      </c>
      <c r="C516" s="11" t="s">
        <v>24</v>
      </c>
      <c r="D516" s="2">
        <v>3</v>
      </c>
      <c r="E516" s="2">
        <v>1999</v>
      </c>
      <c r="F516" s="2" t="s">
        <v>172</v>
      </c>
      <c r="G516" s="2">
        <v>1</v>
      </c>
      <c r="H516" s="2">
        <v>0</v>
      </c>
      <c r="I516" s="2">
        <v>0</v>
      </c>
      <c r="J516" s="12">
        <v>154572</v>
      </c>
      <c r="K516" s="12">
        <v>117011.35503406511</v>
      </c>
      <c r="L516" s="12" t="s">
        <v>141</v>
      </c>
      <c r="M516" s="13">
        <v>-3.8258711043612545E-2</v>
      </c>
      <c r="N516" s="12">
        <v>156862.67502859965</v>
      </c>
      <c r="O516" s="14">
        <f t="shared" si="8"/>
        <v>-9.2658832552058229E-2</v>
      </c>
      <c r="P516">
        <v>1</v>
      </c>
      <c r="Q516">
        <v>2</v>
      </c>
      <c r="R516">
        <v>2</v>
      </c>
      <c r="S516">
        <v>1</v>
      </c>
    </row>
    <row r="517" spans="1:19">
      <c r="A517" s="10" t="s">
        <v>190</v>
      </c>
      <c r="B517" s="2">
        <v>4</v>
      </c>
      <c r="C517" s="11" t="s">
        <v>19</v>
      </c>
      <c r="D517" s="2">
        <v>3</v>
      </c>
      <c r="E517" s="2">
        <v>2016</v>
      </c>
      <c r="F517" s="2" t="s">
        <v>158</v>
      </c>
      <c r="G517" s="2">
        <v>1</v>
      </c>
      <c r="H517" s="2">
        <v>0</v>
      </c>
      <c r="I517" s="2">
        <v>0</v>
      </c>
      <c r="J517" s="12">
        <v>153922</v>
      </c>
      <c r="K517" s="12">
        <v>116519.30355791068</v>
      </c>
      <c r="L517" s="12" t="s">
        <v>102</v>
      </c>
      <c r="M517" s="15">
        <v>-3.8263042156766486E-2</v>
      </c>
      <c r="N517" s="12">
        <v>147517.91597688125</v>
      </c>
      <c r="O517" s="14">
        <f t="shared" si="8"/>
        <v>-9.287321782314642E-2</v>
      </c>
      <c r="P517">
        <v>1</v>
      </c>
      <c r="Q517">
        <v>2</v>
      </c>
      <c r="R517">
        <v>2</v>
      </c>
      <c r="S517">
        <v>1</v>
      </c>
    </row>
    <row r="518" spans="1:19">
      <c r="A518" s="10" t="s">
        <v>429</v>
      </c>
      <c r="B518" s="2">
        <v>1</v>
      </c>
      <c r="C518" s="11" t="s">
        <v>25</v>
      </c>
      <c r="D518" s="2">
        <v>2</v>
      </c>
      <c r="E518" s="2">
        <v>2004</v>
      </c>
      <c r="F518" s="2" t="s">
        <v>252</v>
      </c>
      <c r="G518" s="2">
        <v>1</v>
      </c>
      <c r="H518" s="2">
        <v>0</v>
      </c>
      <c r="I518" s="2">
        <v>0</v>
      </c>
      <c r="J518" s="12">
        <v>153685</v>
      </c>
      <c r="K518" s="12">
        <v>116339.89401968206</v>
      </c>
      <c r="L518" s="12" t="s">
        <v>141</v>
      </c>
      <c r="M518" s="13">
        <v>-3.8264621347254925E-2</v>
      </c>
      <c r="N518" s="12">
        <v>143418.57386192452</v>
      </c>
      <c r="O518" s="14">
        <f t="shared" si="8"/>
        <v>-9.2967263968770308E-2</v>
      </c>
      <c r="P518">
        <v>1</v>
      </c>
      <c r="Q518">
        <v>2</v>
      </c>
      <c r="R518">
        <v>2</v>
      </c>
      <c r="S518">
        <v>1</v>
      </c>
    </row>
    <row r="519" spans="1:19">
      <c r="A519" s="10" t="s">
        <v>430</v>
      </c>
      <c r="B519" s="2">
        <v>1</v>
      </c>
      <c r="C519" s="11" t="s">
        <v>24</v>
      </c>
      <c r="D519" s="2">
        <v>2</v>
      </c>
      <c r="E519" s="2">
        <v>2015</v>
      </c>
      <c r="F519" s="2" t="s">
        <v>250</v>
      </c>
      <c r="G519" s="2">
        <v>1</v>
      </c>
      <c r="H519" s="2">
        <v>0</v>
      </c>
      <c r="I519" s="2">
        <v>0</v>
      </c>
      <c r="J519" s="12">
        <v>153146</v>
      </c>
      <c r="K519" s="12">
        <v>115931.8697956094</v>
      </c>
      <c r="L519" s="12" t="s">
        <v>141</v>
      </c>
      <c r="M519" s="15">
        <v>-3.8268212839547198E-2</v>
      </c>
      <c r="N519" s="12">
        <v>147155.28167425079</v>
      </c>
      <c r="O519" s="14">
        <f t="shared" si="8"/>
        <v>-9.2881537294290079E-2</v>
      </c>
      <c r="P519">
        <v>1</v>
      </c>
      <c r="Q519">
        <v>2</v>
      </c>
      <c r="R519">
        <v>2</v>
      </c>
      <c r="S519">
        <v>1</v>
      </c>
    </row>
    <row r="520" spans="1:19">
      <c r="A520" s="10" t="s">
        <v>134</v>
      </c>
      <c r="B520" s="2">
        <v>2</v>
      </c>
      <c r="C520" s="11" t="s">
        <v>19</v>
      </c>
      <c r="D520" s="2">
        <v>3</v>
      </c>
      <c r="E520" s="2">
        <v>2000</v>
      </c>
      <c r="F520" s="2" t="s">
        <v>135</v>
      </c>
      <c r="G520" s="2">
        <v>1</v>
      </c>
      <c r="H520" s="2">
        <v>0</v>
      </c>
      <c r="I520" s="2">
        <v>0</v>
      </c>
      <c r="J520" s="12">
        <v>152892</v>
      </c>
      <c r="K520" s="12">
        <v>115739.59121877367</v>
      </c>
      <c r="L520" s="12" t="s">
        <v>102</v>
      </c>
      <c r="M520" s="13">
        <v>-3.8269905305302741E-2</v>
      </c>
      <c r="N520" s="12">
        <v>149522.614518307</v>
      </c>
      <c r="O520" s="14">
        <f t="shared" si="8"/>
        <v>-9.2827226499252971E-2</v>
      </c>
      <c r="P520">
        <v>1</v>
      </c>
      <c r="Q520">
        <v>2</v>
      </c>
      <c r="R520">
        <v>2</v>
      </c>
      <c r="S520">
        <v>1</v>
      </c>
    </row>
    <row r="521" spans="1:19">
      <c r="A521" s="10" t="s">
        <v>431</v>
      </c>
      <c r="B521" s="2">
        <v>5</v>
      </c>
      <c r="C521" s="11" t="s">
        <v>21</v>
      </c>
      <c r="D521" s="2">
        <v>1</v>
      </c>
      <c r="E521" s="2">
        <v>2012</v>
      </c>
      <c r="F521" s="2" t="s">
        <v>337</v>
      </c>
      <c r="G521" s="2">
        <v>1</v>
      </c>
      <c r="H521" s="2">
        <v>0</v>
      </c>
      <c r="I521" s="2">
        <v>0</v>
      </c>
      <c r="J521" s="12">
        <v>152559</v>
      </c>
      <c r="K521" s="12">
        <v>115487.5094625284</v>
      </c>
      <c r="L521" s="12" t="s">
        <v>26</v>
      </c>
      <c r="M521" s="15">
        <v>-3.8272124167887764E-2</v>
      </c>
      <c r="N521" s="12">
        <v>140729.95525710098</v>
      </c>
      <c r="O521" s="14">
        <f t="shared" si="8"/>
        <v>-9.3028945626398699E-2</v>
      </c>
      <c r="P521">
        <v>1</v>
      </c>
      <c r="Q521">
        <v>2</v>
      </c>
      <c r="R521">
        <v>2</v>
      </c>
      <c r="S521">
        <v>1</v>
      </c>
    </row>
    <row r="522" spans="1:19">
      <c r="A522" s="10" t="s">
        <v>157</v>
      </c>
      <c r="B522" s="2">
        <v>3</v>
      </c>
      <c r="C522" s="11" t="s">
        <v>19</v>
      </c>
      <c r="D522" s="2">
        <v>3</v>
      </c>
      <c r="E522" s="2">
        <v>2016</v>
      </c>
      <c r="F522" s="2" t="s">
        <v>158</v>
      </c>
      <c r="G522" s="2">
        <v>1</v>
      </c>
      <c r="H522" s="2">
        <v>0</v>
      </c>
      <c r="I522" s="2">
        <v>0</v>
      </c>
      <c r="J522" s="12">
        <v>152353</v>
      </c>
      <c r="K522" s="12">
        <v>115331.56699470099</v>
      </c>
      <c r="L522" s="12" t="s">
        <v>102</v>
      </c>
      <c r="M522" s="13">
        <v>-3.8273496797595015E-2</v>
      </c>
      <c r="N522" s="12">
        <v>146014.19584481616</v>
      </c>
      <c r="O522" s="14">
        <f t="shared" si="8"/>
        <v>-9.2907715817837272E-2</v>
      </c>
      <c r="P522">
        <v>1</v>
      </c>
      <c r="Q522">
        <v>2</v>
      </c>
      <c r="R522">
        <v>2</v>
      </c>
      <c r="S522">
        <v>1</v>
      </c>
    </row>
    <row r="523" spans="1:19">
      <c r="A523" s="10" t="s">
        <v>157</v>
      </c>
      <c r="B523" s="2">
        <v>3</v>
      </c>
      <c r="C523" s="11" t="s">
        <v>19</v>
      </c>
      <c r="D523" s="2">
        <v>3</v>
      </c>
      <c r="E523" s="2">
        <v>2016</v>
      </c>
      <c r="F523" s="2" t="s">
        <v>158</v>
      </c>
      <c r="G523" s="2">
        <v>1</v>
      </c>
      <c r="H523" s="2">
        <v>0</v>
      </c>
      <c r="I523" s="2">
        <v>0</v>
      </c>
      <c r="J523" s="12">
        <v>152337</v>
      </c>
      <c r="K523" s="12">
        <v>115319.45495836488</v>
      </c>
      <c r="L523" s="12" t="s">
        <v>102</v>
      </c>
      <c r="M523" s="15">
        <v>-3.8273603409611105E-2</v>
      </c>
      <c r="N523" s="12">
        <v>145998.86154136615</v>
      </c>
      <c r="O523" s="14">
        <f t="shared" si="8"/>
        <v>-9.2908067613831566E-2</v>
      </c>
      <c r="P523">
        <v>1</v>
      </c>
      <c r="Q523">
        <v>2</v>
      </c>
      <c r="R523">
        <v>2</v>
      </c>
      <c r="S523">
        <v>1</v>
      </c>
    </row>
    <row r="524" spans="1:19">
      <c r="A524" s="10" t="s">
        <v>345</v>
      </c>
      <c r="B524" s="2">
        <v>2</v>
      </c>
      <c r="C524" s="11" t="s">
        <v>24</v>
      </c>
      <c r="D524" s="2">
        <v>3</v>
      </c>
      <c r="E524" s="2">
        <v>2006</v>
      </c>
      <c r="F524" s="2" t="s">
        <v>325</v>
      </c>
      <c r="G524" s="2">
        <v>1</v>
      </c>
      <c r="H524" s="2">
        <v>0</v>
      </c>
      <c r="I524" s="2">
        <v>0</v>
      </c>
      <c r="J524" s="12">
        <v>151957</v>
      </c>
      <c r="K524" s="12">
        <v>115031.7940953823</v>
      </c>
      <c r="L524" s="12" t="s">
        <v>141</v>
      </c>
      <c r="M524" s="13">
        <v>-3.8276135444993413E-2</v>
      </c>
      <c r="N524" s="12">
        <v>140377.79964352454</v>
      </c>
      <c r="O524" s="14">
        <f t="shared" si="8"/>
        <v>-9.3037024697915041E-2</v>
      </c>
      <c r="P524">
        <v>1</v>
      </c>
      <c r="Q524">
        <v>2</v>
      </c>
      <c r="R524">
        <v>2</v>
      </c>
      <c r="S524">
        <v>1</v>
      </c>
    </row>
    <row r="525" spans="1:19">
      <c r="A525" s="10" t="s">
        <v>294</v>
      </c>
      <c r="B525" s="2">
        <v>2</v>
      </c>
      <c r="C525" s="11" t="s">
        <v>24</v>
      </c>
      <c r="D525" s="2">
        <v>2</v>
      </c>
      <c r="E525" s="2">
        <v>2011</v>
      </c>
      <c r="F525" s="2" t="s">
        <v>161</v>
      </c>
      <c r="G525" s="2">
        <v>1</v>
      </c>
      <c r="H525" s="2">
        <v>0</v>
      </c>
      <c r="I525" s="2">
        <v>0</v>
      </c>
      <c r="J525" s="12">
        <v>151354</v>
      </c>
      <c r="K525" s="12">
        <v>114575.32172596519</v>
      </c>
      <c r="L525" s="12" t="s">
        <v>141</v>
      </c>
      <c r="M525" s="15">
        <v>-3.8280153385350076E-2</v>
      </c>
      <c r="N525" s="12">
        <v>135877.15736485977</v>
      </c>
      <c r="O525" s="14">
        <f t="shared" si="8"/>
        <v>-9.3140277377801423E-2</v>
      </c>
      <c r="P525">
        <v>1</v>
      </c>
      <c r="Q525">
        <v>2</v>
      </c>
      <c r="R525">
        <v>2</v>
      </c>
      <c r="S525">
        <v>1</v>
      </c>
    </row>
    <row r="526" spans="1:19">
      <c r="A526" s="10" t="s">
        <v>357</v>
      </c>
      <c r="B526" s="2">
        <v>1</v>
      </c>
      <c r="C526" s="11" t="s">
        <v>24</v>
      </c>
      <c r="D526" s="2">
        <v>3</v>
      </c>
      <c r="E526" s="2">
        <v>2002</v>
      </c>
      <c r="F526" s="2" t="s">
        <v>342</v>
      </c>
      <c r="G526" s="2">
        <v>1</v>
      </c>
      <c r="H526" s="2">
        <v>0</v>
      </c>
      <c r="I526" s="2">
        <v>0</v>
      </c>
      <c r="J526" s="12">
        <v>151307</v>
      </c>
      <c r="K526" s="12">
        <v>114539.74261922787</v>
      </c>
      <c r="L526" s="12" t="s">
        <v>141</v>
      </c>
      <c r="M526" s="13">
        <v>-3.8280466558147361E-2</v>
      </c>
      <c r="N526" s="12">
        <v>140982.66111928198</v>
      </c>
      <c r="O526" s="14">
        <f t="shared" si="8"/>
        <v>-9.3023148107760772E-2</v>
      </c>
      <c r="P526">
        <v>1</v>
      </c>
      <c r="Q526">
        <v>2</v>
      </c>
      <c r="R526">
        <v>2</v>
      </c>
      <c r="S526">
        <v>1</v>
      </c>
    </row>
    <row r="527" spans="1:19">
      <c r="A527" s="10" t="s">
        <v>432</v>
      </c>
      <c r="B527" s="2">
        <v>3</v>
      </c>
      <c r="C527" s="11" t="s">
        <v>21</v>
      </c>
      <c r="D527" s="2">
        <v>1</v>
      </c>
      <c r="E527" s="2">
        <v>2008</v>
      </c>
      <c r="F527" s="2" t="s">
        <v>433</v>
      </c>
      <c r="G527" s="2">
        <v>1</v>
      </c>
      <c r="H527" s="2">
        <v>0</v>
      </c>
      <c r="I527" s="2">
        <v>0</v>
      </c>
      <c r="J527" s="12">
        <v>150942</v>
      </c>
      <c r="K527" s="12">
        <v>114263.43679031037</v>
      </c>
      <c r="L527" s="12" t="s">
        <v>26</v>
      </c>
      <c r="M527" s="15">
        <v>-3.8282898644764578E-2</v>
      </c>
      <c r="N527" s="12">
        <v>132590.72203468069</v>
      </c>
      <c r="O527" s="14">
        <f t="shared" si="8"/>
        <v>-9.3215674006572144E-2</v>
      </c>
      <c r="P527">
        <v>1</v>
      </c>
      <c r="Q527">
        <v>2</v>
      </c>
      <c r="R527">
        <v>2</v>
      </c>
      <c r="S527">
        <v>1</v>
      </c>
    </row>
    <row r="528" spans="1:19">
      <c r="A528" s="10" t="s">
        <v>415</v>
      </c>
      <c r="B528" s="2">
        <v>3</v>
      </c>
      <c r="C528" s="11" t="s">
        <v>24</v>
      </c>
      <c r="D528" s="2">
        <v>1</v>
      </c>
      <c r="E528" s="2">
        <v>2013</v>
      </c>
      <c r="F528" s="2" t="s">
        <v>107</v>
      </c>
      <c r="G528" s="2">
        <v>1</v>
      </c>
      <c r="H528" s="2">
        <v>0</v>
      </c>
      <c r="I528" s="2">
        <v>0</v>
      </c>
      <c r="J528" s="12">
        <v>150514</v>
      </c>
      <c r="K528" s="12">
        <v>113939.43981831946</v>
      </c>
      <c r="L528" s="12" t="s">
        <v>141</v>
      </c>
      <c r="M528" s="13">
        <v>-3.828575051619517E-2</v>
      </c>
      <c r="N528" s="12">
        <v>141586.03909997549</v>
      </c>
      <c r="O528" s="14">
        <f t="shared" si="8"/>
        <v>-9.3009305551602431E-2</v>
      </c>
      <c r="P528">
        <v>1</v>
      </c>
      <c r="Q528">
        <v>2</v>
      </c>
      <c r="R528">
        <v>2</v>
      </c>
      <c r="S528">
        <v>1</v>
      </c>
    </row>
    <row r="529" spans="1:19">
      <c r="A529" s="10" t="s">
        <v>301</v>
      </c>
      <c r="B529" s="2">
        <v>3</v>
      </c>
      <c r="C529" s="11" t="s">
        <v>19</v>
      </c>
      <c r="D529" s="2">
        <v>2</v>
      </c>
      <c r="E529" s="2">
        <v>2012</v>
      </c>
      <c r="F529" s="2" t="s">
        <v>268</v>
      </c>
      <c r="G529" s="2">
        <v>1</v>
      </c>
      <c r="H529" s="2">
        <v>0</v>
      </c>
      <c r="I529" s="2">
        <v>0</v>
      </c>
      <c r="J529" s="12">
        <v>150498</v>
      </c>
      <c r="K529" s="12">
        <v>113927.32778198335</v>
      </c>
      <c r="L529" s="12" t="s">
        <v>102</v>
      </c>
      <c r="M529" s="15">
        <v>-3.8285857128211268E-2</v>
      </c>
      <c r="N529" s="12">
        <v>138828.76006189856</v>
      </c>
      <c r="O529" s="14">
        <f t="shared" si="8"/>
        <v>-9.307256240079162E-2</v>
      </c>
      <c r="P529">
        <v>1</v>
      </c>
      <c r="Q529">
        <v>2</v>
      </c>
      <c r="R529">
        <v>2</v>
      </c>
      <c r="S529">
        <v>1</v>
      </c>
    </row>
    <row r="530" spans="1:19">
      <c r="A530" s="10" t="s">
        <v>283</v>
      </c>
      <c r="B530" s="2">
        <v>3</v>
      </c>
      <c r="C530" s="11" t="s">
        <v>24</v>
      </c>
      <c r="D530" s="2">
        <v>2</v>
      </c>
      <c r="E530" s="2">
        <v>1995</v>
      </c>
      <c r="F530" s="2" t="s">
        <v>284</v>
      </c>
      <c r="G530" s="2">
        <v>1</v>
      </c>
      <c r="H530" s="2">
        <v>0</v>
      </c>
      <c r="I530" s="2">
        <v>0</v>
      </c>
      <c r="J530" s="12">
        <v>149405</v>
      </c>
      <c r="K530" s="12">
        <v>113099.9242997729</v>
      </c>
      <c r="L530" s="12" t="s">
        <v>141</v>
      </c>
      <c r="M530" s="13">
        <v>-3.8293140061560905E-2</v>
      </c>
      <c r="N530" s="12">
        <v>175010.69647688209</v>
      </c>
      <c r="O530" s="14">
        <f t="shared" si="8"/>
        <v>-9.2242484899179064E-2</v>
      </c>
      <c r="P530">
        <v>1</v>
      </c>
      <c r="Q530">
        <v>2</v>
      </c>
      <c r="R530">
        <v>2</v>
      </c>
      <c r="S530">
        <v>1</v>
      </c>
    </row>
    <row r="531" spans="1:19">
      <c r="A531" s="10" t="s">
        <v>434</v>
      </c>
      <c r="B531" s="2">
        <v>6</v>
      </c>
      <c r="C531" s="11" t="s">
        <v>24</v>
      </c>
      <c r="D531" s="2">
        <v>1</v>
      </c>
      <c r="E531" s="2">
        <v>2013</v>
      </c>
      <c r="F531" s="2" t="s">
        <v>107</v>
      </c>
      <c r="G531" s="2">
        <v>1</v>
      </c>
      <c r="H531" s="2">
        <v>0</v>
      </c>
      <c r="I531" s="2">
        <v>0</v>
      </c>
      <c r="J531" s="12">
        <v>149056</v>
      </c>
      <c r="K531" s="12">
        <v>112835.73050719153</v>
      </c>
      <c r="L531" s="12" t="s">
        <v>141</v>
      </c>
      <c r="M531" s="15">
        <v>-3.8295465536162018E-2</v>
      </c>
      <c r="N531" s="12">
        <v>140214.52253003672</v>
      </c>
      <c r="O531" s="14">
        <f t="shared" si="8"/>
        <v>-9.3040770563168909E-2</v>
      </c>
      <c r="P531">
        <v>1</v>
      </c>
      <c r="Q531">
        <v>2</v>
      </c>
      <c r="R531">
        <v>2</v>
      </c>
      <c r="S531">
        <v>1</v>
      </c>
    </row>
    <row r="532" spans="1:19">
      <c r="A532" s="10" t="s">
        <v>435</v>
      </c>
      <c r="B532" s="2">
        <v>5</v>
      </c>
      <c r="C532" s="11" t="s">
        <v>27</v>
      </c>
      <c r="D532" s="2">
        <v>2</v>
      </c>
      <c r="E532" s="2">
        <v>1995</v>
      </c>
      <c r="F532" s="2" t="s">
        <v>284</v>
      </c>
      <c r="G532" s="2">
        <v>1</v>
      </c>
      <c r="H532" s="2">
        <v>0</v>
      </c>
      <c r="I532" s="2">
        <v>0</v>
      </c>
      <c r="J532" s="12">
        <v>149024</v>
      </c>
      <c r="K532" s="12">
        <v>112811.50643451931</v>
      </c>
      <c r="L532" s="12" t="s">
        <v>141</v>
      </c>
      <c r="M532" s="13">
        <v>-3.8295678760194213E-2</v>
      </c>
      <c r="N532" s="12">
        <v>174564.39899448396</v>
      </c>
      <c r="O532" s="14">
        <f t="shared" si="8"/>
        <v>-9.2252723751376373E-2</v>
      </c>
      <c r="P532">
        <v>1</v>
      </c>
      <c r="Q532">
        <v>2</v>
      </c>
      <c r="R532">
        <v>2</v>
      </c>
      <c r="S532">
        <v>1</v>
      </c>
    </row>
    <row r="533" spans="1:19">
      <c r="A533" s="10" t="s">
        <v>415</v>
      </c>
      <c r="B533" s="2">
        <v>3</v>
      </c>
      <c r="C533" s="11" t="s">
        <v>24</v>
      </c>
      <c r="D533" s="2">
        <v>1</v>
      </c>
      <c r="E533" s="2">
        <v>2013</v>
      </c>
      <c r="F533" s="2" t="s">
        <v>107</v>
      </c>
      <c r="G533" s="2">
        <v>1</v>
      </c>
      <c r="H533" s="2">
        <v>0</v>
      </c>
      <c r="I533" s="2">
        <v>0</v>
      </c>
      <c r="J533" s="12">
        <v>148739</v>
      </c>
      <c r="K533" s="12">
        <v>112595.76078728237</v>
      </c>
      <c r="L533" s="12" t="s">
        <v>141</v>
      </c>
      <c r="M533" s="15">
        <v>-3.8297577786730944E-2</v>
      </c>
      <c r="N533" s="12">
        <v>139916.32585467966</v>
      </c>
      <c r="O533" s="14">
        <f t="shared" si="8"/>
        <v>-9.3047611721376433E-2</v>
      </c>
      <c r="P533">
        <v>1</v>
      </c>
      <c r="Q533">
        <v>2</v>
      </c>
      <c r="R533">
        <v>2</v>
      </c>
      <c r="S533">
        <v>1</v>
      </c>
    </row>
    <row r="534" spans="1:19">
      <c r="A534" s="10" t="s">
        <v>392</v>
      </c>
      <c r="B534" s="2">
        <v>2</v>
      </c>
      <c r="C534" s="11" t="s">
        <v>25</v>
      </c>
      <c r="D534" s="2">
        <v>2</v>
      </c>
      <c r="E534" s="2">
        <v>2018</v>
      </c>
      <c r="F534" s="2" t="s">
        <v>393</v>
      </c>
      <c r="G534" s="2">
        <v>1</v>
      </c>
      <c r="H534" s="2">
        <v>0</v>
      </c>
      <c r="I534" s="2">
        <v>0</v>
      </c>
      <c r="J534" s="12">
        <v>148232</v>
      </c>
      <c r="K534" s="12">
        <v>112211.96063588191</v>
      </c>
      <c r="L534" s="12" t="s">
        <v>141</v>
      </c>
      <c r="M534" s="13">
        <v>-3.8300956054991023E-2</v>
      </c>
      <c r="N534" s="12">
        <v>142865.17787872101</v>
      </c>
      <c r="O534" s="14">
        <f t="shared" si="8"/>
        <v>-9.2979959849661578E-2</v>
      </c>
      <c r="P534">
        <v>1</v>
      </c>
      <c r="Q534">
        <v>2</v>
      </c>
      <c r="R534">
        <v>2</v>
      </c>
      <c r="S534">
        <v>1</v>
      </c>
    </row>
    <row r="535" spans="1:19">
      <c r="A535" s="10" t="s">
        <v>179</v>
      </c>
      <c r="B535" s="2">
        <v>1</v>
      </c>
      <c r="C535" s="11" t="s">
        <v>24</v>
      </c>
      <c r="D535" s="2">
        <v>3</v>
      </c>
      <c r="E535" s="2">
        <v>2008</v>
      </c>
      <c r="F535" s="2" t="s">
        <v>180</v>
      </c>
      <c r="G535" s="2">
        <v>1</v>
      </c>
      <c r="H535" s="2">
        <v>0</v>
      </c>
      <c r="I535" s="2">
        <v>0</v>
      </c>
      <c r="J535" s="12">
        <v>148089</v>
      </c>
      <c r="K535" s="12">
        <v>112103.70931112794</v>
      </c>
      <c r="L535" s="12" t="s">
        <v>141</v>
      </c>
      <c r="M535" s="15">
        <v>-3.8301908899884891E-2</v>
      </c>
      <c r="N535" s="12">
        <v>130084.58504189574</v>
      </c>
      <c r="O535" s="14">
        <f t="shared" si="8"/>
        <v>-9.3273169213843807E-2</v>
      </c>
      <c r="P535">
        <v>1</v>
      </c>
      <c r="Q535">
        <v>2</v>
      </c>
      <c r="R535">
        <v>2</v>
      </c>
      <c r="S535">
        <v>1</v>
      </c>
    </row>
    <row r="536" spans="1:19">
      <c r="A536" s="10" t="s">
        <v>160</v>
      </c>
      <c r="B536" s="2">
        <v>3</v>
      </c>
      <c r="C536" s="11" t="s">
        <v>24</v>
      </c>
      <c r="D536" s="2">
        <v>2</v>
      </c>
      <c r="E536" s="2">
        <v>2011</v>
      </c>
      <c r="F536" s="2" t="s">
        <v>161</v>
      </c>
      <c r="G536" s="2">
        <v>1</v>
      </c>
      <c r="H536" s="2">
        <v>0</v>
      </c>
      <c r="I536" s="2">
        <v>0</v>
      </c>
      <c r="J536" s="12">
        <v>148057</v>
      </c>
      <c r="K536" s="12">
        <v>112079.48523845572</v>
      </c>
      <c r="L536" s="12" t="s">
        <v>141</v>
      </c>
      <c r="M536" s="13">
        <v>-3.8302122123917086E-2</v>
      </c>
      <c r="N536" s="12">
        <v>132917.29513570204</v>
      </c>
      <c r="O536" s="14">
        <f t="shared" si="8"/>
        <v>-9.3208181843060484E-2</v>
      </c>
      <c r="P536">
        <v>1</v>
      </c>
      <c r="Q536">
        <v>2</v>
      </c>
      <c r="R536">
        <v>2</v>
      </c>
      <c r="S536">
        <v>1</v>
      </c>
    </row>
    <row r="537" spans="1:19">
      <c r="A537" s="10" t="s">
        <v>436</v>
      </c>
      <c r="B537" s="2">
        <v>2</v>
      </c>
      <c r="C537" s="11" t="s">
        <v>24</v>
      </c>
      <c r="D537" s="2">
        <v>2</v>
      </c>
      <c r="E537" s="2">
        <v>2007</v>
      </c>
      <c r="F537" s="2" t="s">
        <v>182</v>
      </c>
      <c r="G537" s="2">
        <v>1</v>
      </c>
      <c r="H537" s="2">
        <v>0</v>
      </c>
      <c r="I537" s="2">
        <v>0</v>
      </c>
      <c r="J537" s="12">
        <v>148057</v>
      </c>
      <c r="K537" s="12">
        <v>112079.48523845572</v>
      </c>
      <c r="L537" s="12" t="s">
        <v>141</v>
      </c>
      <c r="M537" s="15">
        <v>-3.8302122123917086E-2</v>
      </c>
      <c r="N537" s="12">
        <v>133160.29753492677</v>
      </c>
      <c r="O537" s="14">
        <f t="shared" si="8"/>
        <v>-9.3202606938994514E-2</v>
      </c>
      <c r="P537">
        <v>1</v>
      </c>
      <c r="Q537">
        <v>2</v>
      </c>
      <c r="R537">
        <v>2</v>
      </c>
      <c r="S537">
        <v>1</v>
      </c>
    </row>
    <row r="538" spans="1:19">
      <c r="A538" s="10" t="s">
        <v>260</v>
      </c>
      <c r="B538" s="2">
        <v>5</v>
      </c>
      <c r="C538" s="11" t="s">
        <v>39</v>
      </c>
      <c r="D538" s="2">
        <v>2</v>
      </c>
      <c r="E538" s="2">
        <v>2011</v>
      </c>
      <c r="F538" s="2" t="s">
        <v>161</v>
      </c>
      <c r="G538" s="2">
        <v>1</v>
      </c>
      <c r="H538" s="2">
        <v>0</v>
      </c>
      <c r="I538" s="2">
        <v>0</v>
      </c>
      <c r="J538" s="12">
        <v>148041</v>
      </c>
      <c r="K538" s="12">
        <v>112067.3732021196</v>
      </c>
      <c r="L538" s="12" t="s">
        <v>141</v>
      </c>
      <c r="M538" s="13">
        <v>-3.8302228735933183E-2</v>
      </c>
      <c r="N538" s="12">
        <v>132902.93123043465</v>
      </c>
      <c r="O538" s="14">
        <f t="shared" si="8"/>
        <v>-9.3208511376407205E-2</v>
      </c>
      <c r="P538">
        <v>1</v>
      </c>
      <c r="Q538">
        <v>2</v>
      </c>
      <c r="R538">
        <v>2</v>
      </c>
      <c r="S538">
        <v>1</v>
      </c>
    </row>
    <row r="539" spans="1:19">
      <c r="A539" s="10" t="s">
        <v>110</v>
      </c>
      <c r="B539" s="2">
        <v>2</v>
      </c>
      <c r="C539" s="11" t="s">
        <v>19</v>
      </c>
      <c r="D539" s="2">
        <v>4</v>
      </c>
      <c r="E539" s="2">
        <v>2015</v>
      </c>
      <c r="F539" s="2" t="s">
        <v>101</v>
      </c>
      <c r="G539" s="2">
        <v>1</v>
      </c>
      <c r="H539" s="2">
        <v>0</v>
      </c>
      <c r="I539" s="2">
        <v>0</v>
      </c>
      <c r="J539" s="12">
        <v>148041</v>
      </c>
      <c r="K539" s="12">
        <v>112067.3732021196</v>
      </c>
      <c r="L539" s="12" t="s">
        <v>102</v>
      </c>
      <c r="M539" s="15">
        <v>-3.8302228735933183E-2</v>
      </c>
      <c r="N539" s="12">
        <v>142249.97750080161</v>
      </c>
      <c r="O539" s="14">
        <f t="shared" si="8"/>
        <v>-9.2994073632485075E-2</v>
      </c>
      <c r="P539">
        <v>1</v>
      </c>
      <c r="Q539">
        <v>2</v>
      </c>
      <c r="R539">
        <v>2</v>
      </c>
      <c r="S539">
        <v>1</v>
      </c>
    </row>
    <row r="540" spans="1:19">
      <c r="A540" s="10" t="s">
        <v>283</v>
      </c>
      <c r="B540" s="2">
        <v>3</v>
      </c>
      <c r="C540" s="11" t="s">
        <v>39</v>
      </c>
      <c r="D540" s="2">
        <v>2</v>
      </c>
      <c r="E540" s="2">
        <v>1995</v>
      </c>
      <c r="F540" s="2" t="s">
        <v>284</v>
      </c>
      <c r="G540" s="2">
        <v>1</v>
      </c>
      <c r="H540" s="2">
        <v>0</v>
      </c>
      <c r="I540" s="2">
        <v>0</v>
      </c>
      <c r="J540" s="12">
        <v>147804</v>
      </c>
      <c r="K540" s="12">
        <v>111887.963663891</v>
      </c>
      <c r="L540" s="12" t="s">
        <v>141</v>
      </c>
      <c r="M540" s="13">
        <v>-3.8303807926421622E-2</v>
      </c>
      <c r="N540" s="12">
        <v>173135.30994323536</v>
      </c>
      <c r="O540" s="14">
        <f t="shared" si="8"/>
        <v>-9.2285509577309965E-2</v>
      </c>
      <c r="P540">
        <v>1</v>
      </c>
      <c r="Q540">
        <v>2</v>
      </c>
      <c r="R540">
        <v>2</v>
      </c>
      <c r="S540">
        <v>1</v>
      </c>
    </row>
    <row r="541" spans="1:19">
      <c r="A541" s="10" t="s">
        <v>218</v>
      </c>
      <c r="B541" s="2">
        <v>2</v>
      </c>
      <c r="C541" s="11" t="s">
        <v>24</v>
      </c>
      <c r="D541" s="2">
        <v>1</v>
      </c>
      <c r="E541" s="2">
        <v>2020</v>
      </c>
      <c r="F541" s="2" t="s">
        <v>163</v>
      </c>
      <c r="G541" s="2">
        <v>1</v>
      </c>
      <c r="H541" s="2">
        <v>0</v>
      </c>
      <c r="I541" s="2">
        <v>0</v>
      </c>
      <c r="J541" s="12">
        <v>147788</v>
      </c>
      <c r="K541" s="12">
        <v>111875.85162755489</v>
      </c>
      <c r="L541" s="12" t="s">
        <v>141</v>
      </c>
      <c r="M541" s="15">
        <v>-3.8303914538437719E-2</v>
      </c>
      <c r="N541" s="12">
        <v>141914.76525752054</v>
      </c>
      <c r="O541" s="14">
        <f t="shared" si="8"/>
        <v>-9.3001763993172823E-2</v>
      </c>
      <c r="P541">
        <v>1</v>
      </c>
      <c r="Q541">
        <v>2</v>
      </c>
      <c r="R541">
        <v>2</v>
      </c>
      <c r="S541">
        <v>1</v>
      </c>
    </row>
    <row r="542" spans="1:19">
      <c r="A542" s="10" t="s">
        <v>254</v>
      </c>
      <c r="B542" s="2">
        <v>2</v>
      </c>
      <c r="C542" s="11" t="s">
        <v>24</v>
      </c>
      <c r="D542" s="2">
        <v>3</v>
      </c>
      <c r="E542" s="2">
        <v>2003</v>
      </c>
      <c r="F542" s="2" t="s">
        <v>202</v>
      </c>
      <c r="G542" s="2">
        <v>1</v>
      </c>
      <c r="H542" s="2">
        <v>0</v>
      </c>
      <c r="I542" s="2">
        <v>0</v>
      </c>
      <c r="J542" s="12">
        <v>147534</v>
      </c>
      <c r="K542" s="12">
        <v>111683.57305071916</v>
      </c>
      <c r="L542" s="12" t="s">
        <v>141</v>
      </c>
      <c r="M542" s="13">
        <v>-3.8305607004193262E-2</v>
      </c>
      <c r="N542" s="12">
        <v>136795.09578748973</v>
      </c>
      <c r="O542" s="14">
        <f t="shared" si="8"/>
        <v>-9.311921824973951E-2</v>
      </c>
      <c r="P542">
        <v>1</v>
      </c>
      <c r="Q542">
        <v>2</v>
      </c>
      <c r="R542">
        <v>2</v>
      </c>
      <c r="S542">
        <v>1</v>
      </c>
    </row>
    <row r="543" spans="1:19">
      <c r="A543" s="10" t="s">
        <v>144</v>
      </c>
      <c r="B543" s="2">
        <v>1</v>
      </c>
      <c r="C543" s="11" t="s">
        <v>19</v>
      </c>
      <c r="D543" s="2">
        <v>3</v>
      </c>
      <c r="E543" s="2">
        <v>2014</v>
      </c>
      <c r="F543" s="2" t="s">
        <v>145</v>
      </c>
      <c r="G543" s="2">
        <v>1</v>
      </c>
      <c r="H543" s="2">
        <v>0</v>
      </c>
      <c r="I543" s="2">
        <v>0</v>
      </c>
      <c r="J543" s="12">
        <v>147391</v>
      </c>
      <c r="K543" s="12">
        <v>111575.32172596519</v>
      </c>
      <c r="L543" s="12" t="s">
        <v>102</v>
      </c>
      <c r="M543" s="15">
        <v>-3.8306559849087124E-2</v>
      </c>
      <c r="N543" s="12">
        <v>140322.74723463232</v>
      </c>
      <c r="O543" s="14">
        <f t="shared" si="8"/>
        <v>-9.3038287697371644E-2</v>
      </c>
      <c r="P543">
        <v>1</v>
      </c>
      <c r="Q543">
        <v>2</v>
      </c>
      <c r="R543">
        <v>2</v>
      </c>
      <c r="S543">
        <v>1</v>
      </c>
    </row>
    <row r="544" spans="1:19">
      <c r="A544" s="10" t="s">
        <v>437</v>
      </c>
      <c r="B544" s="2">
        <v>6</v>
      </c>
      <c r="C544" s="11" t="s">
        <v>24</v>
      </c>
      <c r="D544" s="2">
        <v>3</v>
      </c>
      <c r="E544" s="2">
        <v>2010</v>
      </c>
      <c r="F544" s="2" t="s">
        <v>216</v>
      </c>
      <c r="G544" s="2">
        <v>1</v>
      </c>
      <c r="H544" s="2">
        <v>0</v>
      </c>
      <c r="I544" s="2">
        <v>0</v>
      </c>
      <c r="J544" s="12">
        <v>147296</v>
      </c>
      <c r="K544" s="12">
        <v>111503.40651021953</v>
      </c>
      <c r="L544" s="12" t="s">
        <v>141</v>
      </c>
      <c r="M544" s="13">
        <v>-3.8307192857932701E-2</v>
      </c>
      <c r="N544" s="12">
        <v>130788.14731453884</v>
      </c>
      <c r="O544" s="14">
        <f t="shared" si="8"/>
        <v>-9.3257028253149882E-2</v>
      </c>
      <c r="P544">
        <v>1</v>
      </c>
      <c r="Q544">
        <v>2</v>
      </c>
      <c r="R544">
        <v>2</v>
      </c>
      <c r="S544">
        <v>1</v>
      </c>
    </row>
    <row r="545" spans="1:19">
      <c r="A545" s="10" t="s">
        <v>438</v>
      </c>
      <c r="B545" s="2">
        <v>1</v>
      </c>
      <c r="C545" s="11" t="s">
        <v>26</v>
      </c>
      <c r="D545" s="2">
        <v>1</v>
      </c>
      <c r="E545" s="2">
        <v>2004</v>
      </c>
      <c r="F545" s="2" t="s">
        <v>133</v>
      </c>
      <c r="G545" s="2">
        <v>1</v>
      </c>
      <c r="H545" s="2">
        <v>0</v>
      </c>
      <c r="I545" s="2">
        <v>0</v>
      </c>
      <c r="J545" s="12">
        <v>147233</v>
      </c>
      <c r="K545" s="12">
        <v>111455.71536714611</v>
      </c>
      <c r="L545" s="12" t="s">
        <v>26</v>
      </c>
      <c r="M545" s="15">
        <v>-3.8307612642746083E-2</v>
      </c>
      <c r="N545" s="12">
        <v>137397.57871889081</v>
      </c>
      <c r="O545" s="14">
        <f t="shared" si="8"/>
        <v>-9.3105396227592174E-2</v>
      </c>
      <c r="P545">
        <v>1</v>
      </c>
      <c r="Q545">
        <v>2</v>
      </c>
      <c r="R545">
        <v>2</v>
      </c>
      <c r="S545">
        <v>1</v>
      </c>
    </row>
    <row r="546" spans="1:19">
      <c r="A546" s="10" t="s">
        <v>130</v>
      </c>
      <c r="B546" s="2">
        <v>2</v>
      </c>
      <c r="C546" s="11" t="s">
        <v>24</v>
      </c>
      <c r="D546" s="2">
        <v>3</v>
      </c>
      <c r="E546" s="2">
        <v>1998</v>
      </c>
      <c r="F546" s="2" t="s">
        <v>131</v>
      </c>
      <c r="G546" s="2">
        <v>1</v>
      </c>
      <c r="H546" s="2">
        <v>0</v>
      </c>
      <c r="I546" s="2">
        <v>0</v>
      </c>
      <c r="J546" s="12">
        <v>146202</v>
      </c>
      <c r="K546" s="12">
        <v>110675.24602573809</v>
      </c>
      <c r="L546" s="12" t="s">
        <v>141</v>
      </c>
      <c r="M546" s="13">
        <v>-3.8314482454533345E-2</v>
      </c>
      <c r="N546" s="12">
        <v>154264.85178579387</v>
      </c>
      <c r="O546" s="14">
        <f t="shared" si="8"/>
        <v>-9.2718431203780094E-2</v>
      </c>
      <c r="P546">
        <v>1</v>
      </c>
      <c r="Q546">
        <v>2</v>
      </c>
      <c r="R546">
        <v>2</v>
      </c>
      <c r="S546">
        <v>1</v>
      </c>
    </row>
    <row r="547" spans="1:19">
      <c r="A547" s="10" t="s">
        <v>301</v>
      </c>
      <c r="B547" s="2">
        <v>3</v>
      </c>
      <c r="C547" s="11" t="s">
        <v>19</v>
      </c>
      <c r="D547" s="2">
        <v>2</v>
      </c>
      <c r="E547" s="2">
        <v>2012</v>
      </c>
      <c r="F547" s="2" t="s">
        <v>268</v>
      </c>
      <c r="G547" s="2">
        <v>1</v>
      </c>
      <c r="H547" s="2">
        <v>0</v>
      </c>
      <c r="I547" s="2">
        <v>0</v>
      </c>
      <c r="J547" s="12">
        <v>145664</v>
      </c>
      <c r="K547" s="12">
        <v>110267.97880393642</v>
      </c>
      <c r="L547" s="12" t="s">
        <v>102</v>
      </c>
      <c r="M547" s="15">
        <v>-3.8318067283574606E-2</v>
      </c>
      <c r="N547" s="12">
        <v>134369.57637746941</v>
      </c>
      <c r="O547" s="14">
        <f t="shared" si="8"/>
        <v>-9.3174863947329892E-2</v>
      </c>
      <c r="P547">
        <v>1</v>
      </c>
      <c r="Q547">
        <v>2</v>
      </c>
      <c r="R547">
        <v>2</v>
      </c>
      <c r="S547">
        <v>1</v>
      </c>
    </row>
    <row r="548" spans="1:19">
      <c r="A548" s="10" t="s">
        <v>130</v>
      </c>
      <c r="B548" s="2">
        <v>2</v>
      </c>
      <c r="C548" s="11" t="s">
        <v>24</v>
      </c>
      <c r="D548" s="2">
        <v>3</v>
      </c>
      <c r="E548" s="2">
        <v>1998</v>
      </c>
      <c r="F548" s="2" t="s">
        <v>131</v>
      </c>
      <c r="G548" s="2">
        <v>1</v>
      </c>
      <c r="H548" s="2">
        <v>0</v>
      </c>
      <c r="I548" s="2">
        <v>0</v>
      </c>
      <c r="J548" s="12">
        <v>145553</v>
      </c>
      <c r="K548" s="12">
        <v>110183.95155185465</v>
      </c>
      <c r="L548" s="12" t="s">
        <v>141</v>
      </c>
      <c r="M548" s="13">
        <v>-3.831880690443628E-2</v>
      </c>
      <c r="N548" s="12">
        <v>153580.06027262044</v>
      </c>
      <c r="O548" s="14">
        <f t="shared" si="8"/>
        <v>-9.2734141530111461E-2</v>
      </c>
      <c r="P548">
        <v>1</v>
      </c>
      <c r="Q548">
        <v>2</v>
      </c>
      <c r="R548">
        <v>2</v>
      </c>
      <c r="S548">
        <v>1</v>
      </c>
    </row>
    <row r="549" spans="1:19">
      <c r="A549" s="10" t="s">
        <v>314</v>
      </c>
      <c r="B549" s="2">
        <v>1</v>
      </c>
      <c r="C549" s="11" t="s">
        <v>24</v>
      </c>
      <c r="D549" s="2">
        <v>2</v>
      </c>
      <c r="E549" s="2">
        <v>2017</v>
      </c>
      <c r="F549" s="2" t="s">
        <v>315</v>
      </c>
      <c r="G549" s="2">
        <v>1</v>
      </c>
      <c r="H549" s="2">
        <v>0</v>
      </c>
      <c r="I549" s="2">
        <v>0</v>
      </c>
      <c r="J549" s="12">
        <v>144903</v>
      </c>
      <c r="K549" s="12">
        <v>109691.90007570024</v>
      </c>
      <c r="L549" s="12" t="s">
        <v>141</v>
      </c>
      <c r="M549" s="15">
        <v>-3.8323138017590228E-2</v>
      </c>
      <c r="N549" s="12">
        <v>139025.83035698955</v>
      </c>
      <c r="O549" s="14">
        <f t="shared" si="8"/>
        <v>-9.3068041260288933E-2</v>
      </c>
      <c r="P549">
        <v>1</v>
      </c>
      <c r="Q549">
        <v>2</v>
      </c>
      <c r="R549">
        <v>2</v>
      </c>
      <c r="S549">
        <v>1</v>
      </c>
    </row>
    <row r="550" spans="1:19">
      <c r="A550" s="10" t="s">
        <v>294</v>
      </c>
      <c r="B550" s="2">
        <v>2</v>
      </c>
      <c r="C550" s="11" t="s">
        <v>39</v>
      </c>
      <c r="D550" s="2">
        <v>2</v>
      </c>
      <c r="E550" s="2">
        <v>2011</v>
      </c>
      <c r="F550" s="2" t="s">
        <v>161</v>
      </c>
      <c r="G550" s="2">
        <v>1</v>
      </c>
      <c r="H550" s="2">
        <v>0</v>
      </c>
      <c r="I550" s="2">
        <v>0</v>
      </c>
      <c r="J550" s="12">
        <v>144253</v>
      </c>
      <c r="K550" s="12">
        <v>109199.8485995458</v>
      </c>
      <c r="L550" s="12" t="s">
        <v>141</v>
      </c>
      <c r="M550" s="13">
        <v>-3.8327469130744175E-2</v>
      </c>
      <c r="N550" s="12">
        <v>129502.27665838443</v>
      </c>
      <c r="O550" s="14">
        <f t="shared" si="8"/>
        <v>-9.3286528396243809E-2</v>
      </c>
      <c r="P550">
        <v>1</v>
      </c>
      <c r="Q550">
        <v>2</v>
      </c>
      <c r="R550">
        <v>2</v>
      </c>
      <c r="S550">
        <v>1</v>
      </c>
    </row>
    <row r="551" spans="1:19">
      <c r="A551" s="10" t="s">
        <v>110</v>
      </c>
      <c r="B551" s="2">
        <v>2</v>
      </c>
      <c r="C551" s="11" t="s">
        <v>19</v>
      </c>
      <c r="D551" s="2">
        <v>4</v>
      </c>
      <c r="E551" s="2">
        <v>2015</v>
      </c>
      <c r="F551" s="2" t="s">
        <v>101</v>
      </c>
      <c r="G551" s="2">
        <v>1</v>
      </c>
      <c r="H551" s="2">
        <v>0</v>
      </c>
      <c r="I551" s="2">
        <v>0</v>
      </c>
      <c r="J551" s="12">
        <v>144110</v>
      </c>
      <c r="K551" s="12">
        <v>109091.59727479183</v>
      </c>
      <c r="L551" s="12" t="s">
        <v>102</v>
      </c>
      <c r="M551" s="15">
        <v>-3.8328421975638037E-2</v>
      </c>
      <c r="N551" s="12">
        <v>138472.74915489979</v>
      </c>
      <c r="O551" s="14">
        <f t="shared" si="8"/>
        <v>-9.3080729919545704E-2</v>
      </c>
      <c r="P551">
        <v>1</v>
      </c>
      <c r="Q551">
        <v>2</v>
      </c>
      <c r="R551">
        <v>2</v>
      </c>
      <c r="S551">
        <v>1</v>
      </c>
    </row>
    <row r="552" spans="1:19">
      <c r="A552" s="10" t="s">
        <v>418</v>
      </c>
      <c r="B552" s="2">
        <v>1</v>
      </c>
      <c r="C552" s="11" t="s">
        <v>24</v>
      </c>
      <c r="D552" s="2">
        <v>3</v>
      </c>
      <c r="E552" s="2">
        <v>2017</v>
      </c>
      <c r="F552" s="2" t="s">
        <v>389</v>
      </c>
      <c r="G552" s="2">
        <v>1</v>
      </c>
      <c r="H552" s="2">
        <v>0</v>
      </c>
      <c r="I552" s="2">
        <v>0</v>
      </c>
      <c r="J552" s="12">
        <v>144094</v>
      </c>
      <c r="K552" s="12">
        <v>109079.48523845572</v>
      </c>
      <c r="L552" s="12" t="s">
        <v>141</v>
      </c>
      <c r="M552" s="13">
        <v>-3.8328528587654134E-2</v>
      </c>
      <c r="N552" s="12">
        <v>138249.64286081068</v>
      </c>
      <c r="O552" s="14">
        <f t="shared" si="8"/>
        <v>-9.3085848371832702E-2</v>
      </c>
      <c r="P552">
        <v>1</v>
      </c>
      <c r="Q552">
        <v>2</v>
      </c>
      <c r="R552">
        <v>2</v>
      </c>
      <c r="S552">
        <v>1</v>
      </c>
    </row>
    <row r="553" spans="1:19">
      <c r="A553" s="10" t="s">
        <v>401</v>
      </c>
      <c r="B553" s="2">
        <v>1</v>
      </c>
      <c r="C553" s="11" t="s">
        <v>26</v>
      </c>
      <c r="D553" s="2">
        <v>1</v>
      </c>
      <c r="E553" s="2">
        <v>1995</v>
      </c>
      <c r="F553" s="2" t="s">
        <v>109</v>
      </c>
      <c r="G553" s="2">
        <v>1</v>
      </c>
      <c r="H553" s="2">
        <v>0</v>
      </c>
      <c r="I553" s="2">
        <v>0</v>
      </c>
      <c r="J553" s="12">
        <v>142668</v>
      </c>
      <c r="K553" s="12">
        <v>108000</v>
      </c>
      <c r="L553" s="12" t="s">
        <v>26</v>
      </c>
      <c r="M553" s="15">
        <v>-3.8338030383588795E-2</v>
      </c>
      <c r="N553" s="12">
        <v>167119.07931437241</v>
      </c>
      <c r="O553" s="14">
        <f t="shared" si="8"/>
        <v>-9.2423532529764874E-2</v>
      </c>
      <c r="P553">
        <v>1</v>
      </c>
      <c r="Q553">
        <v>2</v>
      </c>
      <c r="R553">
        <v>2</v>
      </c>
      <c r="S553">
        <v>1</v>
      </c>
    </row>
    <row r="554" spans="1:19">
      <c r="A554" s="10" t="s">
        <v>439</v>
      </c>
      <c r="B554" s="2">
        <v>4</v>
      </c>
      <c r="C554" s="11" t="s">
        <v>19</v>
      </c>
      <c r="D554" s="2">
        <v>3</v>
      </c>
      <c r="E554" s="2">
        <v>2013</v>
      </c>
      <c r="F554" s="2" t="s">
        <v>170</v>
      </c>
      <c r="G554" s="2">
        <v>1</v>
      </c>
      <c r="H554" s="2">
        <v>0</v>
      </c>
      <c r="I554" s="2">
        <v>0</v>
      </c>
      <c r="J554" s="12">
        <v>138812</v>
      </c>
      <c r="K554" s="12">
        <v>105080.99924299773</v>
      </c>
      <c r="L554" s="12" t="s">
        <v>102</v>
      </c>
      <c r="M554" s="13">
        <v>-3.8363723879468195E-2</v>
      </c>
      <c r="N554" s="12">
        <v>130578.16056676321</v>
      </c>
      <c r="O554" s="14">
        <f t="shared" si="8"/>
        <v>-9.3261845719881525E-2</v>
      </c>
      <c r="P554">
        <v>1</v>
      </c>
      <c r="Q554">
        <v>2</v>
      </c>
      <c r="R554">
        <v>2</v>
      </c>
      <c r="S554">
        <v>1</v>
      </c>
    </row>
    <row r="555" spans="1:19">
      <c r="A555" s="10" t="s">
        <v>440</v>
      </c>
      <c r="B555" s="2">
        <v>4</v>
      </c>
      <c r="C555" s="11" t="s">
        <v>24</v>
      </c>
      <c r="D555" s="2">
        <v>1</v>
      </c>
      <c r="E555" s="2">
        <v>2014</v>
      </c>
      <c r="F555" s="2" t="s">
        <v>441</v>
      </c>
      <c r="G555" s="2">
        <v>1</v>
      </c>
      <c r="H555" s="2">
        <v>0</v>
      </c>
      <c r="I555" s="2">
        <v>0</v>
      </c>
      <c r="J555" s="12">
        <v>138102</v>
      </c>
      <c r="K555" s="12">
        <v>104543.5276305829</v>
      </c>
      <c r="L555" s="12" t="s">
        <v>141</v>
      </c>
      <c r="M555" s="15">
        <v>-3.8368454787682506E-2</v>
      </c>
      <c r="N555" s="12">
        <v>131479.20862601648</v>
      </c>
      <c r="O555" s="14">
        <f t="shared" si="8"/>
        <v>-9.3241174086575895E-2</v>
      </c>
      <c r="P555">
        <v>1</v>
      </c>
      <c r="Q555">
        <v>2</v>
      </c>
      <c r="R555">
        <v>2</v>
      </c>
      <c r="S555">
        <v>1</v>
      </c>
    </row>
    <row r="556" spans="1:19">
      <c r="A556" s="10" t="s">
        <v>327</v>
      </c>
      <c r="B556" s="2">
        <v>4</v>
      </c>
      <c r="C556" s="11" t="s">
        <v>24</v>
      </c>
      <c r="D556" s="2">
        <v>2</v>
      </c>
      <c r="E556" s="2">
        <v>2011</v>
      </c>
      <c r="F556" s="2" t="s">
        <v>161</v>
      </c>
      <c r="G556" s="2">
        <v>1</v>
      </c>
      <c r="H556" s="2">
        <v>0</v>
      </c>
      <c r="I556" s="2">
        <v>0</v>
      </c>
      <c r="J556" s="12">
        <v>136809</v>
      </c>
      <c r="K556" s="12">
        <v>103564.72369417109</v>
      </c>
      <c r="L556" s="12" t="s">
        <v>141</v>
      </c>
      <c r="M556" s="13">
        <v>-3.8377070371233349E-2</v>
      </c>
      <c r="N556" s="12">
        <v>122819.46973273982</v>
      </c>
      <c r="O556" s="14">
        <f t="shared" si="8"/>
        <v>-9.3439843785806567E-2</v>
      </c>
      <c r="P556">
        <v>1</v>
      </c>
      <c r="Q556">
        <v>2</v>
      </c>
      <c r="R556">
        <v>2</v>
      </c>
      <c r="S556">
        <v>1</v>
      </c>
    </row>
    <row r="557" spans="1:19">
      <c r="A557" s="10" t="s">
        <v>300</v>
      </c>
      <c r="B557" s="2">
        <v>4</v>
      </c>
      <c r="C557" s="11" t="s">
        <v>24</v>
      </c>
      <c r="D557" s="2">
        <v>3</v>
      </c>
      <c r="E557" s="2">
        <v>2011</v>
      </c>
      <c r="F557" s="2" t="s">
        <v>247</v>
      </c>
      <c r="G557" s="2">
        <v>1</v>
      </c>
      <c r="H557" s="2">
        <v>0</v>
      </c>
      <c r="I557" s="2">
        <v>0</v>
      </c>
      <c r="J557" s="12">
        <v>134615</v>
      </c>
      <c r="K557" s="12">
        <v>101903.86071158214</v>
      </c>
      <c r="L557" s="12" t="s">
        <v>141</v>
      </c>
      <c r="M557" s="15">
        <v>-3.839168954394067E-2</v>
      </c>
      <c r="N557" s="12">
        <v>120849.81922295148</v>
      </c>
      <c r="O557" s="14">
        <f t="shared" si="8"/>
        <v>-9.3485031045975928E-2</v>
      </c>
      <c r="P557">
        <v>1</v>
      </c>
      <c r="Q557">
        <v>2</v>
      </c>
      <c r="R557">
        <v>2</v>
      </c>
      <c r="S557">
        <v>1</v>
      </c>
    </row>
    <row r="558" spans="1:19">
      <c r="A558" s="10" t="s">
        <v>363</v>
      </c>
      <c r="B558" s="2">
        <v>6</v>
      </c>
      <c r="C558" s="11" t="s">
        <v>24</v>
      </c>
      <c r="D558" s="2">
        <v>3</v>
      </c>
      <c r="E558" s="2">
        <v>2012</v>
      </c>
      <c r="F558" s="2" t="s">
        <v>148</v>
      </c>
      <c r="G558" s="2">
        <v>1</v>
      </c>
      <c r="H558" s="2">
        <v>0</v>
      </c>
      <c r="I558" s="2">
        <v>0</v>
      </c>
      <c r="J558" s="12">
        <v>133029</v>
      </c>
      <c r="K558" s="12">
        <v>100703.25510976533</v>
      </c>
      <c r="L558" s="12" t="s">
        <v>141</v>
      </c>
      <c r="M558" s="13">
        <v>-3.8402257460036296E-2</v>
      </c>
      <c r="N558" s="12">
        <v>122714.2627960126</v>
      </c>
      <c r="O558" s="14">
        <f t="shared" si="8"/>
        <v>-9.3442257418680966E-2</v>
      </c>
      <c r="P558">
        <v>1</v>
      </c>
      <c r="Q558">
        <v>2</v>
      </c>
      <c r="R558">
        <v>2</v>
      </c>
      <c r="S558">
        <v>1</v>
      </c>
    </row>
    <row r="559" spans="1:19">
      <c r="A559" s="10" t="s">
        <v>339</v>
      </c>
      <c r="B559" s="2">
        <v>3</v>
      </c>
      <c r="C559" s="11" t="s">
        <v>24</v>
      </c>
      <c r="D559" s="2">
        <v>2</v>
      </c>
      <c r="E559" s="2">
        <v>2010</v>
      </c>
      <c r="F559" s="2" t="s">
        <v>266</v>
      </c>
      <c r="G559" s="2">
        <v>1</v>
      </c>
      <c r="H559" s="2">
        <v>0</v>
      </c>
      <c r="I559" s="2">
        <v>0</v>
      </c>
      <c r="J559" s="12">
        <v>130924</v>
      </c>
      <c r="K559" s="12">
        <v>99109.765329295988</v>
      </c>
      <c r="L559" s="12" t="s">
        <v>141</v>
      </c>
      <c r="M559" s="15">
        <v>-3.8416283603404065E-2</v>
      </c>
      <c r="N559" s="12">
        <v>116251.00069933117</v>
      </c>
      <c r="O559" s="14">
        <f t="shared" si="8"/>
        <v>-9.3590536062254592E-2</v>
      </c>
      <c r="P559">
        <v>1</v>
      </c>
      <c r="Q559">
        <v>2</v>
      </c>
      <c r="R559">
        <v>2</v>
      </c>
      <c r="S559">
        <v>1</v>
      </c>
    </row>
    <row r="560" spans="1:19">
      <c r="A560" s="10" t="s">
        <v>277</v>
      </c>
      <c r="B560" s="2">
        <v>4</v>
      </c>
      <c r="C560" s="11" t="s">
        <v>19</v>
      </c>
      <c r="D560" s="2">
        <v>2</v>
      </c>
      <c r="E560" s="2">
        <v>2009</v>
      </c>
      <c r="F560" s="2" t="s">
        <v>99</v>
      </c>
      <c r="G560" s="2">
        <v>1</v>
      </c>
      <c r="H560" s="2">
        <v>0</v>
      </c>
      <c r="I560" s="2">
        <v>0</v>
      </c>
      <c r="J560" s="12">
        <v>130278</v>
      </c>
      <c r="K560" s="12">
        <v>98620.741862225594</v>
      </c>
      <c r="L560" s="12" t="s">
        <v>102</v>
      </c>
      <c r="M560" s="13">
        <v>-3.8420588063553987E-2</v>
      </c>
      <c r="N560" s="12">
        <v>116243.76579486605</v>
      </c>
      <c r="O560" s="14">
        <f t="shared" si="8"/>
        <v>-9.3590702043736443E-2</v>
      </c>
      <c r="P560">
        <v>1</v>
      </c>
      <c r="Q560">
        <v>2</v>
      </c>
      <c r="R560">
        <v>2</v>
      </c>
      <c r="S560">
        <v>1</v>
      </c>
    </row>
    <row r="561" spans="1:19">
      <c r="A561" s="10" t="s">
        <v>327</v>
      </c>
      <c r="B561" s="2">
        <v>4</v>
      </c>
      <c r="C561" s="11" t="s">
        <v>24</v>
      </c>
      <c r="D561" s="2">
        <v>2</v>
      </c>
      <c r="E561" s="2">
        <v>2011</v>
      </c>
      <c r="F561" s="2" t="s">
        <v>161</v>
      </c>
      <c r="G561" s="2">
        <v>1</v>
      </c>
      <c r="H561" s="2">
        <v>0</v>
      </c>
      <c r="I561" s="2">
        <v>0</v>
      </c>
      <c r="J561" s="12">
        <v>129859</v>
      </c>
      <c r="K561" s="12">
        <v>98303.557910673742</v>
      </c>
      <c r="L561" s="12" t="s">
        <v>141</v>
      </c>
      <c r="M561" s="15">
        <v>-3.8423379965725535E-2</v>
      </c>
      <c r="N561" s="12">
        <v>116580.14838222529</v>
      </c>
      <c r="O561" s="14">
        <f t="shared" si="8"/>
        <v>-9.3582984833289265E-2</v>
      </c>
      <c r="P561">
        <v>1</v>
      </c>
      <c r="Q561">
        <v>2</v>
      </c>
      <c r="R561">
        <v>2</v>
      </c>
      <c r="S561">
        <v>1</v>
      </c>
    </row>
    <row r="562" spans="1:19">
      <c r="A562" s="10" t="s">
        <v>265</v>
      </c>
      <c r="B562" s="2">
        <v>5</v>
      </c>
      <c r="C562" s="11" t="s">
        <v>24</v>
      </c>
      <c r="D562" s="2">
        <v>2</v>
      </c>
      <c r="E562" s="2">
        <v>2010</v>
      </c>
      <c r="F562" s="2" t="s">
        <v>266</v>
      </c>
      <c r="G562" s="2">
        <v>1</v>
      </c>
      <c r="H562" s="2">
        <v>0</v>
      </c>
      <c r="I562" s="2">
        <v>0</v>
      </c>
      <c r="J562" s="12">
        <v>129326</v>
      </c>
      <c r="K562" s="12">
        <v>97900.075700227098</v>
      </c>
      <c r="L562" s="12" t="s">
        <v>141</v>
      </c>
      <c r="M562" s="13">
        <v>-3.8426931478511769E-2</v>
      </c>
      <c r="N562" s="12">
        <v>114832.09279002859</v>
      </c>
      <c r="O562" s="14">
        <f t="shared" si="8"/>
        <v>-9.3623088314816846E-2</v>
      </c>
      <c r="P562">
        <v>1</v>
      </c>
      <c r="Q562">
        <v>2</v>
      </c>
      <c r="R562">
        <v>2</v>
      </c>
      <c r="S562">
        <v>1</v>
      </c>
    </row>
    <row r="563" spans="1:19">
      <c r="A563" s="10" t="s">
        <v>415</v>
      </c>
      <c r="B563" s="2">
        <v>3</v>
      </c>
      <c r="C563" s="11" t="s">
        <v>24</v>
      </c>
      <c r="D563" s="2">
        <v>1</v>
      </c>
      <c r="E563" s="2">
        <v>2013</v>
      </c>
      <c r="F563" s="2" t="s">
        <v>107</v>
      </c>
      <c r="G563" s="2">
        <v>1</v>
      </c>
      <c r="H563" s="2">
        <v>0</v>
      </c>
      <c r="I563" s="2">
        <v>0</v>
      </c>
      <c r="J563" s="12">
        <v>128984</v>
      </c>
      <c r="K563" s="12">
        <v>97641.180923542779</v>
      </c>
      <c r="L563" s="12" t="s">
        <v>141</v>
      </c>
      <c r="M563" s="15">
        <v>-3.8429210310355844E-2</v>
      </c>
      <c r="N563" s="12">
        <v>121333.12294717594</v>
      </c>
      <c r="O563" s="14">
        <f t="shared" si="8"/>
        <v>-9.3473943205255539E-2</v>
      </c>
      <c r="P563">
        <v>1</v>
      </c>
      <c r="Q563">
        <v>2</v>
      </c>
      <c r="R563">
        <v>2</v>
      </c>
      <c r="S563">
        <v>1</v>
      </c>
    </row>
    <row r="564" spans="1:19">
      <c r="A564" s="10" t="s">
        <v>442</v>
      </c>
      <c r="B564" s="2">
        <v>5</v>
      </c>
      <c r="C564" s="11" t="s">
        <v>24</v>
      </c>
      <c r="D564" s="2">
        <v>2</v>
      </c>
      <c r="E564" s="2">
        <v>2014</v>
      </c>
      <c r="F564" s="2" t="s">
        <v>323</v>
      </c>
      <c r="G564" s="2">
        <v>1</v>
      </c>
      <c r="H564" s="2">
        <v>0</v>
      </c>
      <c r="I564" s="2">
        <v>0</v>
      </c>
      <c r="J564" s="12">
        <v>127957</v>
      </c>
      <c r="K564" s="12">
        <v>96863.739591218779</v>
      </c>
      <c r="L564" s="12" t="s">
        <v>141</v>
      </c>
      <c r="M564" s="13">
        <v>-3.8436053469139073E-2</v>
      </c>
      <c r="N564" s="12">
        <v>121820.72017899225</v>
      </c>
      <c r="O564" s="14">
        <f t="shared" si="8"/>
        <v>-9.3462756863890689E-2</v>
      </c>
      <c r="P564">
        <v>1</v>
      </c>
      <c r="Q564">
        <v>2</v>
      </c>
      <c r="R564">
        <v>2</v>
      </c>
      <c r="S564">
        <v>1</v>
      </c>
    </row>
    <row r="565" spans="1:19">
      <c r="A565" s="10" t="s">
        <v>363</v>
      </c>
      <c r="B565" s="2">
        <v>6</v>
      </c>
      <c r="C565" s="11" t="s">
        <v>24</v>
      </c>
      <c r="D565" s="2">
        <v>3</v>
      </c>
      <c r="E565" s="2">
        <v>2012</v>
      </c>
      <c r="F565" s="2" t="s">
        <v>148</v>
      </c>
      <c r="G565" s="2">
        <v>1</v>
      </c>
      <c r="H565" s="2">
        <v>0</v>
      </c>
      <c r="I565" s="2">
        <v>0</v>
      </c>
      <c r="J565" s="12">
        <v>127640</v>
      </c>
      <c r="K565" s="12">
        <v>96623.769871309618</v>
      </c>
      <c r="L565" s="12" t="s">
        <v>141</v>
      </c>
      <c r="M565" s="15">
        <v>-3.8438165719707998E-2</v>
      </c>
      <c r="N565" s="12">
        <v>117743.11242874146</v>
      </c>
      <c r="O565" s="14">
        <f t="shared" si="8"/>
        <v>-9.3556304384815589E-2</v>
      </c>
      <c r="P565">
        <v>1</v>
      </c>
      <c r="Q565">
        <v>2</v>
      </c>
      <c r="R565">
        <v>2</v>
      </c>
      <c r="S565">
        <v>1</v>
      </c>
    </row>
    <row r="566" spans="1:19">
      <c r="A566" s="10" t="s">
        <v>264</v>
      </c>
      <c r="B566" s="2">
        <v>5</v>
      </c>
      <c r="C566" s="11" t="s">
        <v>24</v>
      </c>
      <c r="D566" s="2">
        <v>3</v>
      </c>
      <c r="E566" s="2">
        <v>2010</v>
      </c>
      <c r="F566" s="2" t="s">
        <v>216</v>
      </c>
      <c r="G566" s="2">
        <v>1</v>
      </c>
      <c r="H566" s="2">
        <v>0</v>
      </c>
      <c r="I566" s="2">
        <v>0</v>
      </c>
      <c r="J566" s="12">
        <v>127627</v>
      </c>
      <c r="K566" s="12">
        <v>96613.928841786532</v>
      </c>
      <c r="L566" s="12" t="s">
        <v>141</v>
      </c>
      <c r="M566" s="13">
        <v>-3.8438252341971076E-2</v>
      </c>
      <c r="N566" s="12">
        <v>113323.50421812302</v>
      </c>
      <c r="O566" s="14">
        <f t="shared" si="8"/>
        <v>-9.3657698000113018E-2</v>
      </c>
      <c r="P566">
        <v>1</v>
      </c>
      <c r="Q566">
        <v>2</v>
      </c>
      <c r="R566">
        <v>2</v>
      </c>
      <c r="S566">
        <v>1</v>
      </c>
    </row>
    <row r="567" spans="1:19">
      <c r="A567" s="10" t="s">
        <v>110</v>
      </c>
      <c r="B567" s="2">
        <v>2</v>
      </c>
      <c r="C567" s="11" t="s">
        <v>19</v>
      </c>
      <c r="D567" s="2">
        <v>4</v>
      </c>
      <c r="E567" s="2">
        <v>2015</v>
      </c>
      <c r="F567" s="2" t="s">
        <v>101</v>
      </c>
      <c r="G567" s="2">
        <v>2</v>
      </c>
      <c r="H567" s="2">
        <v>0</v>
      </c>
      <c r="I567" s="2">
        <v>0</v>
      </c>
      <c r="J567" s="12">
        <v>126587</v>
      </c>
      <c r="K567" s="12">
        <v>95826.646479939445</v>
      </c>
      <c r="L567" s="12" t="s">
        <v>102</v>
      </c>
      <c r="M567" s="15">
        <v>-3.8445182123017389E-2</v>
      </c>
      <c r="N567" s="12">
        <v>121635.20850233363</v>
      </c>
      <c r="O567" s="14">
        <f t="shared" si="8"/>
        <v>-9.3467012829279467E-2</v>
      </c>
      <c r="P567">
        <v>1</v>
      </c>
      <c r="Q567">
        <v>2</v>
      </c>
      <c r="R567">
        <v>2</v>
      </c>
      <c r="S567">
        <v>1</v>
      </c>
    </row>
    <row r="568" spans="1:19">
      <c r="A568" s="10" t="s">
        <v>443</v>
      </c>
      <c r="B568" s="2">
        <v>3</v>
      </c>
      <c r="C568" s="11" t="s">
        <v>19</v>
      </c>
      <c r="D568" s="2">
        <v>4</v>
      </c>
      <c r="E568" s="2">
        <v>2009</v>
      </c>
      <c r="F568" s="2" t="s">
        <v>444</v>
      </c>
      <c r="G568" s="2">
        <v>1</v>
      </c>
      <c r="H568" s="2">
        <v>0</v>
      </c>
      <c r="I568" s="2">
        <v>0</v>
      </c>
      <c r="J568" s="12">
        <v>124330</v>
      </c>
      <c r="K568" s="12">
        <v>94118.092354277062</v>
      </c>
      <c r="L568" s="12" t="s">
        <v>102</v>
      </c>
      <c r="M568" s="13">
        <v>-3.8460221080538086E-2</v>
      </c>
      <c r="N568" s="12">
        <v>110936.51576840061</v>
      </c>
      <c r="O568" s="14">
        <f t="shared" si="8"/>
        <v>-9.371245972944664E-2</v>
      </c>
      <c r="P568">
        <v>1</v>
      </c>
      <c r="Q568">
        <v>2</v>
      </c>
      <c r="R568">
        <v>2</v>
      </c>
      <c r="S568">
        <v>1</v>
      </c>
    </row>
    <row r="569" spans="1:19">
      <c r="A569" s="10" t="s">
        <v>264</v>
      </c>
      <c r="B569" s="2">
        <v>5</v>
      </c>
      <c r="C569" s="11" t="s">
        <v>24</v>
      </c>
      <c r="D569" s="2">
        <v>3</v>
      </c>
      <c r="E569" s="2">
        <v>2010</v>
      </c>
      <c r="F569" s="2" t="s">
        <v>216</v>
      </c>
      <c r="G569" s="2">
        <v>1</v>
      </c>
      <c r="H569" s="2">
        <v>0</v>
      </c>
      <c r="I569" s="2">
        <v>0</v>
      </c>
      <c r="J569" s="12">
        <v>124064</v>
      </c>
      <c r="K569" s="12">
        <v>93916.729750189261</v>
      </c>
      <c r="L569" s="12" t="s">
        <v>141</v>
      </c>
      <c r="M569" s="15">
        <v>-3.84619935053057E-2</v>
      </c>
      <c r="N569" s="12">
        <v>110159.81906114862</v>
      </c>
      <c r="O569" s="14">
        <f t="shared" si="8"/>
        <v>-9.3730278523191449E-2</v>
      </c>
      <c r="P569">
        <v>1</v>
      </c>
      <c r="Q569">
        <v>2</v>
      </c>
      <c r="R569">
        <v>2</v>
      </c>
      <c r="S569">
        <v>1</v>
      </c>
    </row>
    <row r="570" spans="1:19">
      <c r="A570" s="10" t="s">
        <v>215</v>
      </c>
      <c r="B570" s="2">
        <v>3</v>
      </c>
      <c r="C570" s="11" t="s">
        <v>24</v>
      </c>
      <c r="D570" s="2">
        <v>3</v>
      </c>
      <c r="E570" s="2">
        <v>2010</v>
      </c>
      <c r="F570" s="2" t="s">
        <v>216</v>
      </c>
      <c r="G570" s="2">
        <v>1</v>
      </c>
      <c r="H570" s="2">
        <v>0</v>
      </c>
      <c r="I570" s="2">
        <v>0</v>
      </c>
      <c r="J570" s="12">
        <v>123417</v>
      </c>
      <c r="K570" s="12">
        <v>93426.949280847854</v>
      </c>
      <c r="L570" s="12" t="s">
        <v>141</v>
      </c>
      <c r="M570" s="13">
        <v>-3.8466304628706628E-2</v>
      </c>
      <c r="N570" s="12">
        <v>109585.33006407805</v>
      </c>
      <c r="O570" s="14">
        <f t="shared" si="8"/>
        <v>-9.3743458315061146E-2</v>
      </c>
      <c r="P570">
        <v>1</v>
      </c>
      <c r="Q570">
        <v>2</v>
      </c>
      <c r="R570">
        <v>2</v>
      </c>
      <c r="S570">
        <v>1</v>
      </c>
    </row>
    <row r="571" spans="1:19">
      <c r="A571" s="10" t="s">
        <v>160</v>
      </c>
      <c r="B571" s="2">
        <v>3</v>
      </c>
      <c r="C571" s="11" t="s">
        <v>24</v>
      </c>
      <c r="D571" s="2">
        <v>2</v>
      </c>
      <c r="E571" s="2">
        <v>2011</v>
      </c>
      <c r="F571" s="2" t="s">
        <v>161</v>
      </c>
      <c r="G571" s="2">
        <v>1</v>
      </c>
      <c r="H571" s="2">
        <v>0</v>
      </c>
      <c r="I571" s="2">
        <v>0</v>
      </c>
      <c r="J571" s="12">
        <v>123138</v>
      </c>
      <c r="K571" s="12">
        <v>93215.745647236952</v>
      </c>
      <c r="L571" s="12" t="s">
        <v>141</v>
      </c>
      <c r="M571" s="15">
        <v>-3.846816367573732E-2</v>
      </c>
      <c r="N571" s="12">
        <v>110546.41042585002</v>
      </c>
      <c r="O571" s="14">
        <f t="shared" si="8"/>
        <v>-9.372140943474698E-2</v>
      </c>
      <c r="P571">
        <v>1</v>
      </c>
      <c r="Q571">
        <v>2</v>
      </c>
      <c r="R571">
        <v>2</v>
      </c>
      <c r="S571">
        <v>1</v>
      </c>
    </row>
    <row r="572" spans="1:19">
      <c r="A572" s="10" t="s">
        <v>191</v>
      </c>
      <c r="B572" s="2">
        <v>1</v>
      </c>
      <c r="C572" s="11" t="s">
        <v>20</v>
      </c>
      <c r="D572" s="2">
        <v>1</v>
      </c>
      <c r="E572" s="2">
        <v>1996</v>
      </c>
      <c r="F572" s="2" t="s">
        <v>192</v>
      </c>
      <c r="G572" s="2">
        <v>1</v>
      </c>
      <c r="H572" s="2">
        <v>0</v>
      </c>
      <c r="I572" s="2">
        <v>0</v>
      </c>
      <c r="J572" s="12">
        <v>122945</v>
      </c>
      <c r="K572" s="12">
        <v>93069.64420893263</v>
      </c>
      <c r="L572" s="12" t="s">
        <v>105</v>
      </c>
      <c r="M572" s="13">
        <v>-3.8469449683181493E-2</v>
      </c>
      <c r="N572" s="12">
        <v>139075.8628829823</v>
      </c>
      <c r="O572" s="14">
        <f t="shared" si="8"/>
        <v>-9.3066893425808789E-2</v>
      </c>
      <c r="P572">
        <v>1</v>
      </c>
      <c r="Q572">
        <v>2</v>
      </c>
      <c r="R572">
        <v>2</v>
      </c>
      <c r="S572">
        <v>1</v>
      </c>
    </row>
    <row r="573" spans="1:19">
      <c r="A573" s="10" t="s">
        <v>445</v>
      </c>
      <c r="B573" s="2">
        <v>4</v>
      </c>
      <c r="C573" s="11" t="s">
        <v>24</v>
      </c>
      <c r="D573" s="2">
        <v>1</v>
      </c>
      <c r="E573" s="2">
        <v>2012</v>
      </c>
      <c r="F573" s="2" t="s">
        <v>337</v>
      </c>
      <c r="G573" s="2">
        <v>1</v>
      </c>
      <c r="H573" s="2">
        <v>0</v>
      </c>
      <c r="I573" s="2">
        <v>0</v>
      </c>
      <c r="J573" s="12">
        <v>122821</v>
      </c>
      <c r="K573" s="12">
        <v>92975.775927327792</v>
      </c>
      <c r="L573" s="12" t="s">
        <v>141</v>
      </c>
      <c r="M573" s="15">
        <v>-3.8470275926306245E-2</v>
      </c>
      <c r="N573" s="12">
        <v>113297.76568168642</v>
      </c>
      <c r="O573" s="14">
        <f t="shared" si="8"/>
        <v>-9.3658288487580996E-2</v>
      </c>
      <c r="P573">
        <v>1</v>
      </c>
      <c r="Q573">
        <v>2</v>
      </c>
      <c r="R573">
        <v>2</v>
      </c>
      <c r="S573">
        <v>1</v>
      </c>
    </row>
    <row r="574" spans="1:19">
      <c r="A574" s="10" t="s">
        <v>226</v>
      </c>
      <c r="B574" s="2">
        <v>3</v>
      </c>
      <c r="C574" s="11" t="s">
        <v>24</v>
      </c>
      <c r="D574" s="2">
        <v>3</v>
      </c>
      <c r="E574" s="2">
        <v>2015</v>
      </c>
      <c r="F574" s="2" t="s">
        <v>227</v>
      </c>
      <c r="G574" s="2">
        <v>1</v>
      </c>
      <c r="H574" s="2">
        <v>0</v>
      </c>
      <c r="I574" s="2">
        <v>0</v>
      </c>
      <c r="J574" s="12">
        <v>122352</v>
      </c>
      <c r="K574" s="12">
        <v>92620.741862225594</v>
      </c>
      <c r="L574" s="12" t="s">
        <v>141</v>
      </c>
      <c r="M574" s="13">
        <v>-3.8473400991028091E-2</v>
      </c>
      <c r="N574" s="12">
        <v>117565.87193532925</v>
      </c>
      <c r="O574" s="14">
        <f t="shared" si="8"/>
        <v>-9.3560370594657674E-2</v>
      </c>
      <c r="P574">
        <v>1</v>
      </c>
      <c r="Q574">
        <v>2</v>
      </c>
      <c r="R574">
        <v>2</v>
      </c>
      <c r="S574">
        <v>1</v>
      </c>
    </row>
    <row r="575" spans="1:19">
      <c r="A575" s="10" t="s">
        <v>446</v>
      </c>
      <c r="B575" s="2">
        <v>4</v>
      </c>
      <c r="C575" s="11" t="s">
        <v>24</v>
      </c>
      <c r="D575" s="2">
        <v>3</v>
      </c>
      <c r="E575" s="2">
        <v>2002</v>
      </c>
      <c r="F575" s="2" t="s">
        <v>342</v>
      </c>
      <c r="G575" s="2">
        <v>1</v>
      </c>
      <c r="H575" s="2">
        <v>0</v>
      </c>
      <c r="I575" s="2">
        <v>11</v>
      </c>
      <c r="J575" s="12">
        <v>122225</v>
      </c>
      <c r="K575" s="12">
        <v>92524.60257380773</v>
      </c>
      <c r="L575" s="12" t="s">
        <v>141</v>
      </c>
      <c r="M575" s="15">
        <v>-3.8474247223905862E-2</v>
      </c>
      <c r="N575" s="12">
        <v>113885.05327119197</v>
      </c>
      <c r="O575" s="14">
        <f t="shared" si="8"/>
        <v>-9.3644815073404553E-2</v>
      </c>
      <c r="P575">
        <v>1</v>
      </c>
      <c r="Q575">
        <v>2</v>
      </c>
      <c r="R575">
        <v>2</v>
      </c>
      <c r="S575">
        <v>1</v>
      </c>
    </row>
    <row r="576" spans="1:19">
      <c r="A576" s="10" t="s">
        <v>414</v>
      </c>
      <c r="B576" s="2">
        <v>4</v>
      </c>
      <c r="C576" s="11" t="s">
        <v>24</v>
      </c>
      <c r="D576" s="2">
        <v>3</v>
      </c>
      <c r="E576" s="2">
        <v>2015</v>
      </c>
      <c r="F576" s="2" t="s">
        <v>227</v>
      </c>
      <c r="G576" s="2">
        <v>1</v>
      </c>
      <c r="H576" s="2">
        <v>0</v>
      </c>
      <c r="I576" s="2">
        <v>0</v>
      </c>
      <c r="J576" s="12">
        <v>121971</v>
      </c>
      <c r="K576" s="12">
        <v>92332.323996972002</v>
      </c>
      <c r="L576" s="12" t="s">
        <v>141</v>
      </c>
      <c r="M576" s="13">
        <v>-3.8475939689661405E-2</v>
      </c>
      <c r="N576" s="12">
        <v>117199.77577664479</v>
      </c>
      <c r="O576" s="14">
        <f t="shared" si="8"/>
        <v>-9.3568769486891232E-2</v>
      </c>
      <c r="P576">
        <v>1</v>
      </c>
      <c r="Q576">
        <v>2</v>
      </c>
      <c r="R576">
        <v>2</v>
      </c>
      <c r="S576">
        <v>1</v>
      </c>
    </row>
    <row r="577" spans="1:19">
      <c r="A577" s="10" t="s">
        <v>129</v>
      </c>
      <c r="B577" s="2">
        <v>1</v>
      </c>
      <c r="C577" s="11" t="s">
        <v>19</v>
      </c>
      <c r="D577" s="2">
        <v>3</v>
      </c>
      <c r="E577" s="2">
        <v>2004</v>
      </c>
      <c r="F577" s="2" t="s">
        <v>128</v>
      </c>
      <c r="G577" s="2">
        <v>1</v>
      </c>
      <c r="H577" s="2">
        <v>0</v>
      </c>
      <c r="I577" s="2">
        <v>0</v>
      </c>
      <c r="J577" s="12">
        <v>121857</v>
      </c>
      <c r="K577" s="12">
        <v>92246.025738077224</v>
      </c>
      <c r="L577" s="12" t="s">
        <v>102</v>
      </c>
      <c r="M577" s="15">
        <v>-3.8476699300276099E-2</v>
      </c>
      <c r="N577" s="12">
        <v>113716.73979303469</v>
      </c>
      <c r="O577" s="14">
        <f t="shared" si="8"/>
        <v>-9.3648676481755788E-2</v>
      </c>
      <c r="P577">
        <v>1</v>
      </c>
      <c r="Q577">
        <v>2</v>
      </c>
      <c r="R577">
        <v>2</v>
      </c>
      <c r="S577">
        <v>1</v>
      </c>
    </row>
    <row r="578" spans="1:19">
      <c r="A578" s="10" t="s">
        <v>426</v>
      </c>
      <c r="B578" s="2">
        <v>5</v>
      </c>
      <c r="C578" s="11" t="s">
        <v>24</v>
      </c>
      <c r="D578" s="2">
        <v>1</v>
      </c>
      <c r="E578" s="2">
        <v>2013</v>
      </c>
      <c r="F578" s="2" t="s">
        <v>107</v>
      </c>
      <c r="G578" s="2">
        <v>1</v>
      </c>
      <c r="H578" s="2">
        <v>0</v>
      </c>
      <c r="I578" s="2">
        <v>0</v>
      </c>
      <c r="J578" s="12">
        <v>121806</v>
      </c>
      <c r="K578" s="12">
        <v>92207.418622255864</v>
      </c>
      <c r="L578" s="12" t="s">
        <v>141</v>
      </c>
      <c r="M578" s="13">
        <v>-3.847703912607741E-2</v>
      </c>
      <c r="N578" s="12">
        <v>114580.89665155145</v>
      </c>
      <c r="O578" s="14">
        <f t="shared" ref="O578:O641" si="9">STANDARDIZE(N578,AVERAGE($N$2:$N$1580),STDEV($N$2:$N$1580))</f>
        <v>-9.3628851197727542E-2</v>
      </c>
      <c r="P578">
        <v>1</v>
      </c>
      <c r="Q578">
        <v>2</v>
      </c>
      <c r="R578">
        <v>2</v>
      </c>
      <c r="S578">
        <v>1</v>
      </c>
    </row>
    <row r="579" spans="1:19">
      <c r="A579" s="10" t="s">
        <v>169</v>
      </c>
      <c r="B579" s="2">
        <v>3</v>
      </c>
      <c r="C579" s="11" t="s">
        <v>24</v>
      </c>
      <c r="D579" s="2">
        <v>3</v>
      </c>
      <c r="E579" s="2">
        <v>2013</v>
      </c>
      <c r="F579" s="2" t="s">
        <v>170</v>
      </c>
      <c r="G579" s="2">
        <v>1</v>
      </c>
      <c r="H579" s="2">
        <v>0</v>
      </c>
      <c r="I579" s="2">
        <v>0</v>
      </c>
      <c r="J579" s="12">
        <v>121210</v>
      </c>
      <c r="K579" s="12">
        <v>91756.245268735816</v>
      </c>
      <c r="L579" s="12" t="s">
        <v>141</v>
      </c>
      <c r="M579" s="15">
        <v>-3.8481010423677027E-2</v>
      </c>
      <c r="N579" s="12">
        <v>114020.24927453944</v>
      </c>
      <c r="O579" s="14">
        <f t="shared" si="9"/>
        <v>-9.3641713438395321E-2</v>
      </c>
      <c r="P579">
        <v>1</v>
      </c>
      <c r="Q579">
        <v>2</v>
      </c>
      <c r="R579">
        <v>2</v>
      </c>
      <c r="S579">
        <v>1</v>
      </c>
    </row>
    <row r="580" spans="1:19">
      <c r="A580" s="10" t="s">
        <v>447</v>
      </c>
      <c r="B580" s="2">
        <v>6</v>
      </c>
      <c r="C580" s="11" t="s">
        <v>24</v>
      </c>
      <c r="D580" s="2">
        <v>1</v>
      </c>
      <c r="E580" s="2">
        <v>2011</v>
      </c>
      <c r="F580" s="2" t="s">
        <v>448</v>
      </c>
      <c r="G580" s="2">
        <v>1</v>
      </c>
      <c r="H580" s="2">
        <v>0</v>
      </c>
      <c r="I580" s="2">
        <v>0</v>
      </c>
      <c r="J580" s="12">
        <v>120449</v>
      </c>
      <c r="K580" s="12">
        <v>91180.166540499631</v>
      </c>
      <c r="L580" s="12" t="s">
        <v>141</v>
      </c>
      <c r="M580" s="13">
        <v>-3.8486081157692642E-2</v>
      </c>
      <c r="N580" s="12">
        <v>108132.37659685238</v>
      </c>
      <c r="O580" s="14">
        <f t="shared" si="9"/>
        <v>-9.3776791632830578E-2</v>
      </c>
      <c r="P580">
        <v>1</v>
      </c>
      <c r="Q580">
        <v>2</v>
      </c>
      <c r="R580">
        <v>2</v>
      </c>
      <c r="S580">
        <v>1</v>
      </c>
    </row>
    <row r="581" spans="1:19">
      <c r="A581" s="10" t="s">
        <v>339</v>
      </c>
      <c r="B581" s="2">
        <v>3</v>
      </c>
      <c r="C581" s="11" t="s">
        <v>24</v>
      </c>
      <c r="D581" s="2">
        <v>2</v>
      </c>
      <c r="E581" s="2">
        <v>2010</v>
      </c>
      <c r="F581" s="2" t="s">
        <v>266</v>
      </c>
      <c r="G581" s="2">
        <v>1</v>
      </c>
      <c r="H581" s="2">
        <v>0</v>
      </c>
      <c r="I581" s="2">
        <v>0</v>
      </c>
      <c r="J581" s="12">
        <v>119346</v>
      </c>
      <c r="K581" s="12">
        <v>90345.193035579112</v>
      </c>
      <c r="L581" s="12" t="s">
        <v>141</v>
      </c>
      <c r="M581" s="15">
        <v>-3.8493430723552338E-2</v>
      </c>
      <c r="N581" s="12">
        <v>105970.57781203125</v>
      </c>
      <c r="O581" s="14">
        <f t="shared" si="9"/>
        <v>-9.3826387113672499E-2</v>
      </c>
      <c r="P581">
        <v>1</v>
      </c>
      <c r="Q581">
        <v>2</v>
      </c>
      <c r="R581">
        <v>2</v>
      </c>
      <c r="S581">
        <v>1</v>
      </c>
    </row>
    <row r="582" spans="1:19">
      <c r="A582" s="10" t="s">
        <v>301</v>
      </c>
      <c r="B582" s="2">
        <v>3</v>
      </c>
      <c r="C582" s="11" t="s">
        <v>24</v>
      </c>
      <c r="D582" s="2">
        <v>2</v>
      </c>
      <c r="E582" s="2">
        <v>2012</v>
      </c>
      <c r="F582" s="2" t="s">
        <v>268</v>
      </c>
      <c r="G582" s="2">
        <v>1</v>
      </c>
      <c r="H582" s="2">
        <v>0</v>
      </c>
      <c r="I582" s="2">
        <v>0</v>
      </c>
      <c r="J582" s="12">
        <v>119029</v>
      </c>
      <c r="K582" s="12">
        <v>90105.223315669951</v>
      </c>
      <c r="L582" s="12" t="s">
        <v>141</v>
      </c>
      <c r="M582" s="13">
        <v>-3.8495542974121263E-2</v>
      </c>
      <c r="N582" s="12">
        <v>109799.78791351196</v>
      </c>
      <c r="O582" s="14">
        <f t="shared" si="9"/>
        <v>-9.3738538273363606E-2</v>
      </c>
      <c r="P582">
        <v>1</v>
      </c>
      <c r="Q582">
        <v>2</v>
      </c>
      <c r="R582">
        <v>2</v>
      </c>
      <c r="S582">
        <v>1</v>
      </c>
    </row>
    <row r="583" spans="1:19">
      <c r="A583" s="10" t="s">
        <v>277</v>
      </c>
      <c r="B583" s="2">
        <v>4</v>
      </c>
      <c r="C583" s="11" t="s">
        <v>24</v>
      </c>
      <c r="D583" s="2">
        <v>2</v>
      </c>
      <c r="E583" s="2">
        <v>2009</v>
      </c>
      <c r="F583" s="2" t="s">
        <v>99</v>
      </c>
      <c r="G583" s="2">
        <v>1</v>
      </c>
      <c r="H583" s="2">
        <v>0</v>
      </c>
      <c r="I583" s="2">
        <v>0</v>
      </c>
      <c r="J583" s="12">
        <v>118103</v>
      </c>
      <c r="K583" s="12">
        <v>89404.239212717643</v>
      </c>
      <c r="L583" s="12" t="s">
        <v>141</v>
      </c>
      <c r="M583" s="15">
        <v>-3.8501713144552883E-2</v>
      </c>
      <c r="N583" s="12">
        <v>105380.32109543488</v>
      </c>
      <c r="O583" s="14">
        <f t="shared" si="9"/>
        <v>-9.3839928644866497E-2</v>
      </c>
      <c r="P583">
        <v>1</v>
      </c>
      <c r="Q583">
        <v>2</v>
      </c>
      <c r="R583">
        <v>2</v>
      </c>
      <c r="S583">
        <v>1</v>
      </c>
    </row>
    <row r="584" spans="1:19">
      <c r="A584" s="10" t="s">
        <v>449</v>
      </c>
      <c r="B584" s="2">
        <v>3</v>
      </c>
      <c r="C584" s="11" t="s">
        <v>24</v>
      </c>
      <c r="D584" s="2">
        <v>2</v>
      </c>
      <c r="E584" s="2">
        <v>2014</v>
      </c>
      <c r="F584" s="2" t="s">
        <v>323</v>
      </c>
      <c r="G584" s="2">
        <v>1</v>
      </c>
      <c r="H584" s="2">
        <v>0</v>
      </c>
      <c r="I584" s="2">
        <v>0</v>
      </c>
      <c r="J584" s="12">
        <v>117877</v>
      </c>
      <c r="K584" s="12">
        <v>89233.156699470099</v>
      </c>
      <c r="L584" s="12" t="s">
        <v>141</v>
      </c>
      <c r="M584" s="13">
        <v>-3.8503219039280251E-2</v>
      </c>
      <c r="N584" s="12">
        <v>112224.11460521168</v>
      </c>
      <c r="O584" s="14">
        <f t="shared" si="9"/>
        <v>-9.3682919938837289E-2</v>
      </c>
      <c r="P584">
        <v>1</v>
      </c>
      <c r="Q584">
        <v>2</v>
      </c>
      <c r="R584">
        <v>2</v>
      </c>
      <c r="S584">
        <v>1</v>
      </c>
    </row>
    <row r="585" spans="1:19">
      <c r="A585" s="10" t="s">
        <v>188</v>
      </c>
      <c r="B585" s="2">
        <v>4</v>
      </c>
      <c r="C585" s="11" t="s">
        <v>39</v>
      </c>
      <c r="D585" s="2">
        <v>2</v>
      </c>
      <c r="E585" s="2">
        <v>2013</v>
      </c>
      <c r="F585" s="2" t="s">
        <v>189</v>
      </c>
      <c r="G585" s="2">
        <v>1</v>
      </c>
      <c r="H585" s="2">
        <v>0</v>
      </c>
      <c r="I585" s="2">
        <v>0</v>
      </c>
      <c r="J585" s="12">
        <v>117710</v>
      </c>
      <c r="K585" s="12">
        <v>89106.737320211963</v>
      </c>
      <c r="L585" s="12" t="s">
        <v>141</v>
      </c>
      <c r="M585" s="15">
        <v>-3.8504331802198269E-2</v>
      </c>
      <c r="N585" s="12">
        <v>110727.85695987161</v>
      </c>
      <c r="O585" s="14">
        <f t="shared" si="9"/>
        <v>-9.3717246730907436E-2</v>
      </c>
      <c r="P585">
        <v>1</v>
      </c>
      <c r="Q585">
        <v>2</v>
      </c>
      <c r="R585">
        <v>2</v>
      </c>
      <c r="S585">
        <v>1</v>
      </c>
    </row>
    <row r="586" spans="1:19">
      <c r="A586" s="10" t="s">
        <v>160</v>
      </c>
      <c r="B586" s="2">
        <v>3</v>
      </c>
      <c r="C586" s="11" t="s">
        <v>24</v>
      </c>
      <c r="D586" s="2">
        <v>2</v>
      </c>
      <c r="E586" s="2">
        <v>2011</v>
      </c>
      <c r="F586" s="2" t="s">
        <v>161</v>
      </c>
      <c r="G586" s="2">
        <v>1</v>
      </c>
      <c r="H586" s="2">
        <v>0</v>
      </c>
      <c r="I586" s="2">
        <v>0</v>
      </c>
      <c r="J586" s="12">
        <v>116505</v>
      </c>
      <c r="K586" s="12">
        <v>88194.549583648753</v>
      </c>
      <c r="L586" s="12" t="s">
        <v>141</v>
      </c>
      <c r="M586" s="13">
        <v>-3.8512361019660581E-2</v>
      </c>
      <c r="N586" s="12">
        <v>104591.6739484453</v>
      </c>
      <c r="O586" s="14">
        <f t="shared" si="9"/>
        <v>-9.3858021602797728E-2</v>
      </c>
      <c r="P586">
        <v>1</v>
      </c>
      <c r="Q586">
        <v>2</v>
      </c>
      <c r="R586">
        <v>2</v>
      </c>
      <c r="S586">
        <v>1</v>
      </c>
    </row>
    <row r="587" spans="1:19">
      <c r="A587" s="10" t="s">
        <v>434</v>
      </c>
      <c r="B587" s="2">
        <v>6</v>
      </c>
      <c r="C587" s="11" t="s">
        <v>24</v>
      </c>
      <c r="D587" s="2">
        <v>1</v>
      </c>
      <c r="E587" s="2">
        <v>2013</v>
      </c>
      <c r="F587" s="2" t="s">
        <v>107</v>
      </c>
      <c r="G587" s="2">
        <v>1</v>
      </c>
      <c r="H587" s="2">
        <v>0</v>
      </c>
      <c r="I587" s="2">
        <v>0</v>
      </c>
      <c r="J587" s="12">
        <v>116036</v>
      </c>
      <c r="K587" s="12">
        <v>87839.515518546556</v>
      </c>
      <c r="L587" s="12" t="s">
        <v>141</v>
      </c>
      <c r="M587" s="15">
        <v>-3.8515486084382426E-2</v>
      </c>
      <c r="N587" s="12">
        <v>109153.15274994192</v>
      </c>
      <c r="O587" s="14">
        <f t="shared" si="9"/>
        <v>-9.3753373225668957E-2</v>
      </c>
      <c r="P587">
        <v>1</v>
      </c>
      <c r="Q587">
        <v>2</v>
      </c>
      <c r="R587">
        <v>2</v>
      </c>
      <c r="S587">
        <v>1</v>
      </c>
    </row>
    <row r="588" spans="1:19">
      <c r="A588" s="10" t="s">
        <v>450</v>
      </c>
      <c r="B588" s="2">
        <v>4</v>
      </c>
      <c r="C588" s="11" t="s">
        <v>24</v>
      </c>
      <c r="D588" s="2">
        <v>3</v>
      </c>
      <c r="E588" s="2">
        <v>2010</v>
      </c>
      <c r="F588" s="2" t="s">
        <v>216</v>
      </c>
      <c r="G588" s="2">
        <v>1</v>
      </c>
      <c r="H588" s="2">
        <v>0</v>
      </c>
      <c r="I588" s="2">
        <v>0</v>
      </c>
      <c r="J588" s="12">
        <v>115225</v>
      </c>
      <c r="K588" s="12">
        <v>87225.586676760038</v>
      </c>
      <c r="L588" s="12" t="s">
        <v>141</v>
      </c>
      <c r="M588" s="13">
        <v>-3.8520889980948346E-2</v>
      </c>
      <c r="N588" s="12">
        <v>102311.42919235918</v>
      </c>
      <c r="O588" s="14">
        <f t="shared" si="9"/>
        <v>-9.3910334443340265E-2</v>
      </c>
      <c r="P588">
        <v>1</v>
      </c>
      <c r="Q588">
        <v>2</v>
      </c>
      <c r="R588">
        <v>2</v>
      </c>
      <c r="S588">
        <v>1</v>
      </c>
    </row>
    <row r="589" spans="1:19">
      <c r="A589" s="10" t="s">
        <v>188</v>
      </c>
      <c r="B589" s="2">
        <v>4</v>
      </c>
      <c r="C589" s="11" t="s">
        <v>24</v>
      </c>
      <c r="D589" s="2">
        <v>2</v>
      </c>
      <c r="E589" s="2">
        <v>2013</v>
      </c>
      <c r="F589" s="2" t="s">
        <v>189</v>
      </c>
      <c r="G589" s="2">
        <v>1</v>
      </c>
      <c r="H589" s="2">
        <v>0</v>
      </c>
      <c r="I589" s="2">
        <v>0</v>
      </c>
      <c r="J589" s="12">
        <v>115034</v>
      </c>
      <c r="K589" s="12">
        <v>87080.999242997728</v>
      </c>
      <c r="L589" s="12" t="s">
        <v>141</v>
      </c>
      <c r="M589" s="15">
        <v>-3.8522162661890506E-2</v>
      </c>
      <c r="N589" s="12">
        <v>108210.58786442844</v>
      </c>
      <c r="O589" s="14">
        <f t="shared" si="9"/>
        <v>-9.3774997328268134E-2</v>
      </c>
      <c r="P589">
        <v>1</v>
      </c>
      <c r="Q589">
        <v>2</v>
      </c>
      <c r="R589">
        <v>2</v>
      </c>
      <c r="S589">
        <v>1</v>
      </c>
    </row>
    <row r="590" spans="1:19">
      <c r="A590" s="10" t="s">
        <v>415</v>
      </c>
      <c r="B590" s="2">
        <v>3</v>
      </c>
      <c r="C590" s="11" t="s">
        <v>24</v>
      </c>
      <c r="D590" s="2">
        <v>1</v>
      </c>
      <c r="E590" s="2">
        <v>2013</v>
      </c>
      <c r="F590" s="2" t="s">
        <v>107</v>
      </c>
      <c r="G590" s="2">
        <v>1</v>
      </c>
      <c r="H590" s="2">
        <v>0</v>
      </c>
      <c r="I590" s="2">
        <v>0</v>
      </c>
      <c r="J590" s="12">
        <v>114628</v>
      </c>
      <c r="K590" s="12">
        <v>86773.656320968963</v>
      </c>
      <c r="L590" s="12" t="s">
        <v>141</v>
      </c>
      <c r="M590" s="13">
        <v>-3.852486794179897E-2</v>
      </c>
      <c r="N590" s="12">
        <v>107828.67035592697</v>
      </c>
      <c r="O590" s="14">
        <f t="shared" si="9"/>
        <v>-9.3783759190199531E-2</v>
      </c>
      <c r="P590">
        <v>1</v>
      </c>
      <c r="Q590">
        <v>2</v>
      </c>
      <c r="R590">
        <v>2</v>
      </c>
      <c r="S590">
        <v>1</v>
      </c>
    </row>
    <row r="591" spans="1:19">
      <c r="A591" s="10" t="s">
        <v>451</v>
      </c>
      <c r="B591" s="2">
        <v>2</v>
      </c>
      <c r="C591" s="11" t="s">
        <v>24</v>
      </c>
      <c r="D591" s="2">
        <v>2</v>
      </c>
      <c r="E591" s="2">
        <v>2015</v>
      </c>
      <c r="F591" s="2" t="s">
        <v>250</v>
      </c>
      <c r="G591" s="2">
        <v>1</v>
      </c>
      <c r="H591" s="2">
        <v>0</v>
      </c>
      <c r="I591" s="2">
        <v>0</v>
      </c>
      <c r="J591" s="12">
        <v>108023</v>
      </c>
      <c r="K591" s="12">
        <v>81773.656320968963</v>
      </c>
      <c r="L591" s="12" t="s">
        <v>141</v>
      </c>
      <c r="M591" s="15">
        <v>-3.8568878714694062E-2</v>
      </c>
      <c r="N591" s="12">
        <v>103797.38936895246</v>
      </c>
      <c r="O591" s="14">
        <f t="shared" si="9"/>
        <v>-9.3876243893383643E-2</v>
      </c>
      <c r="P591">
        <v>1</v>
      </c>
      <c r="Q591">
        <v>2</v>
      </c>
      <c r="R591">
        <v>2</v>
      </c>
      <c r="S591">
        <v>1</v>
      </c>
    </row>
    <row r="592" spans="1:19">
      <c r="A592" s="10" t="s">
        <v>191</v>
      </c>
      <c r="B592" s="2">
        <v>1</v>
      </c>
      <c r="C592" s="11" t="s">
        <v>20</v>
      </c>
      <c r="D592" s="2">
        <v>1</v>
      </c>
      <c r="E592" s="2">
        <v>1996</v>
      </c>
      <c r="F592" s="2" t="s">
        <v>192</v>
      </c>
      <c r="G592" s="2">
        <v>1</v>
      </c>
      <c r="H592" s="2">
        <v>0</v>
      </c>
      <c r="I592" s="2">
        <v>0</v>
      </c>
      <c r="J592" s="12">
        <v>106675</v>
      </c>
      <c r="K592" s="12">
        <v>80753.217259651778</v>
      </c>
      <c r="L592" s="12" t="s">
        <v>105</v>
      </c>
      <c r="M592" s="13">
        <v>-3.8577860777050242E-2</v>
      </c>
      <c r="N592" s="12">
        <v>120671.17550971684</v>
      </c>
      <c r="O592" s="14">
        <f t="shared" si="9"/>
        <v>-9.3489129448158154E-2</v>
      </c>
      <c r="P592">
        <v>1</v>
      </c>
      <c r="Q592">
        <v>2</v>
      </c>
      <c r="R592">
        <v>2</v>
      </c>
      <c r="S592">
        <v>1</v>
      </c>
    </row>
    <row r="593" spans="1:19">
      <c r="A593" s="10" t="s">
        <v>264</v>
      </c>
      <c r="B593" s="2">
        <v>5</v>
      </c>
      <c r="C593" s="11" t="s">
        <v>24</v>
      </c>
      <c r="D593" s="2">
        <v>3</v>
      </c>
      <c r="E593" s="2">
        <v>2010</v>
      </c>
      <c r="F593" s="2" t="s">
        <v>216</v>
      </c>
      <c r="G593" s="2">
        <v>1</v>
      </c>
      <c r="H593" s="2">
        <v>0</v>
      </c>
      <c r="I593" s="2">
        <v>0</v>
      </c>
      <c r="J593" s="12">
        <v>103348</v>
      </c>
      <c r="K593" s="12">
        <v>78234.670704012111</v>
      </c>
      <c r="L593" s="12" t="s">
        <v>141</v>
      </c>
      <c r="M593" s="15">
        <v>-3.8600029413147434E-2</v>
      </c>
      <c r="N593" s="12">
        <v>91765.516026660334</v>
      </c>
      <c r="O593" s="14">
        <f t="shared" si="9"/>
        <v>-9.4152276310475402E-2</v>
      </c>
      <c r="P593">
        <v>1</v>
      </c>
      <c r="Q593">
        <v>2</v>
      </c>
      <c r="R593">
        <v>2</v>
      </c>
      <c r="S593">
        <v>1</v>
      </c>
    </row>
    <row r="594" spans="1:19">
      <c r="A594" s="10" t="s">
        <v>452</v>
      </c>
      <c r="B594" s="2">
        <v>2</v>
      </c>
      <c r="C594" s="11" t="s">
        <v>28</v>
      </c>
      <c r="D594" s="2">
        <v>4</v>
      </c>
      <c r="E594" s="2">
        <v>2013</v>
      </c>
      <c r="F594" s="2" t="s">
        <v>453</v>
      </c>
      <c r="G594" s="2">
        <v>1</v>
      </c>
      <c r="H594" s="2">
        <v>0</v>
      </c>
      <c r="I594" s="2">
        <v>0</v>
      </c>
      <c r="J594" s="12">
        <v>102797</v>
      </c>
      <c r="K594" s="12">
        <v>77817.562452687358</v>
      </c>
      <c r="L594" s="12" t="s">
        <v>141</v>
      </c>
      <c r="M594" s="13">
        <v>-3.8603700864451779E-2</v>
      </c>
      <c r="N594" s="12">
        <v>96699.44364883122</v>
      </c>
      <c r="O594" s="14">
        <f t="shared" si="9"/>
        <v>-9.4039083299831225E-2</v>
      </c>
      <c r="P594">
        <v>1</v>
      </c>
      <c r="Q594">
        <v>2</v>
      </c>
      <c r="R594">
        <v>2</v>
      </c>
      <c r="S594">
        <v>1</v>
      </c>
    </row>
    <row r="595" spans="1:19">
      <c r="A595" s="10" t="s">
        <v>450</v>
      </c>
      <c r="B595" s="2">
        <v>4</v>
      </c>
      <c r="C595" s="11" t="s">
        <v>21</v>
      </c>
      <c r="D595" s="2">
        <v>3</v>
      </c>
      <c r="E595" s="2">
        <v>2010</v>
      </c>
      <c r="F595" s="2" t="s">
        <v>216</v>
      </c>
      <c r="G595" s="2">
        <v>1</v>
      </c>
      <c r="H595" s="2">
        <v>0</v>
      </c>
      <c r="I595" s="2">
        <v>0</v>
      </c>
      <c r="J595" s="12">
        <v>101941</v>
      </c>
      <c r="K595" s="12">
        <v>77169.568508705532</v>
      </c>
      <c r="L595" s="12" t="s">
        <v>26</v>
      </c>
      <c r="M595" s="15">
        <v>-3.8609404607312971E-2</v>
      </c>
      <c r="N595" s="12">
        <v>90516.202241686158</v>
      </c>
      <c r="O595" s="14">
        <f t="shared" si="9"/>
        <v>-9.4180937774402257E-2</v>
      </c>
      <c r="P595">
        <v>1</v>
      </c>
      <c r="Q595">
        <v>2</v>
      </c>
      <c r="R595">
        <v>2</v>
      </c>
      <c r="S595">
        <v>1</v>
      </c>
    </row>
    <row r="596" spans="1:19">
      <c r="A596" s="10" t="s">
        <v>264</v>
      </c>
      <c r="B596" s="2">
        <v>5</v>
      </c>
      <c r="C596" s="11" t="s">
        <v>24</v>
      </c>
      <c r="D596" s="2">
        <v>3</v>
      </c>
      <c r="E596" s="2">
        <v>2010</v>
      </c>
      <c r="F596" s="2" t="s">
        <v>216</v>
      </c>
      <c r="G596" s="2">
        <v>1</v>
      </c>
      <c r="H596" s="2">
        <v>0</v>
      </c>
      <c r="I596" s="2">
        <v>0</v>
      </c>
      <c r="J596" s="12">
        <v>101836</v>
      </c>
      <c r="K596" s="12">
        <v>77090.083270249816</v>
      </c>
      <c r="L596" s="12" t="s">
        <v>141</v>
      </c>
      <c r="M596" s="13">
        <v>-3.8610104248668606E-2</v>
      </c>
      <c r="N596" s="12">
        <v>90422.969869673165</v>
      </c>
      <c r="O596" s="14">
        <f t="shared" si="9"/>
        <v>-9.4183076689620671E-2</v>
      </c>
      <c r="P596">
        <v>1</v>
      </c>
      <c r="Q596">
        <v>2</v>
      </c>
      <c r="R596">
        <v>2</v>
      </c>
      <c r="S596">
        <v>1</v>
      </c>
    </row>
    <row r="597" spans="1:19">
      <c r="A597" s="10" t="s">
        <v>203</v>
      </c>
      <c r="B597" s="2">
        <v>3</v>
      </c>
      <c r="C597" s="11" t="s">
        <v>24</v>
      </c>
      <c r="D597" s="2">
        <v>3</v>
      </c>
      <c r="E597" s="2">
        <v>2009</v>
      </c>
      <c r="F597" s="2" t="s">
        <v>204</v>
      </c>
      <c r="G597" s="2">
        <v>1</v>
      </c>
      <c r="H597" s="2">
        <v>0</v>
      </c>
      <c r="I597" s="2">
        <v>0</v>
      </c>
      <c r="J597" s="12">
        <v>101532</v>
      </c>
      <c r="K597" s="12">
        <v>76859.954579863741</v>
      </c>
      <c r="L597" s="12" t="s">
        <v>141</v>
      </c>
      <c r="M597" s="15">
        <v>-3.8612129876974453E-2</v>
      </c>
      <c r="N597" s="12">
        <v>90594.436732866176</v>
      </c>
      <c r="O597" s="14">
        <f t="shared" si="9"/>
        <v>-9.417914293704932E-2</v>
      </c>
      <c r="P597">
        <v>1</v>
      </c>
      <c r="Q597">
        <v>2</v>
      </c>
      <c r="R597">
        <v>2</v>
      </c>
      <c r="S597">
        <v>1</v>
      </c>
    </row>
    <row r="598" spans="1:19">
      <c r="A598" s="10" t="s">
        <v>442</v>
      </c>
      <c r="B598" s="2">
        <v>5</v>
      </c>
      <c r="C598" s="11" t="s">
        <v>24</v>
      </c>
      <c r="D598" s="2">
        <v>2</v>
      </c>
      <c r="E598" s="2">
        <v>2014</v>
      </c>
      <c r="F598" s="2" t="s">
        <v>323</v>
      </c>
      <c r="G598" s="2">
        <v>1</v>
      </c>
      <c r="H598" s="2">
        <v>0</v>
      </c>
      <c r="I598" s="2">
        <v>0</v>
      </c>
      <c r="J598" s="12">
        <v>101370</v>
      </c>
      <c r="K598" s="12">
        <v>76737.320211960643</v>
      </c>
      <c r="L598" s="12" t="s">
        <v>141</v>
      </c>
      <c r="M598" s="13">
        <v>-3.8613209323637439E-2</v>
      </c>
      <c r="N598" s="12">
        <v>96508.720933942226</v>
      </c>
      <c r="O598" s="14">
        <f t="shared" si="9"/>
        <v>-9.4043458815637221E-2</v>
      </c>
      <c r="P598">
        <v>1</v>
      </c>
      <c r="Q598">
        <v>2</v>
      </c>
      <c r="R598">
        <v>2</v>
      </c>
      <c r="S598">
        <v>1</v>
      </c>
    </row>
    <row r="599" spans="1:19">
      <c r="A599" s="10" t="s">
        <v>332</v>
      </c>
      <c r="B599" s="2">
        <v>2</v>
      </c>
      <c r="C599" s="11" t="s">
        <v>24</v>
      </c>
      <c r="D599" s="2">
        <v>3</v>
      </c>
      <c r="E599" s="2">
        <v>2015</v>
      </c>
      <c r="F599" s="2" t="s">
        <v>227</v>
      </c>
      <c r="G599" s="2">
        <v>1</v>
      </c>
      <c r="H599" s="2">
        <v>0</v>
      </c>
      <c r="I599" s="2">
        <v>0</v>
      </c>
      <c r="J599" s="12">
        <v>100999</v>
      </c>
      <c r="K599" s="12">
        <v>76456.472369417112</v>
      </c>
      <c r="L599" s="12" t="s">
        <v>141</v>
      </c>
      <c r="M599" s="15">
        <v>-3.8615681389760688E-2</v>
      </c>
      <c r="N599" s="12">
        <v>97048.152049793367</v>
      </c>
      <c r="O599" s="14">
        <f t="shared" si="9"/>
        <v>-9.40310833134584E-2</v>
      </c>
      <c r="P599">
        <v>1</v>
      </c>
      <c r="Q599">
        <v>2</v>
      </c>
      <c r="R599">
        <v>2</v>
      </c>
      <c r="S599">
        <v>1</v>
      </c>
    </row>
    <row r="600" spans="1:19">
      <c r="A600" s="10" t="s">
        <v>450</v>
      </c>
      <c r="B600" s="2">
        <v>4</v>
      </c>
      <c r="C600" s="11" t="s">
        <v>24</v>
      </c>
      <c r="D600" s="2">
        <v>3</v>
      </c>
      <c r="E600" s="2">
        <v>2010</v>
      </c>
      <c r="F600" s="2" t="s">
        <v>216</v>
      </c>
      <c r="G600" s="2">
        <v>1</v>
      </c>
      <c r="H600" s="2">
        <v>0</v>
      </c>
      <c r="I600" s="2">
        <v>0</v>
      </c>
      <c r="J600" s="12">
        <v>100599</v>
      </c>
      <c r="K600" s="12">
        <v>76153.671461014383</v>
      </c>
      <c r="L600" s="12" t="s">
        <v>141</v>
      </c>
      <c r="M600" s="13">
        <v>-3.8618346690163119E-2</v>
      </c>
      <c r="N600" s="12">
        <v>89324.60373462479</v>
      </c>
      <c r="O600" s="14">
        <f t="shared" si="9"/>
        <v>-9.4208275147955794E-2</v>
      </c>
      <c r="P600">
        <v>1</v>
      </c>
      <c r="Q600">
        <v>2</v>
      </c>
      <c r="R600">
        <v>2</v>
      </c>
      <c r="S600">
        <v>1</v>
      </c>
    </row>
    <row r="601" spans="1:19">
      <c r="A601" s="10" t="s">
        <v>308</v>
      </c>
      <c r="B601" s="2">
        <v>5</v>
      </c>
      <c r="C601" s="11" t="s">
        <v>24</v>
      </c>
      <c r="D601" s="2">
        <v>2</v>
      </c>
      <c r="E601" s="2">
        <v>2015</v>
      </c>
      <c r="F601" s="2" t="s">
        <v>250</v>
      </c>
      <c r="G601" s="2">
        <v>1</v>
      </c>
      <c r="H601" s="2">
        <v>0</v>
      </c>
      <c r="I601" s="2">
        <v>0</v>
      </c>
      <c r="J601" s="12">
        <v>100305</v>
      </c>
      <c r="K601" s="12">
        <v>75931.112793338383</v>
      </c>
      <c r="L601" s="12" t="s">
        <v>141</v>
      </c>
      <c r="M601" s="15">
        <v>-3.8620305685958901E-2</v>
      </c>
      <c r="N601" s="12">
        <v>96381.299729250037</v>
      </c>
      <c r="O601" s="14">
        <f t="shared" si="9"/>
        <v>-9.4046382083038685E-2</v>
      </c>
      <c r="P601">
        <v>1</v>
      </c>
      <c r="Q601">
        <v>2</v>
      </c>
      <c r="R601">
        <v>2</v>
      </c>
      <c r="S601">
        <v>1</v>
      </c>
    </row>
    <row r="602" spans="1:19">
      <c r="A602" s="10" t="s">
        <v>160</v>
      </c>
      <c r="B602" s="2">
        <v>3</v>
      </c>
      <c r="C602" s="11" t="s">
        <v>24</v>
      </c>
      <c r="D602" s="2">
        <v>2</v>
      </c>
      <c r="E602" s="2">
        <v>2011</v>
      </c>
      <c r="F602" s="2" t="s">
        <v>161</v>
      </c>
      <c r="G602" s="2">
        <v>1</v>
      </c>
      <c r="H602" s="2">
        <v>0</v>
      </c>
      <c r="I602" s="2">
        <v>0</v>
      </c>
      <c r="J602" s="12">
        <v>99962</v>
      </c>
      <c r="K602" s="12">
        <v>75671.46101438305</v>
      </c>
      <c r="L602" s="12" t="s">
        <v>141</v>
      </c>
      <c r="M602" s="13">
        <v>-3.8622591181053982E-2</v>
      </c>
      <c r="N602" s="12">
        <v>89740.293646062302</v>
      </c>
      <c r="O602" s="14">
        <f t="shared" si="9"/>
        <v>-9.4198738487474884E-2</v>
      </c>
      <c r="P602">
        <v>1</v>
      </c>
      <c r="Q602">
        <v>2</v>
      </c>
      <c r="R602">
        <v>2</v>
      </c>
      <c r="S602">
        <v>1</v>
      </c>
    </row>
    <row r="603" spans="1:19">
      <c r="A603" s="10" t="s">
        <v>226</v>
      </c>
      <c r="B603" s="2">
        <v>3</v>
      </c>
      <c r="C603" s="11" t="s">
        <v>24</v>
      </c>
      <c r="D603" s="2">
        <v>3</v>
      </c>
      <c r="E603" s="2">
        <v>2015</v>
      </c>
      <c r="F603" s="2" t="s">
        <v>227</v>
      </c>
      <c r="G603" s="2">
        <v>1</v>
      </c>
      <c r="H603" s="2">
        <v>0</v>
      </c>
      <c r="I603" s="2">
        <v>0</v>
      </c>
      <c r="J603" s="12">
        <v>99563</v>
      </c>
      <c r="K603" s="12">
        <v>75369.417108251335</v>
      </c>
      <c r="L603" s="12" t="s">
        <v>141</v>
      </c>
      <c r="M603" s="15">
        <v>-3.8625249818205407E-2</v>
      </c>
      <c r="N603" s="12">
        <v>95668.325058006289</v>
      </c>
      <c r="O603" s="14">
        <f t="shared" si="9"/>
        <v>-9.4062738980774371E-2</v>
      </c>
      <c r="P603">
        <v>1</v>
      </c>
      <c r="Q603">
        <v>2</v>
      </c>
      <c r="R603">
        <v>2</v>
      </c>
      <c r="S603">
        <v>1</v>
      </c>
    </row>
    <row r="604" spans="1:19">
      <c r="A604" s="10" t="s">
        <v>249</v>
      </c>
      <c r="B604" s="2">
        <v>3</v>
      </c>
      <c r="C604" s="11" t="s">
        <v>24</v>
      </c>
      <c r="D604" s="2">
        <v>2</v>
      </c>
      <c r="E604" s="2">
        <v>2015</v>
      </c>
      <c r="F604" s="2" t="s">
        <v>250</v>
      </c>
      <c r="G604" s="2">
        <v>1</v>
      </c>
      <c r="H604" s="2">
        <v>0</v>
      </c>
      <c r="I604" s="2">
        <v>0</v>
      </c>
      <c r="J604" s="12">
        <v>98945</v>
      </c>
      <c r="K604" s="12">
        <v>74901.589704769111</v>
      </c>
      <c r="L604" s="12" t="s">
        <v>141</v>
      </c>
      <c r="M604" s="13">
        <v>-3.8629367707327153E-2</v>
      </c>
      <c r="N604" s="12">
        <v>95074.499792738599</v>
      </c>
      <c r="O604" s="14">
        <f t="shared" si="9"/>
        <v>-9.4076362380775241E-2</v>
      </c>
      <c r="P604">
        <v>1</v>
      </c>
      <c r="Q604">
        <v>2</v>
      </c>
      <c r="R604">
        <v>2</v>
      </c>
      <c r="S604">
        <v>1</v>
      </c>
    </row>
    <row r="605" spans="1:19">
      <c r="A605" s="10" t="s">
        <v>420</v>
      </c>
      <c r="B605" s="2">
        <v>5</v>
      </c>
      <c r="C605" s="11" t="s">
        <v>28</v>
      </c>
      <c r="D605" s="2">
        <v>2</v>
      </c>
      <c r="E605" s="2">
        <v>2013</v>
      </c>
      <c r="F605" s="2" t="s">
        <v>189</v>
      </c>
      <c r="G605" s="2">
        <v>1</v>
      </c>
      <c r="H605" s="2">
        <v>0</v>
      </c>
      <c r="I605" s="2">
        <v>0</v>
      </c>
      <c r="J605" s="12">
        <v>98906</v>
      </c>
      <c r="K605" s="12">
        <v>74872.066616199852</v>
      </c>
      <c r="L605" s="12" t="s">
        <v>141</v>
      </c>
      <c r="M605" s="15">
        <v>-3.8629627574116393E-2</v>
      </c>
      <c r="N605" s="12">
        <v>93039.244078439064</v>
      </c>
      <c r="O605" s="14">
        <f t="shared" si="9"/>
        <v>-9.4123054740163969E-2</v>
      </c>
      <c r="P605">
        <v>1</v>
      </c>
      <c r="Q605">
        <v>2</v>
      </c>
      <c r="R605">
        <v>2</v>
      </c>
      <c r="S605">
        <v>1</v>
      </c>
    </row>
    <row r="606" spans="1:19">
      <c r="A606" s="10" t="s">
        <v>386</v>
      </c>
      <c r="B606" s="2">
        <v>1</v>
      </c>
      <c r="C606" s="11" t="s">
        <v>20</v>
      </c>
      <c r="D606" s="2">
        <v>4</v>
      </c>
      <c r="E606" s="2">
        <v>1992</v>
      </c>
      <c r="F606" s="2" t="s">
        <v>245</v>
      </c>
      <c r="G606" s="2">
        <v>1</v>
      </c>
      <c r="H606" s="2">
        <v>0</v>
      </c>
      <c r="I606" s="2">
        <v>0</v>
      </c>
      <c r="J606" s="12">
        <v>98566</v>
      </c>
      <c r="K606" s="12">
        <v>74614.685844057531</v>
      </c>
      <c r="L606" s="12" t="s">
        <v>105</v>
      </c>
      <c r="M606" s="13">
        <v>-3.8631893079458454E-2</v>
      </c>
      <c r="N606" s="12">
        <v>118933.75402624581</v>
      </c>
      <c r="O606" s="14">
        <f t="shared" si="9"/>
        <v>-9.3528988964456744E-2</v>
      </c>
      <c r="P606">
        <v>1</v>
      </c>
      <c r="Q606">
        <v>2</v>
      </c>
      <c r="R606">
        <v>2</v>
      </c>
      <c r="S606">
        <v>1</v>
      </c>
    </row>
    <row r="607" spans="1:19">
      <c r="A607" s="10" t="s">
        <v>366</v>
      </c>
      <c r="B607" s="2">
        <v>4</v>
      </c>
      <c r="C607" s="11" t="s">
        <v>24</v>
      </c>
      <c r="D607" s="2">
        <v>2</v>
      </c>
      <c r="E607" s="2">
        <v>2010</v>
      </c>
      <c r="F607" s="2" t="s">
        <v>266</v>
      </c>
      <c r="G607" s="2">
        <v>1</v>
      </c>
      <c r="H607" s="2">
        <v>0</v>
      </c>
      <c r="I607" s="2">
        <v>0</v>
      </c>
      <c r="J607" s="12">
        <v>97813</v>
      </c>
      <c r="K607" s="12">
        <v>74044.663133989408</v>
      </c>
      <c r="L607" s="12" t="s">
        <v>141</v>
      </c>
      <c r="M607" s="15">
        <v>-3.8636910507466024E-2</v>
      </c>
      <c r="N607" s="12">
        <v>86850.838130546574</v>
      </c>
      <c r="O607" s="14">
        <f t="shared" si="9"/>
        <v>-9.4265027698417894E-2</v>
      </c>
      <c r="P607">
        <v>1</v>
      </c>
      <c r="Q607">
        <v>2</v>
      </c>
      <c r="R607">
        <v>2</v>
      </c>
      <c r="S607">
        <v>1</v>
      </c>
    </row>
    <row r="608" spans="1:19">
      <c r="A608" s="10" t="s">
        <v>446</v>
      </c>
      <c r="B608" s="2">
        <v>4</v>
      </c>
      <c r="C608" s="11" t="s">
        <v>24</v>
      </c>
      <c r="D608" s="2">
        <v>3</v>
      </c>
      <c r="E608" s="2">
        <v>2002</v>
      </c>
      <c r="F608" s="2" t="s">
        <v>342</v>
      </c>
      <c r="G608" s="2">
        <v>1</v>
      </c>
      <c r="H608" s="2">
        <v>0</v>
      </c>
      <c r="I608" s="2">
        <v>0</v>
      </c>
      <c r="J608" s="12">
        <v>97489</v>
      </c>
      <c r="K608" s="12">
        <v>73799.394398183198</v>
      </c>
      <c r="L608" s="12" t="s">
        <v>141</v>
      </c>
      <c r="M608" s="13">
        <v>-3.8639069400791995E-2</v>
      </c>
      <c r="N608" s="12">
        <v>90836.898820660528</v>
      </c>
      <c r="O608" s="14">
        <f t="shared" si="9"/>
        <v>-9.4173580428681514E-2</v>
      </c>
      <c r="P608">
        <v>1</v>
      </c>
      <c r="Q608">
        <v>2</v>
      </c>
      <c r="R608">
        <v>2</v>
      </c>
      <c r="S608">
        <v>1</v>
      </c>
    </row>
    <row r="609" spans="1:19">
      <c r="A609" s="10" t="s">
        <v>203</v>
      </c>
      <c r="B609" s="2">
        <v>3</v>
      </c>
      <c r="C609" s="11" t="s">
        <v>24</v>
      </c>
      <c r="D609" s="2">
        <v>3</v>
      </c>
      <c r="E609" s="2">
        <v>2009</v>
      </c>
      <c r="F609" s="2" t="s">
        <v>204</v>
      </c>
      <c r="G609" s="2">
        <v>1</v>
      </c>
      <c r="H609" s="2">
        <v>0</v>
      </c>
      <c r="I609" s="2">
        <v>0</v>
      </c>
      <c r="J609" s="12">
        <v>96890</v>
      </c>
      <c r="K609" s="12">
        <v>73345.950037850111</v>
      </c>
      <c r="L609" s="12" t="s">
        <v>141</v>
      </c>
      <c r="M609" s="15">
        <v>-3.8643060688144625E-2</v>
      </c>
      <c r="N609" s="12">
        <v>86452.497488943423</v>
      </c>
      <c r="O609" s="14">
        <f t="shared" si="9"/>
        <v>-9.4274166336018178E-2</v>
      </c>
      <c r="P609">
        <v>1</v>
      </c>
      <c r="Q609">
        <v>2</v>
      </c>
      <c r="R609">
        <v>2</v>
      </c>
      <c r="S609">
        <v>1</v>
      </c>
    </row>
    <row r="610" spans="1:19">
      <c r="A610" s="10" t="s">
        <v>349</v>
      </c>
      <c r="B610" s="2">
        <v>2</v>
      </c>
      <c r="C610" s="11" t="s">
        <v>24</v>
      </c>
      <c r="D610" s="2">
        <v>3</v>
      </c>
      <c r="E610" s="2">
        <v>2014</v>
      </c>
      <c r="F610" s="2" t="s">
        <v>145</v>
      </c>
      <c r="G610" s="2">
        <v>1</v>
      </c>
      <c r="H610" s="2">
        <v>0</v>
      </c>
      <c r="I610" s="2">
        <v>0</v>
      </c>
      <c r="J610" s="12">
        <v>96243</v>
      </c>
      <c r="K610" s="12">
        <v>72856.169568508703</v>
      </c>
      <c r="L610" s="12" t="s">
        <v>141</v>
      </c>
      <c r="M610" s="13">
        <v>-3.8647371811545553E-2</v>
      </c>
      <c r="N610" s="12">
        <v>91627.59030132585</v>
      </c>
      <c r="O610" s="14">
        <f t="shared" si="9"/>
        <v>-9.4155440570126425E-2</v>
      </c>
      <c r="P610">
        <v>1</v>
      </c>
      <c r="Q610">
        <v>2</v>
      </c>
      <c r="R610">
        <v>2</v>
      </c>
      <c r="S610">
        <v>1</v>
      </c>
    </row>
    <row r="611" spans="1:19">
      <c r="A611" s="10" t="s">
        <v>160</v>
      </c>
      <c r="B611" s="2">
        <v>3</v>
      </c>
      <c r="C611" s="11" t="s">
        <v>24</v>
      </c>
      <c r="D611" s="2">
        <v>2</v>
      </c>
      <c r="E611" s="2">
        <v>2011</v>
      </c>
      <c r="F611" s="2" t="s">
        <v>161</v>
      </c>
      <c r="G611" s="2">
        <v>1</v>
      </c>
      <c r="H611" s="2">
        <v>0</v>
      </c>
      <c r="I611" s="2">
        <v>0</v>
      </c>
      <c r="J611" s="12">
        <v>96205</v>
      </c>
      <c r="K611" s="12">
        <v>72827.403482210444</v>
      </c>
      <c r="L611" s="12" t="s">
        <v>141</v>
      </c>
      <c r="M611" s="15">
        <v>-3.8647625015083786E-2</v>
      </c>
      <c r="N611" s="12">
        <v>86367.469140467612</v>
      </c>
      <c r="O611" s="14">
        <f t="shared" si="9"/>
        <v>-9.4276117036452209E-2</v>
      </c>
      <c r="P611">
        <v>1</v>
      </c>
      <c r="Q611">
        <v>2</v>
      </c>
      <c r="R611">
        <v>2</v>
      </c>
      <c r="S611">
        <v>1</v>
      </c>
    </row>
    <row r="612" spans="1:19">
      <c r="A612" s="10" t="s">
        <v>454</v>
      </c>
      <c r="B612" s="2">
        <v>6</v>
      </c>
      <c r="C612" s="11" t="s">
        <v>24</v>
      </c>
      <c r="D612" s="2">
        <v>4</v>
      </c>
      <c r="E612" s="2">
        <v>2011</v>
      </c>
      <c r="F612" s="2" t="s">
        <v>455</v>
      </c>
      <c r="G612" s="2">
        <v>1</v>
      </c>
      <c r="H612" s="2">
        <v>0</v>
      </c>
      <c r="I612" s="2">
        <v>0</v>
      </c>
      <c r="J612" s="12">
        <v>95948</v>
      </c>
      <c r="K612" s="12">
        <v>72632.853898561705</v>
      </c>
      <c r="L612" s="12" t="s">
        <v>141</v>
      </c>
      <c r="M612" s="13">
        <v>-3.8649337470592342E-2</v>
      </c>
      <c r="N612" s="12">
        <v>86136.748912110459</v>
      </c>
      <c r="O612" s="14">
        <f t="shared" si="9"/>
        <v>-9.4281410165833954E-2</v>
      </c>
      <c r="P612">
        <v>1</v>
      </c>
      <c r="Q612">
        <v>2</v>
      </c>
      <c r="R612">
        <v>2</v>
      </c>
      <c r="S612">
        <v>1</v>
      </c>
    </row>
    <row r="613" spans="1:19">
      <c r="A613" s="10" t="s">
        <v>160</v>
      </c>
      <c r="B613" s="2">
        <v>3</v>
      </c>
      <c r="C613" s="11" t="s">
        <v>24</v>
      </c>
      <c r="D613" s="2">
        <v>2</v>
      </c>
      <c r="E613" s="2">
        <v>2011</v>
      </c>
      <c r="F613" s="2" t="s">
        <v>161</v>
      </c>
      <c r="G613" s="2">
        <v>1</v>
      </c>
      <c r="H613" s="2">
        <v>0</v>
      </c>
      <c r="I613" s="2">
        <v>0</v>
      </c>
      <c r="J613" s="12">
        <v>94208</v>
      </c>
      <c r="K613" s="12">
        <v>71315.669947009839</v>
      </c>
      <c r="L613" s="12" t="s">
        <v>141</v>
      </c>
      <c r="M613" s="15">
        <v>-3.8660931527342908E-2</v>
      </c>
      <c r="N613" s="12">
        <v>84574.674214283805</v>
      </c>
      <c r="O613" s="14">
        <f t="shared" si="9"/>
        <v>-9.4317246917290043E-2</v>
      </c>
      <c r="P613">
        <v>1</v>
      </c>
      <c r="Q613">
        <v>2</v>
      </c>
      <c r="R613">
        <v>2</v>
      </c>
      <c r="S613">
        <v>1</v>
      </c>
    </row>
    <row r="614" spans="1:19">
      <c r="A614" s="10" t="s">
        <v>198</v>
      </c>
      <c r="B614" s="2">
        <v>3</v>
      </c>
      <c r="C614" s="11" t="s">
        <v>24</v>
      </c>
      <c r="D614" s="2">
        <v>3</v>
      </c>
      <c r="E614" s="2">
        <v>2004</v>
      </c>
      <c r="F614" s="2" t="s">
        <v>128</v>
      </c>
      <c r="G614" s="2">
        <v>1</v>
      </c>
      <c r="H614" s="2">
        <v>0</v>
      </c>
      <c r="I614" s="2">
        <v>0</v>
      </c>
      <c r="J614" s="12">
        <v>94046</v>
      </c>
      <c r="K614" s="12">
        <v>71193.035579106741</v>
      </c>
      <c r="L614" s="12" t="s">
        <v>141</v>
      </c>
      <c r="M614" s="13">
        <v>-3.8662010974005886E-2</v>
      </c>
      <c r="N614" s="12">
        <v>87763.563115584169</v>
      </c>
      <c r="O614" s="14">
        <f t="shared" si="9"/>
        <v>-9.4244088175818835E-2</v>
      </c>
      <c r="P614">
        <v>1</v>
      </c>
      <c r="Q614">
        <v>2</v>
      </c>
      <c r="R614">
        <v>2</v>
      </c>
      <c r="S614">
        <v>1</v>
      </c>
    </row>
    <row r="615" spans="1:19">
      <c r="A615" s="10" t="s">
        <v>420</v>
      </c>
      <c r="B615" s="2">
        <v>5</v>
      </c>
      <c r="C615" s="11" t="s">
        <v>24</v>
      </c>
      <c r="D615" s="2">
        <v>2</v>
      </c>
      <c r="E615" s="2">
        <v>2013</v>
      </c>
      <c r="F615" s="2" t="s">
        <v>189</v>
      </c>
      <c r="G615" s="2">
        <v>1</v>
      </c>
      <c r="H615" s="2">
        <v>0</v>
      </c>
      <c r="I615" s="2">
        <v>0</v>
      </c>
      <c r="J615" s="12">
        <v>93723</v>
      </c>
      <c r="K615" s="12">
        <v>70948.523845571544</v>
      </c>
      <c r="L615" s="12" t="s">
        <v>141</v>
      </c>
      <c r="M615" s="15">
        <v>-3.8664163204080851E-2</v>
      </c>
      <c r="N615" s="12">
        <v>88163.681402175236</v>
      </c>
      <c r="O615" s="14">
        <f t="shared" si="9"/>
        <v>-9.4234908755904054E-2</v>
      </c>
      <c r="P615">
        <v>1</v>
      </c>
      <c r="Q615">
        <v>2</v>
      </c>
      <c r="R615">
        <v>2</v>
      </c>
      <c r="S615">
        <v>1</v>
      </c>
    </row>
    <row r="616" spans="1:19">
      <c r="A616" s="10" t="s">
        <v>374</v>
      </c>
      <c r="B616" s="2">
        <v>3</v>
      </c>
      <c r="C616" s="11" t="s">
        <v>24</v>
      </c>
      <c r="D616" s="2">
        <v>3</v>
      </c>
      <c r="E616" s="2">
        <v>2012</v>
      </c>
      <c r="F616" s="2" t="s">
        <v>148</v>
      </c>
      <c r="G616" s="2">
        <v>1</v>
      </c>
      <c r="H616" s="2">
        <v>0</v>
      </c>
      <c r="I616" s="2">
        <v>0</v>
      </c>
      <c r="J616" s="12">
        <v>93704</v>
      </c>
      <c r="K616" s="12">
        <v>70934.140802422407</v>
      </c>
      <c r="L616" s="12" t="s">
        <v>141</v>
      </c>
      <c r="M616" s="13">
        <v>-3.8664289805849961E-2</v>
      </c>
      <c r="N616" s="12">
        <v>86438.425313559928</v>
      </c>
      <c r="O616" s="14">
        <f t="shared" si="9"/>
        <v>-9.4274489176566306E-2</v>
      </c>
      <c r="P616">
        <v>1</v>
      </c>
      <c r="Q616">
        <v>2</v>
      </c>
      <c r="R616">
        <v>2</v>
      </c>
      <c r="S616">
        <v>1</v>
      </c>
    </row>
    <row r="617" spans="1:19">
      <c r="A617" s="10" t="s">
        <v>456</v>
      </c>
      <c r="B617" s="2">
        <v>2</v>
      </c>
      <c r="C617" s="11" t="s">
        <v>24</v>
      </c>
      <c r="D617" s="2">
        <v>3</v>
      </c>
      <c r="E617" s="2">
        <v>2011</v>
      </c>
      <c r="F617" s="2" t="s">
        <v>247</v>
      </c>
      <c r="G617" s="2">
        <v>1</v>
      </c>
      <c r="H617" s="2">
        <v>0</v>
      </c>
      <c r="I617" s="2">
        <v>0</v>
      </c>
      <c r="J617" s="12">
        <v>93476</v>
      </c>
      <c r="K617" s="12">
        <v>70761.544284632851</v>
      </c>
      <c r="L617" s="12" t="s">
        <v>141</v>
      </c>
      <c r="M617" s="15">
        <v>-3.8665809027079348E-2</v>
      </c>
      <c r="N617" s="12">
        <v>83917.52554830155</v>
      </c>
      <c r="O617" s="14">
        <f t="shared" si="9"/>
        <v>-9.433232306790261E-2</v>
      </c>
      <c r="P617">
        <v>1</v>
      </c>
      <c r="Q617">
        <v>2</v>
      </c>
      <c r="R617">
        <v>2</v>
      </c>
      <c r="S617">
        <v>1</v>
      </c>
    </row>
    <row r="618" spans="1:19">
      <c r="A618" s="10" t="s">
        <v>203</v>
      </c>
      <c r="B618" s="2">
        <v>3</v>
      </c>
      <c r="C618" s="11" t="s">
        <v>24</v>
      </c>
      <c r="D618" s="2">
        <v>3</v>
      </c>
      <c r="E618" s="2">
        <v>2009</v>
      </c>
      <c r="F618" s="2" t="s">
        <v>204</v>
      </c>
      <c r="G618" s="2">
        <v>1</v>
      </c>
      <c r="H618" s="2">
        <v>0</v>
      </c>
      <c r="I618" s="2">
        <v>0</v>
      </c>
      <c r="J618" s="12">
        <v>93257</v>
      </c>
      <c r="K618" s="12">
        <v>70595.760787282372</v>
      </c>
      <c r="L618" s="12" t="s">
        <v>141</v>
      </c>
      <c r="M618" s="13">
        <v>-3.8667268279049677E-2</v>
      </c>
      <c r="N618" s="12">
        <v>83210.863436127533</v>
      </c>
      <c r="O618" s="14">
        <f t="shared" si="9"/>
        <v>-9.4348535144388235E-2</v>
      </c>
      <c r="P618">
        <v>1</v>
      </c>
      <c r="Q618">
        <v>2</v>
      </c>
      <c r="R618">
        <v>2</v>
      </c>
      <c r="S618">
        <v>1</v>
      </c>
    </row>
    <row r="619" spans="1:19">
      <c r="A619" s="10" t="s">
        <v>457</v>
      </c>
      <c r="B619" s="2">
        <v>6</v>
      </c>
      <c r="C619" s="11" t="s">
        <v>24</v>
      </c>
      <c r="D619" s="2">
        <v>2</v>
      </c>
      <c r="E619" s="2">
        <v>2015</v>
      </c>
      <c r="F619" s="2" t="s">
        <v>250</v>
      </c>
      <c r="G619" s="2">
        <v>1</v>
      </c>
      <c r="H619" s="2">
        <v>0</v>
      </c>
      <c r="I619" s="2">
        <v>0</v>
      </c>
      <c r="J619" s="12">
        <v>92182</v>
      </c>
      <c r="K619" s="12">
        <v>69781.983345950037</v>
      </c>
      <c r="L619" s="12" t="s">
        <v>141</v>
      </c>
      <c r="M619" s="15">
        <v>-3.8674431273881198E-2</v>
      </c>
      <c r="N619" s="12">
        <v>88576.052755512952</v>
      </c>
      <c r="O619" s="14">
        <f t="shared" si="9"/>
        <v>-9.4225448229004971E-2</v>
      </c>
      <c r="P619">
        <v>1</v>
      </c>
      <c r="Q619">
        <v>2</v>
      </c>
      <c r="R619">
        <v>2</v>
      </c>
      <c r="S619">
        <v>1</v>
      </c>
    </row>
    <row r="620" spans="1:19">
      <c r="A620" s="10" t="s">
        <v>267</v>
      </c>
      <c r="B620" s="2">
        <v>5</v>
      </c>
      <c r="C620" s="11" t="s">
        <v>24</v>
      </c>
      <c r="D620" s="2">
        <v>2</v>
      </c>
      <c r="E620" s="2">
        <v>2012</v>
      </c>
      <c r="F620" s="2" t="s">
        <v>268</v>
      </c>
      <c r="G620" s="2">
        <v>1</v>
      </c>
      <c r="H620" s="2">
        <v>0</v>
      </c>
      <c r="I620" s="2">
        <v>0</v>
      </c>
      <c r="J620" s="12">
        <v>91897</v>
      </c>
      <c r="K620" s="12">
        <v>69566.237698713099</v>
      </c>
      <c r="L620" s="12" t="s">
        <v>141</v>
      </c>
      <c r="M620" s="13">
        <v>-3.8676330300417928E-2</v>
      </c>
      <c r="N620" s="12">
        <v>84771.535591225736</v>
      </c>
      <c r="O620" s="14">
        <f t="shared" si="9"/>
        <v>-9.4312730569738559E-2</v>
      </c>
      <c r="P620">
        <v>1</v>
      </c>
      <c r="Q620">
        <v>2</v>
      </c>
      <c r="R620">
        <v>2</v>
      </c>
      <c r="S620">
        <v>1</v>
      </c>
    </row>
    <row r="621" spans="1:19">
      <c r="A621" s="10" t="s">
        <v>458</v>
      </c>
      <c r="B621" s="2">
        <v>4</v>
      </c>
      <c r="C621" s="11" t="s">
        <v>21</v>
      </c>
      <c r="D621" s="2">
        <v>3</v>
      </c>
      <c r="E621" s="2">
        <v>2014</v>
      </c>
      <c r="F621" s="2" t="s">
        <v>145</v>
      </c>
      <c r="G621" s="2">
        <v>1</v>
      </c>
      <c r="H621" s="2">
        <v>0</v>
      </c>
      <c r="I621" s="2">
        <v>0</v>
      </c>
      <c r="J621" s="12">
        <v>91564</v>
      </c>
      <c r="K621" s="12">
        <v>69314.155942467827</v>
      </c>
      <c r="L621" s="12" t="s">
        <v>26</v>
      </c>
      <c r="M621" s="15">
        <v>-3.8678549163002951E-2</v>
      </c>
      <c r="N621" s="12">
        <v>87172.975471988611</v>
      </c>
      <c r="O621" s="14">
        <f t="shared" si="9"/>
        <v>-9.4257637299062447E-2</v>
      </c>
      <c r="P621">
        <v>1</v>
      </c>
      <c r="Q621">
        <v>2</v>
      </c>
      <c r="R621">
        <v>2</v>
      </c>
      <c r="S621">
        <v>1</v>
      </c>
    </row>
    <row r="622" spans="1:19">
      <c r="A622" s="10" t="s">
        <v>449</v>
      </c>
      <c r="B622" s="2">
        <v>3</v>
      </c>
      <c r="C622" s="11" t="s">
        <v>24</v>
      </c>
      <c r="D622" s="2">
        <v>2</v>
      </c>
      <c r="E622" s="2">
        <v>2014</v>
      </c>
      <c r="F622" s="2" t="s">
        <v>323</v>
      </c>
      <c r="G622" s="2">
        <v>1</v>
      </c>
      <c r="H622" s="2">
        <v>0</v>
      </c>
      <c r="I622" s="2">
        <v>0</v>
      </c>
      <c r="J622" s="12">
        <v>91431</v>
      </c>
      <c r="K622" s="12">
        <v>69213.474640423927</v>
      </c>
      <c r="L622" s="12" t="s">
        <v>141</v>
      </c>
      <c r="M622" s="13">
        <v>-3.8679435375386761E-2</v>
      </c>
      <c r="N622" s="12">
        <v>87046.353592890126</v>
      </c>
      <c r="O622" s="14">
        <f t="shared" si="9"/>
        <v>-9.426054222852355E-2</v>
      </c>
      <c r="P622">
        <v>1</v>
      </c>
      <c r="Q622">
        <v>2</v>
      </c>
      <c r="R622">
        <v>2</v>
      </c>
      <c r="S622">
        <v>1</v>
      </c>
    </row>
    <row r="623" spans="1:19">
      <c r="A623" s="10" t="s">
        <v>398</v>
      </c>
      <c r="B623" s="2">
        <v>4</v>
      </c>
      <c r="C623" s="11" t="s">
        <v>24</v>
      </c>
      <c r="D623" s="2">
        <v>1</v>
      </c>
      <c r="E623" s="2">
        <v>2009</v>
      </c>
      <c r="F623" s="2" t="s">
        <v>344</v>
      </c>
      <c r="G623" s="2">
        <v>1</v>
      </c>
      <c r="H623" s="2">
        <v>0</v>
      </c>
      <c r="I623" s="2">
        <v>0</v>
      </c>
      <c r="J623" s="12">
        <v>91402</v>
      </c>
      <c r="K623" s="12">
        <v>69191.521574564729</v>
      </c>
      <c r="L623" s="12" t="s">
        <v>141</v>
      </c>
      <c r="M623" s="15">
        <v>-3.8679628609665936E-2</v>
      </c>
      <c r="N623" s="12">
        <v>81555.693833051977</v>
      </c>
      <c r="O623" s="14">
        <f t="shared" si="9"/>
        <v>-9.4386507657332475E-2</v>
      </c>
      <c r="P623">
        <v>1</v>
      </c>
      <c r="Q623">
        <v>2</v>
      </c>
      <c r="R623">
        <v>2</v>
      </c>
      <c r="S623">
        <v>1</v>
      </c>
    </row>
    <row r="624" spans="1:19">
      <c r="A624" s="10" t="s">
        <v>246</v>
      </c>
      <c r="B624" s="2">
        <v>3</v>
      </c>
      <c r="C624" s="11" t="s">
        <v>24</v>
      </c>
      <c r="D624" s="2">
        <v>3</v>
      </c>
      <c r="E624" s="2">
        <v>2011</v>
      </c>
      <c r="F624" s="2" t="s">
        <v>247</v>
      </c>
      <c r="G624" s="2">
        <v>1</v>
      </c>
      <c r="H624" s="2">
        <v>0</v>
      </c>
      <c r="I624" s="2">
        <v>0</v>
      </c>
      <c r="J624" s="12">
        <v>90860</v>
      </c>
      <c r="K624" s="12">
        <v>68781.226343679038</v>
      </c>
      <c r="L624" s="12" t="s">
        <v>141</v>
      </c>
      <c r="M624" s="13">
        <v>-3.8683240091711223E-2</v>
      </c>
      <c r="N624" s="12">
        <v>81569.0270370863</v>
      </c>
      <c r="O624" s="14">
        <f t="shared" si="9"/>
        <v>-9.4386201770091771E-2</v>
      </c>
      <c r="P624">
        <v>1</v>
      </c>
      <c r="Q624">
        <v>2</v>
      </c>
      <c r="R624">
        <v>2</v>
      </c>
      <c r="S624">
        <v>1</v>
      </c>
    </row>
    <row r="625" spans="1:19">
      <c r="A625" s="10" t="s">
        <v>246</v>
      </c>
      <c r="B625" s="2">
        <v>3</v>
      </c>
      <c r="C625" s="11" t="s">
        <v>24</v>
      </c>
      <c r="D625" s="2">
        <v>3</v>
      </c>
      <c r="E625" s="2">
        <v>2011</v>
      </c>
      <c r="F625" s="2" t="s">
        <v>247</v>
      </c>
      <c r="G625" s="2">
        <v>1</v>
      </c>
      <c r="H625" s="2">
        <v>0</v>
      </c>
      <c r="I625" s="2">
        <v>0</v>
      </c>
      <c r="J625" s="12">
        <v>90470</v>
      </c>
      <c r="K625" s="12">
        <v>68485.995457986384</v>
      </c>
      <c r="L625" s="12" t="s">
        <v>141</v>
      </c>
      <c r="M625" s="15">
        <v>-3.8685838759603589E-2</v>
      </c>
      <c r="N625" s="12">
        <v>81218.906846194121</v>
      </c>
      <c r="O625" s="14">
        <f t="shared" si="9"/>
        <v>-9.4394234145418143E-2</v>
      </c>
      <c r="P625">
        <v>1</v>
      </c>
      <c r="Q625">
        <v>2</v>
      </c>
      <c r="R625">
        <v>2</v>
      </c>
      <c r="S625">
        <v>1</v>
      </c>
    </row>
    <row r="626" spans="1:19">
      <c r="A626" s="10" t="s">
        <v>215</v>
      </c>
      <c r="B626" s="2">
        <v>3</v>
      </c>
      <c r="C626" s="11" t="s">
        <v>24</v>
      </c>
      <c r="D626" s="2">
        <v>3</v>
      </c>
      <c r="E626" s="2">
        <v>2010</v>
      </c>
      <c r="F626" s="2" t="s">
        <v>216</v>
      </c>
      <c r="G626" s="2">
        <v>1</v>
      </c>
      <c r="H626" s="2">
        <v>0</v>
      </c>
      <c r="I626" s="2">
        <v>0</v>
      </c>
      <c r="J626" s="12">
        <v>90394</v>
      </c>
      <c r="K626" s="12">
        <v>68428.463285389866</v>
      </c>
      <c r="L626" s="12" t="s">
        <v>141</v>
      </c>
      <c r="M626" s="13">
        <v>-3.8686345166680056E-2</v>
      </c>
      <c r="N626" s="12">
        <v>80263.305102313883</v>
      </c>
      <c r="O626" s="14">
        <f t="shared" si="9"/>
        <v>-9.4416157336565221E-2</v>
      </c>
      <c r="P626">
        <v>1</v>
      </c>
      <c r="Q626">
        <v>2</v>
      </c>
      <c r="R626">
        <v>2</v>
      </c>
      <c r="S626">
        <v>1</v>
      </c>
    </row>
    <row r="627" spans="1:19">
      <c r="A627" s="10" t="s">
        <v>459</v>
      </c>
      <c r="B627" s="2">
        <v>6</v>
      </c>
      <c r="C627" s="11" t="s">
        <v>24</v>
      </c>
      <c r="D627" s="2">
        <v>2</v>
      </c>
      <c r="E627" s="2">
        <v>2014</v>
      </c>
      <c r="F627" s="2" t="s">
        <v>323</v>
      </c>
      <c r="G627" s="2">
        <v>1</v>
      </c>
      <c r="H627" s="2">
        <v>0</v>
      </c>
      <c r="I627" s="2">
        <v>0</v>
      </c>
      <c r="J627" s="12">
        <v>89918</v>
      </c>
      <c r="K627" s="12">
        <v>68068.130204390618</v>
      </c>
      <c r="L627" s="12" t="s">
        <v>141</v>
      </c>
      <c r="M627" s="15">
        <v>-3.868951687415894E-2</v>
      </c>
      <c r="N627" s="12">
        <v>85605.910712619283</v>
      </c>
      <c r="O627" s="14">
        <f t="shared" si="9"/>
        <v>-9.4293588531340428E-2</v>
      </c>
      <c r="P627">
        <v>1</v>
      </c>
      <c r="Q627">
        <v>2</v>
      </c>
      <c r="R627">
        <v>2</v>
      </c>
      <c r="S627">
        <v>1</v>
      </c>
    </row>
    <row r="628" spans="1:19">
      <c r="A628" s="10" t="s">
        <v>256</v>
      </c>
      <c r="B628" s="2">
        <v>2</v>
      </c>
      <c r="C628" s="11" t="s">
        <v>24</v>
      </c>
      <c r="D628" s="2">
        <v>3</v>
      </c>
      <c r="E628" s="2">
        <v>2010</v>
      </c>
      <c r="F628" s="2" t="s">
        <v>216</v>
      </c>
      <c r="G628" s="2">
        <v>1</v>
      </c>
      <c r="H628" s="2">
        <v>0</v>
      </c>
      <c r="I628" s="2">
        <v>0</v>
      </c>
      <c r="J628" s="12">
        <v>89262</v>
      </c>
      <c r="K628" s="12">
        <v>67571.536714610149</v>
      </c>
      <c r="L628" s="12" t="s">
        <v>141</v>
      </c>
      <c r="M628" s="13">
        <v>-3.869388796681892E-2</v>
      </c>
      <c r="N628" s="12">
        <v>79258.171339278502</v>
      </c>
      <c r="O628" s="14">
        <f t="shared" si="9"/>
        <v>-9.4439216879681903E-2</v>
      </c>
      <c r="P628">
        <v>1</v>
      </c>
      <c r="Q628">
        <v>2</v>
      </c>
      <c r="R628">
        <v>2</v>
      </c>
      <c r="S628">
        <v>1</v>
      </c>
    </row>
    <row r="629" spans="1:19">
      <c r="A629" s="10" t="s">
        <v>294</v>
      </c>
      <c r="B629" s="2">
        <v>2</v>
      </c>
      <c r="C629" s="11" t="s">
        <v>24</v>
      </c>
      <c r="D629" s="2">
        <v>2</v>
      </c>
      <c r="E629" s="2">
        <v>2011</v>
      </c>
      <c r="F629" s="2" t="s">
        <v>161</v>
      </c>
      <c r="G629" s="2">
        <v>1</v>
      </c>
      <c r="H629" s="2">
        <v>0</v>
      </c>
      <c r="I629" s="2">
        <v>0</v>
      </c>
      <c r="J629" s="12">
        <v>87655</v>
      </c>
      <c r="K629" s="12">
        <v>66355.034065102198</v>
      </c>
      <c r="L629" s="12" t="s">
        <v>141</v>
      </c>
      <c r="M629" s="15">
        <v>-3.8704595811185676E-2</v>
      </c>
      <c r="N629" s="12">
        <v>78691.757263215928</v>
      </c>
      <c r="O629" s="14">
        <f t="shared" si="9"/>
        <v>-9.4452211418607185E-2</v>
      </c>
      <c r="P629">
        <v>1</v>
      </c>
      <c r="Q629">
        <v>2</v>
      </c>
      <c r="R629">
        <v>2</v>
      </c>
      <c r="S629">
        <v>1</v>
      </c>
    </row>
    <row r="630" spans="1:19">
      <c r="A630" s="10" t="s">
        <v>460</v>
      </c>
      <c r="B630" s="2">
        <v>2</v>
      </c>
      <c r="C630" s="11" t="s">
        <v>21</v>
      </c>
      <c r="D630" s="2">
        <v>1</v>
      </c>
      <c r="E630" s="2">
        <v>2008</v>
      </c>
      <c r="F630" s="2" t="s">
        <v>433</v>
      </c>
      <c r="G630" s="2">
        <v>1</v>
      </c>
      <c r="H630" s="2">
        <v>0</v>
      </c>
      <c r="I630" s="2">
        <v>0</v>
      </c>
      <c r="J630" s="12">
        <v>87146</v>
      </c>
      <c r="K630" s="12">
        <v>65969.719909159729</v>
      </c>
      <c r="L630" s="12" t="s">
        <v>26</v>
      </c>
      <c r="M630" s="13">
        <v>-3.8707987405947768E-2</v>
      </c>
      <c r="N630" s="12">
        <v>76550.93388476556</v>
      </c>
      <c r="O630" s="14">
        <f t="shared" si="9"/>
        <v>-9.4501325686594279E-2</v>
      </c>
      <c r="P630">
        <v>1</v>
      </c>
      <c r="Q630">
        <v>2</v>
      </c>
      <c r="R630">
        <v>2</v>
      </c>
      <c r="S630">
        <v>1</v>
      </c>
    </row>
    <row r="631" spans="1:19">
      <c r="A631" s="10" t="s">
        <v>241</v>
      </c>
      <c r="B631" s="2">
        <v>2</v>
      </c>
      <c r="C631" s="11" t="s">
        <v>24</v>
      </c>
      <c r="D631" s="2">
        <v>4</v>
      </c>
      <c r="E631" s="2">
        <v>2020</v>
      </c>
      <c r="F631" s="2" t="s">
        <v>242</v>
      </c>
      <c r="G631" s="2">
        <v>1</v>
      </c>
      <c r="H631" s="2">
        <v>0</v>
      </c>
      <c r="I631" s="2">
        <v>0</v>
      </c>
      <c r="J631" s="12">
        <v>87059</v>
      </c>
      <c r="K631" s="12">
        <v>65903.860711582136</v>
      </c>
      <c r="L631" s="12" t="s">
        <v>141</v>
      </c>
      <c r="M631" s="15">
        <v>-3.8708567108785293E-2</v>
      </c>
      <c r="N631" s="12">
        <v>83599.193091147332</v>
      </c>
      <c r="O631" s="14">
        <f t="shared" si="9"/>
        <v>-9.433962617649487E-2</v>
      </c>
      <c r="P631">
        <v>1</v>
      </c>
      <c r="Q631">
        <v>2</v>
      </c>
      <c r="R631">
        <v>2</v>
      </c>
      <c r="S631">
        <v>1</v>
      </c>
    </row>
    <row r="632" spans="1:19">
      <c r="A632" s="10" t="s">
        <v>359</v>
      </c>
      <c r="B632" s="2">
        <v>1</v>
      </c>
      <c r="C632" s="11" t="s">
        <v>24</v>
      </c>
      <c r="D632" s="2">
        <v>2</v>
      </c>
      <c r="E632" s="2">
        <v>2005</v>
      </c>
      <c r="F632" s="2" t="s">
        <v>150</v>
      </c>
      <c r="G632" s="2">
        <v>1</v>
      </c>
      <c r="H632" s="2">
        <v>0</v>
      </c>
      <c r="I632" s="2">
        <v>0</v>
      </c>
      <c r="J632" s="12">
        <v>87051</v>
      </c>
      <c r="K632" s="12">
        <v>65897.804693414088</v>
      </c>
      <c r="L632" s="12" t="s">
        <v>141</v>
      </c>
      <c r="M632" s="13">
        <v>-3.8708620414793345E-2</v>
      </c>
      <c r="N632" s="12">
        <v>81426.703795871406</v>
      </c>
      <c r="O632" s="14">
        <f t="shared" si="9"/>
        <v>-9.4389466916521045E-2</v>
      </c>
      <c r="P632">
        <v>1</v>
      </c>
      <c r="Q632">
        <v>2</v>
      </c>
      <c r="R632">
        <v>2</v>
      </c>
      <c r="S632">
        <v>1</v>
      </c>
    </row>
    <row r="633" spans="1:19">
      <c r="A633" s="10" t="s">
        <v>327</v>
      </c>
      <c r="B633" s="2">
        <v>4</v>
      </c>
      <c r="C633" s="11" t="s">
        <v>24</v>
      </c>
      <c r="D633" s="2">
        <v>2</v>
      </c>
      <c r="E633" s="2">
        <v>2011</v>
      </c>
      <c r="F633" s="2" t="s">
        <v>161</v>
      </c>
      <c r="G633" s="2">
        <v>1</v>
      </c>
      <c r="H633" s="2">
        <v>0</v>
      </c>
      <c r="I633" s="2">
        <v>0</v>
      </c>
      <c r="J633" s="12">
        <v>86987</v>
      </c>
      <c r="K633" s="12">
        <v>65849.356548069642</v>
      </c>
      <c r="L633" s="12" t="s">
        <v>141</v>
      </c>
      <c r="M633" s="15">
        <v>-3.8709046862857734E-2</v>
      </c>
      <c r="N633" s="12">
        <v>78092.064218303174</v>
      </c>
      <c r="O633" s="14">
        <f t="shared" si="9"/>
        <v>-9.4465969435832853E-2</v>
      </c>
      <c r="P633">
        <v>1</v>
      </c>
      <c r="Q633">
        <v>2</v>
      </c>
      <c r="R633">
        <v>2</v>
      </c>
      <c r="S633">
        <v>1</v>
      </c>
    </row>
    <row r="634" spans="1:19">
      <c r="A634" s="10" t="s">
        <v>259</v>
      </c>
      <c r="B634" s="2">
        <v>5</v>
      </c>
      <c r="C634" s="11" t="s">
        <v>55</v>
      </c>
      <c r="D634" s="2">
        <v>1</v>
      </c>
      <c r="E634" s="2">
        <v>1995</v>
      </c>
      <c r="F634" s="2" t="s">
        <v>109</v>
      </c>
      <c r="G634" s="2">
        <v>1</v>
      </c>
      <c r="H634" s="2">
        <v>0</v>
      </c>
      <c r="I634" s="2">
        <v>0</v>
      </c>
      <c r="J634" s="12">
        <v>86924</v>
      </c>
      <c r="K634" s="12">
        <v>65801.665404996224</v>
      </c>
      <c r="L634" s="12" t="s">
        <v>102</v>
      </c>
      <c r="M634" s="13">
        <v>-3.8709466647671116E-2</v>
      </c>
      <c r="N634" s="12">
        <v>101821.42351699407</v>
      </c>
      <c r="O634" s="14">
        <f t="shared" si="9"/>
        <v>-9.3921576038652296E-2</v>
      </c>
      <c r="P634">
        <v>1</v>
      </c>
      <c r="Q634">
        <v>2</v>
      </c>
      <c r="R634">
        <v>2</v>
      </c>
      <c r="S634">
        <v>1</v>
      </c>
    </row>
    <row r="635" spans="1:19">
      <c r="A635" s="10" t="s">
        <v>461</v>
      </c>
      <c r="B635" s="2">
        <v>4</v>
      </c>
      <c r="C635" s="11" t="s">
        <v>21</v>
      </c>
      <c r="D635" s="2">
        <v>1</v>
      </c>
      <c r="E635" s="2">
        <v>2006</v>
      </c>
      <c r="F635" s="2" t="s">
        <v>462</v>
      </c>
      <c r="G635" s="2">
        <v>1</v>
      </c>
      <c r="H635" s="2">
        <v>0</v>
      </c>
      <c r="I635" s="2">
        <v>0</v>
      </c>
      <c r="J635" s="12">
        <v>86821</v>
      </c>
      <c r="K635" s="12">
        <v>65723.694171082519</v>
      </c>
      <c r="L635" s="12" t="s">
        <v>26</v>
      </c>
      <c r="M635" s="15">
        <v>-3.8710152962524738E-2</v>
      </c>
      <c r="N635" s="12">
        <v>80205.195830731347</v>
      </c>
      <c r="O635" s="14">
        <f t="shared" si="9"/>
        <v>-9.4417490465848922E-2</v>
      </c>
      <c r="P635">
        <v>1</v>
      </c>
      <c r="Q635">
        <v>2</v>
      </c>
      <c r="R635">
        <v>2</v>
      </c>
      <c r="S635">
        <v>1</v>
      </c>
    </row>
    <row r="636" spans="1:19">
      <c r="A636" s="10" t="s">
        <v>308</v>
      </c>
      <c r="B636" s="2">
        <v>5</v>
      </c>
      <c r="C636" s="11" t="s">
        <v>24</v>
      </c>
      <c r="D636" s="2">
        <v>2</v>
      </c>
      <c r="E636" s="2">
        <v>2015</v>
      </c>
      <c r="F636" s="2" t="s">
        <v>250</v>
      </c>
      <c r="G636" s="2">
        <v>1</v>
      </c>
      <c r="H636" s="2">
        <v>0</v>
      </c>
      <c r="I636" s="2">
        <v>0</v>
      </c>
      <c r="J636" s="12">
        <v>86694</v>
      </c>
      <c r="K636" s="12">
        <v>65627.554882664655</v>
      </c>
      <c r="L636" s="12" t="s">
        <v>141</v>
      </c>
      <c r="M636" s="13">
        <v>-3.871099919540251E-2</v>
      </c>
      <c r="N636" s="12">
        <v>83302.730658766784</v>
      </c>
      <c r="O636" s="14">
        <f t="shared" si="9"/>
        <v>-9.4346427548106654E-2</v>
      </c>
      <c r="P636">
        <v>1</v>
      </c>
      <c r="Q636">
        <v>2</v>
      </c>
      <c r="R636">
        <v>2</v>
      </c>
      <c r="S636">
        <v>1</v>
      </c>
    </row>
    <row r="637" spans="1:19">
      <c r="A637" s="10" t="s">
        <v>305</v>
      </c>
      <c r="B637" s="2">
        <v>1</v>
      </c>
      <c r="C637" s="11" t="s">
        <v>32</v>
      </c>
      <c r="D637" s="2">
        <v>3</v>
      </c>
      <c r="E637" s="2">
        <v>1994</v>
      </c>
      <c r="F637" s="2" t="s">
        <v>271</v>
      </c>
      <c r="G637" s="2">
        <v>1</v>
      </c>
      <c r="H637" s="2">
        <v>0</v>
      </c>
      <c r="I637" s="2">
        <v>0</v>
      </c>
      <c r="J637" s="12">
        <v>86607</v>
      </c>
      <c r="K637" s="12">
        <v>65561.695685087063</v>
      </c>
      <c r="L637" s="12" t="s">
        <v>141</v>
      </c>
      <c r="M637" s="15">
        <v>-3.8711578898240034E-2</v>
      </c>
      <c r="N637" s="12">
        <v>104212.71471944651</v>
      </c>
      <c r="O637" s="14">
        <f t="shared" si="9"/>
        <v>-9.3866715596574418E-2</v>
      </c>
      <c r="P637">
        <v>1</v>
      </c>
      <c r="Q637">
        <v>2</v>
      </c>
      <c r="R637">
        <v>2</v>
      </c>
      <c r="S637">
        <v>1</v>
      </c>
    </row>
    <row r="638" spans="1:19">
      <c r="A638" s="10" t="s">
        <v>463</v>
      </c>
      <c r="B638" s="2">
        <v>4</v>
      </c>
      <c r="C638" s="11" t="s">
        <v>24</v>
      </c>
      <c r="D638" s="2">
        <v>2</v>
      </c>
      <c r="E638" s="2">
        <v>2006</v>
      </c>
      <c r="F638" s="2" t="s">
        <v>140</v>
      </c>
      <c r="G638" s="2">
        <v>1</v>
      </c>
      <c r="H638" s="2">
        <v>0</v>
      </c>
      <c r="I638" s="2">
        <v>0</v>
      </c>
      <c r="J638" s="12">
        <v>86559</v>
      </c>
      <c r="K638" s="12">
        <v>65525.359576078728</v>
      </c>
      <c r="L638" s="12" t="s">
        <v>141</v>
      </c>
      <c r="M638" s="13">
        <v>-3.8711898734288326E-2</v>
      </c>
      <c r="N638" s="12">
        <v>79963.160363417555</v>
      </c>
      <c r="O638" s="14">
        <f t="shared" si="9"/>
        <v>-9.4423043186789693E-2</v>
      </c>
      <c r="P638">
        <v>1</v>
      </c>
      <c r="Q638">
        <v>2</v>
      </c>
      <c r="R638">
        <v>2</v>
      </c>
      <c r="S638">
        <v>1</v>
      </c>
    </row>
    <row r="639" spans="1:19">
      <c r="A639" s="10" t="s">
        <v>160</v>
      </c>
      <c r="B639" s="2">
        <v>3</v>
      </c>
      <c r="C639" s="11" t="s">
        <v>24</v>
      </c>
      <c r="D639" s="2">
        <v>2</v>
      </c>
      <c r="E639" s="2">
        <v>2011</v>
      </c>
      <c r="F639" s="2" t="s">
        <v>161</v>
      </c>
      <c r="G639" s="2">
        <v>1</v>
      </c>
      <c r="H639" s="2">
        <v>0</v>
      </c>
      <c r="I639" s="2">
        <v>0</v>
      </c>
      <c r="J639" s="12">
        <v>86542</v>
      </c>
      <c r="K639" s="12">
        <v>65512.490537471618</v>
      </c>
      <c r="L639" s="12" t="s">
        <v>141</v>
      </c>
      <c r="M639" s="15">
        <v>-3.871201200955543E-2</v>
      </c>
      <c r="N639" s="12">
        <v>77692.568103054393</v>
      </c>
      <c r="O639" s="14">
        <f t="shared" si="9"/>
        <v>-9.4475134582038572E-2</v>
      </c>
      <c r="P639">
        <v>1</v>
      </c>
      <c r="Q639">
        <v>2</v>
      </c>
      <c r="R639">
        <v>2</v>
      </c>
      <c r="S639">
        <v>1</v>
      </c>
    </row>
    <row r="640" spans="1:19">
      <c r="A640" s="10" t="s">
        <v>144</v>
      </c>
      <c r="B640" s="2">
        <v>1</v>
      </c>
      <c r="C640" s="11" t="s">
        <v>19</v>
      </c>
      <c r="D640" s="2">
        <v>3</v>
      </c>
      <c r="E640" s="2">
        <v>2014</v>
      </c>
      <c r="F640" s="2" t="s">
        <v>145</v>
      </c>
      <c r="G640" s="2">
        <v>1</v>
      </c>
      <c r="H640" s="2">
        <v>0</v>
      </c>
      <c r="I640" s="2">
        <v>0</v>
      </c>
      <c r="J640" s="12">
        <v>86393</v>
      </c>
      <c r="K640" s="12">
        <v>65399.697199091599</v>
      </c>
      <c r="L640" s="12" t="s">
        <v>102</v>
      </c>
      <c r="M640" s="13">
        <v>-3.8713004833955338E-2</v>
      </c>
      <c r="N640" s="12">
        <v>82249.954894407332</v>
      </c>
      <c r="O640" s="14">
        <f t="shared" si="9"/>
        <v>-9.4370580082847058E-2</v>
      </c>
      <c r="P640">
        <v>1</v>
      </c>
      <c r="Q640">
        <v>2</v>
      </c>
      <c r="R640">
        <v>2</v>
      </c>
      <c r="S640">
        <v>1</v>
      </c>
    </row>
    <row r="641" spans="1:19">
      <c r="A641" s="10" t="s">
        <v>151</v>
      </c>
      <c r="B641" s="2">
        <v>2</v>
      </c>
      <c r="C641" s="11" t="s">
        <v>24</v>
      </c>
      <c r="D641" s="2">
        <v>3</v>
      </c>
      <c r="E641" s="2">
        <v>2007</v>
      </c>
      <c r="F641" s="2" t="s">
        <v>152</v>
      </c>
      <c r="G641" s="2">
        <v>1</v>
      </c>
      <c r="H641" s="2">
        <v>0</v>
      </c>
      <c r="I641" s="2">
        <v>0</v>
      </c>
      <c r="J641" s="12">
        <v>86353</v>
      </c>
      <c r="K641" s="12">
        <v>65369.417108251328</v>
      </c>
      <c r="L641" s="12" t="s">
        <v>141</v>
      </c>
      <c r="M641" s="15">
        <v>-3.8713271363995577E-2</v>
      </c>
      <c r="N641" s="12">
        <v>77664.623577632476</v>
      </c>
      <c r="O641" s="14">
        <f t="shared" si="9"/>
        <v>-9.447577567878862E-2</v>
      </c>
      <c r="P641">
        <v>1</v>
      </c>
      <c r="Q641">
        <v>2</v>
      </c>
      <c r="R641">
        <v>2</v>
      </c>
      <c r="S641">
        <v>1</v>
      </c>
    </row>
    <row r="642" spans="1:19">
      <c r="A642" s="10" t="s">
        <v>410</v>
      </c>
      <c r="B642" s="2">
        <v>5</v>
      </c>
      <c r="C642" s="11" t="s">
        <v>24</v>
      </c>
      <c r="D642" s="2">
        <v>2</v>
      </c>
      <c r="E642" s="2">
        <v>2009</v>
      </c>
      <c r="F642" s="2" t="s">
        <v>99</v>
      </c>
      <c r="G642" s="2">
        <v>1</v>
      </c>
      <c r="H642" s="2">
        <v>0</v>
      </c>
      <c r="I642" s="2">
        <v>0</v>
      </c>
      <c r="J642" s="12">
        <v>86295</v>
      </c>
      <c r="K642" s="12">
        <v>65325.510976532933</v>
      </c>
      <c r="L642" s="12" t="s">
        <v>141</v>
      </c>
      <c r="M642" s="13">
        <v>-3.8713657832553927E-2</v>
      </c>
      <c r="N642" s="12">
        <v>76998.846844962041</v>
      </c>
      <c r="O642" s="14">
        <f t="shared" ref="O642:O705" si="10">STANDARDIZE(N642,AVERAGE($N$2:$N$1580),STDEV($N$2:$N$1580))</f>
        <v>-9.4491049772484126E-2</v>
      </c>
      <c r="P642">
        <v>1</v>
      </c>
      <c r="Q642">
        <v>2</v>
      </c>
      <c r="R642">
        <v>2</v>
      </c>
      <c r="S642">
        <v>1</v>
      </c>
    </row>
    <row r="643" spans="1:19">
      <c r="A643" s="10" t="s">
        <v>464</v>
      </c>
      <c r="B643" s="2">
        <v>3</v>
      </c>
      <c r="C643" s="11" t="s">
        <v>24</v>
      </c>
      <c r="D643" s="2">
        <v>1</v>
      </c>
      <c r="E643" s="2">
        <v>1997</v>
      </c>
      <c r="F643" s="2" t="s">
        <v>329</v>
      </c>
      <c r="G643" s="2">
        <v>1</v>
      </c>
      <c r="H643" s="2">
        <v>0</v>
      </c>
      <c r="I643" s="2">
        <v>0</v>
      </c>
      <c r="J643" s="12">
        <v>86147</v>
      </c>
      <c r="K643" s="12">
        <v>65213.474640423927</v>
      </c>
      <c r="L643" s="12" t="s">
        <v>141</v>
      </c>
      <c r="M643" s="15">
        <v>-3.8714643993702828E-2</v>
      </c>
      <c r="N643" s="12">
        <v>94339.721250550996</v>
      </c>
      <c r="O643" s="14">
        <f t="shared" si="10"/>
        <v>-9.4093219497805747E-2</v>
      </c>
      <c r="P643">
        <v>1</v>
      </c>
      <c r="Q643">
        <v>2</v>
      </c>
      <c r="R643">
        <v>2</v>
      </c>
      <c r="S643">
        <v>1</v>
      </c>
    </row>
    <row r="644" spans="1:19">
      <c r="A644" s="10" t="s">
        <v>257</v>
      </c>
      <c r="B644" s="2">
        <v>1</v>
      </c>
      <c r="C644" s="11" t="s">
        <v>19</v>
      </c>
      <c r="D644" s="2">
        <v>2</v>
      </c>
      <c r="E644" s="2">
        <v>1991</v>
      </c>
      <c r="F644" s="2" t="s">
        <v>194</v>
      </c>
      <c r="G644" s="2">
        <v>1</v>
      </c>
      <c r="H644" s="2">
        <v>0</v>
      </c>
      <c r="I644" s="2">
        <v>0</v>
      </c>
      <c r="J644" s="12">
        <v>86147</v>
      </c>
      <c r="K644" s="12">
        <v>65213.474640423927</v>
      </c>
      <c r="L644" s="12" t="s">
        <v>102</v>
      </c>
      <c r="M644" s="13">
        <v>-3.8714643993702828E-2</v>
      </c>
      <c r="N644" s="12">
        <v>106006.96656497814</v>
      </c>
      <c r="O644" s="14">
        <f t="shared" si="10"/>
        <v>-9.3825552291434522E-2</v>
      </c>
      <c r="P644">
        <v>1</v>
      </c>
      <c r="Q644">
        <v>2</v>
      </c>
      <c r="R644">
        <v>2</v>
      </c>
      <c r="S644">
        <v>1</v>
      </c>
    </row>
    <row r="645" spans="1:19">
      <c r="A645" s="10" t="s">
        <v>465</v>
      </c>
      <c r="B645" s="2">
        <v>3</v>
      </c>
      <c r="C645" s="11" t="s">
        <v>19</v>
      </c>
      <c r="D645" s="2">
        <v>1</v>
      </c>
      <c r="E645" s="2">
        <v>1996</v>
      </c>
      <c r="F645" s="2" t="s">
        <v>192</v>
      </c>
      <c r="G645" s="2">
        <v>1</v>
      </c>
      <c r="H645" s="2">
        <v>0</v>
      </c>
      <c r="I645" s="2">
        <v>0</v>
      </c>
      <c r="J645" s="12">
        <v>85949</v>
      </c>
      <c r="K645" s="12">
        <v>65063.588190764574</v>
      </c>
      <c r="L645" s="12" t="s">
        <v>102</v>
      </c>
      <c r="M645" s="15">
        <v>-3.8715963317402027E-2</v>
      </c>
      <c r="N645" s="12">
        <v>97225.843579888926</v>
      </c>
      <c r="O645" s="14">
        <f t="shared" si="10"/>
        <v>-9.4027006756038478E-2</v>
      </c>
      <c r="P645">
        <v>1</v>
      </c>
      <c r="Q645">
        <v>2</v>
      </c>
      <c r="R645">
        <v>2</v>
      </c>
      <c r="S645">
        <v>1</v>
      </c>
    </row>
    <row r="646" spans="1:19">
      <c r="A646" s="10" t="s">
        <v>215</v>
      </c>
      <c r="B646" s="2">
        <v>3</v>
      </c>
      <c r="C646" s="11" t="s">
        <v>24</v>
      </c>
      <c r="D646" s="2">
        <v>3</v>
      </c>
      <c r="E646" s="2">
        <v>2010</v>
      </c>
      <c r="F646" s="2" t="s">
        <v>216</v>
      </c>
      <c r="G646" s="2">
        <v>1</v>
      </c>
      <c r="H646" s="2">
        <v>0</v>
      </c>
      <c r="I646" s="2">
        <v>0</v>
      </c>
      <c r="J646" s="12">
        <v>85829</v>
      </c>
      <c r="K646" s="12">
        <v>64972.74791824376</v>
      </c>
      <c r="L646" s="12" t="s">
        <v>141</v>
      </c>
      <c r="M646" s="13">
        <v>-3.871676290752276E-2</v>
      </c>
      <c r="N646" s="12">
        <v>76209.916738129716</v>
      </c>
      <c r="O646" s="14">
        <f t="shared" si="10"/>
        <v>-9.4509149222013727E-2</v>
      </c>
      <c r="P646">
        <v>1</v>
      </c>
      <c r="Q646">
        <v>2</v>
      </c>
      <c r="R646">
        <v>2</v>
      </c>
      <c r="S646">
        <v>1</v>
      </c>
    </row>
    <row r="647" spans="1:19">
      <c r="A647" s="10" t="s">
        <v>466</v>
      </c>
      <c r="B647" s="2">
        <v>1</v>
      </c>
      <c r="C647" s="11" t="s">
        <v>24</v>
      </c>
      <c r="D647" s="2">
        <v>2</v>
      </c>
      <c r="E647" s="2">
        <v>2018</v>
      </c>
      <c r="F647" s="2" t="s">
        <v>393</v>
      </c>
      <c r="G647" s="2">
        <v>1</v>
      </c>
      <c r="H647" s="2">
        <v>0</v>
      </c>
      <c r="I647" s="2">
        <v>0</v>
      </c>
      <c r="J647" s="12">
        <v>85719</v>
      </c>
      <c r="K647" s="12">
        <v>64889.477668433006</v>
      </c>
      <c r="L647" s="12" t="s">
        <v>141</v>
      </c>
      <c r="M647" s="15">
        <v>-3.8717495865133428E-2</v>
      </c>
      <c r="N647" s="12">
        <v>82615.495861798307</v>
      </c>
      <c r="O647" s="14">
        <f t="shared" si="10"/>
        <v>-9.436219392768197E-2</v>
      </c>
      <c r="P647">
        <v>1</v>
      </c>
      <c r="Q647">
        <v>2</v>
      </c>
      <c r="R647">
        <v>2</v>
      </c>
      <c r="S647">
        <v>1</v>
      </c>
    </row>
    <row r="648" spans="1:19">
      <c r="A648" s="10" t="s">
        <v>401</v>
      </c>
      <c r="B648" s="2">
        <v>1</v>
      </c>
      <c r="C648" s="11" t="s">
        <v>24</v>
      </c>
      <c r="D648" s="2">
        <v>1</v>
      </c>
      <c r="E648" s="2">
        <v>1995</v>
      </c>
      <c r="F648" s="2" t="s">
        <v>109</v>
      </c>
      <c r="G648" s="2">
        <v>1</v>
      </c>
      <c r="H648" s="2">
        <v>0</v>
      </c>
      <c r="I648" s="2">
        <v>0</v>
      </c>
      <c r="J648" s="12">
        <v>85703</v>
      </c>
      <c r="K648" s="12">
        <v>64877.365632096902</v>
      </c>
      <c r="L648" s="12" t="s">
        <v>141</v>
      </c>
      <c r="M648" s="13">
        <v>-3.8717602477149525E-2</v>
      </c>
      <c r="N648" s="12">
        <v>100391.16308127723</v>
      </c>
      <c r="O648" s="14">
        <f t="shared" si="10"/>
        <v>-9.3954388738213712E-2</v>
      </c>
      <c r="P648">
        <v>1</v>
      </c>
      <c r="Q648">
        <v>2</v>
      </c>
      <c r="R648">
        <v>2</v>
      </c>
      <c r="S648">
        <v>1</v>
      </c>
    </row>
    <row r="649" spans="1:19">
      <c r="A649" s="10" t="s">
        <v>419</v>
      </c>
      <c r="B649" s="2">
        <v>2</v>
      </c>
      <c r="C649" s="11" t="s">
        <v>24</v>
      </c>
      <c r="D649" s="2">
        <v>2</v>
      </c>
      <c r="E649" s="2">
        <v>2020</v>
      </c>
      <c r="F649" s="2" t="s">
        <v>126</v>
      </c>
      <c r="G649" s="2">
        <v>1</v>
      </c>
      <c r="H649" s="2">
        <v>0</v>
      </c>
      <c r="I649" s="2">
        <v>0</v>
      </c>
      <c r="J649" s="12">
        <v>85640</v>
      </c>
      <c r="K649" s="12">
        <v>64829.67448902347</v>
      </c>
      <c r="L649" s="12" t="s">
        <v>141</v>
      </c>
      <c r="M649" s="15">
        <v>-3.8718022261962907E-2</v>
      </c>
      <c r="N649" s="12">
        <v>82236.58549174534</v>
      </c>
      <c r="O649" s="14">
        <f t="shared" si="10"/>
        <v>-9.4370886800548184E-2</v>
      </c>
      <c r="P649">
        <v>1</v>
      </c>
      <c r="Q649">
        <v>2</v>
      </c>
      <c r="R649">
        <v>2</v>
      </c>
      <c r="S649">
        <v>1</v>
      </c>
    </row>
    <row r="650" spans="1:19">
      <c r="A650" s="10" t="s">
        <v>467</v>
      </c>
      <c r="B650" s="2">
        <v>4</v>
      </c>
      <c r="C650" s="11" t="s">
        <v>24</v>
      </c>
      <c r="D650" s="2">
        <v>4</v>
      </c>
      <c r="E650" s="2">
        <v>2011</v>
      </c>
      <c r="F650" s="2" t="s">
        <v>455</v>
      </c>
      <c r="G650" s="2">
        <v>1</v>
      </c>
      <c r="H650" s="2">
        <v>0</v>
      </c>
      <c r="I650" s="2">
        <v>0</v>
      </c>
      <c r="J650" s="12">
        <v>85600</v>
      </c>
      <c r="K650" s="12">
        <v>64799.394398183198</v>
      </c>
      <c r="L650" s="12" t="s">
        <v>141</v>
      </c>
      <c r="M650" s="13">
        <v>-3.8718288792003147E-2</v>
      </c>
      <c r="N650" s="12">
        <v>76846.893180437895</v>
      </c>
      <c r="O650" s="14">
        <f t="shared" si="10"/>
        <v>-9.4494535857826883E-2</v>
      </c>
      <c r="P650">
        <v>1</v>
      </c>
      <c r="Q650">
        <v>2</v>
      </c>
      <c r="R650">
        <v>2</v>
      </c>
      <c r="S650">
        <v>1</v>
      </c>
    </row>
    <row r="651" spans="1:19">
      <c r="A651" s="10" t="s">
        <v>305</v>
      </c>
      <c r="B651" s="2">
        <v>1</v>
      </c>
      <c r="C651" s="11" t="s">
        <v>32</v>
      </c>
      <c r="D651" s="2">
        <v>3</v>
      </c>
      <c r="E651" s="2">
        <v>1994</v>
      </c>
      <c r="F651" s="2" t="s">
        <v>271</v>
      </c>
      <c r="G651" s="2">
        <v>1</v>
      </c>
      <c r="H651" s="2">
        <v>0</v>
      </c>
      <c r="I651" s="2">
        <v>0</v>
      </c>
      <c r="J651" s="12">
        <v>85458</v>
      </c>
      <c r="K651" s="12">
        <v>64691.900075700229</v>
      </c>
      <c r="L651" s="12" t="s">
        <v>141</v>
      </c>
      <c r="M651" s="15">
        <v>-3.8719234973646009E-2</v>
      </c>
      <c r="N651" s="12">
        <v>102830.14276553235</v>
      </c>
      <c r="O651" s="14">
        <f t="shared" si="10"/>
        <v>-9.3898434238167891E-2</v>
      </c>
      <c r="P651">
        <v>1</v>
      </c>
      <c r="Q651">
        <v>2</v>
      </c>
      <c r="R651">
        <v>2</v>
      </c>
      <c r="S651">
        <v>1</v>
      </c>
    </row>
    <row r="652" spans="1:19">
      <c r="A652" s="10" t="s">
        <v>366</v>
      </c>
      <c r="B652" s="2">
        <v>4</v>
      </c>
      <c r="C652" s="11" t="s">
        <v>24</v>
      </c>
      <c r="D652" s="2">
        <v>2</v>
      </c>
      <c r="E652" s="2">
        <v>2010</v>
      </c>
      <c r="F652" s="2" t="s">
        <v>266</v>
      </c>
      <c r="G652" s="2">
        <v>1</v>
      </c>
      <c r="H652" s="2">
        <v>0</v>
      </c>
      <c r="I652" s="2">
        <v>0</v>
      </c>
      <c r="J652" s="12">
        <v>85315</v>
      </c>
      <c r="K652" s="12">
        <v>64583.648750946253</v>
      </c>
      <c r="L652" s="12" t="s">
        <v>141</v>
      </c>
      <c r="M652" s="13">
        <v>-3.8720187818539878E-2</v>
      </c>
      <c r="N652" s="12">
        <v>75753.522078942275</v>
      </c>
      <c r="O652" s="14">
        <f t="shared" si="10"/>
        <v>-9.4519619721273415E-2</v>
      </c>
      <c r="P652">
        <v>1</v>
      </c>
      <c r="Q652">
        <v>2</v>
      </c>
      <c r="R652">
        <v>2</v>
      </c>
      <c r="S652">
        <v>1</v>
      </c>
    </row>
    <row r="653" spans="1:19">
      <c r="A653" s="10" t="s">
        <v>423</v>
      </c>
      <c r="B653" s="2">
        <v>6</v>
      </c>
      <c r="C653" s="11" t="s">
        <v>19</v>
      </c>
      <c r="D653" s="2">
        <v>3</v>
      </c>
      <c r="E653" s="2">
        <v>2020</v>
      </c>
      <c r="F653" s="2" t="s">
        <v>424</v>
      </c>
      <c r="G653" s="2">
        <v>1</v>
      </c>
      <c r="H653" s="2">
        <v>0</v>
      </c>
      <c r="I653" s="2">
        <v>0</v>
      </c>
      <c r="J653" s="12">
        <v>85252</v>
      </c>
      <c r="K653" s="12">
        <v>64535.957607872828</v>
      </c>
      <c r="L653" s="12" t="s">
        <v>102</v>
      </c>
      <c r="M653" s="15">
        <v>-3.872060760335326E-2</v>
      </c>
      <c r="N653" s="12">
        <v>81864.004978307727</v>
      </c>
      <c r="O653" s="14">
        <f t="shared" si="10"/>
        <v>-9.4379434455328093E-2</v>
      </c>
      <c r="P653">
        <v>1</v>
      </c>
      <c r="Q653">
        <v>2</v>
      </c>
      <c r="R653">
        <v>2</v>
      </c>
      <c r="S653">
        <v>1</v>
      </c>
    </row>
    <row r="654" spans="1:19">
      <c r="A654" s="10" t="s">
        <v>129</v>
      </c>
      <c r="B654" s="2">
        <v>1</v>
      </c>
      <c r="C654" s="11" t="s">
        <v>26</v>
      </c>
      <c r="D654" s="2">
        <v>3</v>
      </c>
      <c r="E654" s="2">
        <v>2004</v>
      </c>
      <c r="F654" s="2" t="s">
        <v>128</v>
      </c>
      <c r="G654" s="2">
        <v>2</v>
      </c>
      <c r="H654" s="2">
        <v>0</v>
      </c>
      <c r="I654" s="2">
        <v>0</v>
      </c>
      <c r="J654" s="12">
        <v>85172</v>
      </c>
      <c r="K654" s="12">
        <v>64475.397426192285</v>
      </c>
      <c r="L654" s="12" t="s">
        <v>26</v>
      </c>
      <c r="M654" s="13">
        <v>-3.8721140663433747E-2</v>
      </c>
      <c r="N654" s="12">
        <v>79482.361798274622</v>
      </c>
      <c r="O654" s="14">
        <f t="shared" si="10"/>
        <v>-9.4434073554737805E-2</v>
      </c>
      <c r="P654">
        <v>1</v>
      </c>
      <c r="Q654">
        <v>2</v>
      </c>
      <c r="R654">
        <v>2</v>
      </c>
      <c r="S654">
        <v>1</v>
      </c>
    </row>
    <row r="655" spans="1:19">
      <c r="A655" s="10" t="s">
        <v>372</v>
      </c>
      <c r="B655" s="2">
        <v>4</v>
      </c>
      <c r="C655" s="11" t="s">
        <v>24</v>
      </c>
      <c r="D655" s="2">
        <v>2</v>
      </c>
      <c r="E655" s="2">
        <v>1995</v>
      </c>
      <c r="F655" s="2" t="s">
        <v>284</v>
      </c>
      <c r="G655" s="2">
        <v>1</v>
      </c>
      <c r="H655" s="2">
        <v>0</v>
      </c>
      <c r="I655" s="2">
        <v>0</v>
      </c>
      <c r="J655" s="12">
        <v>85141</v>
      </c>
      <c r="K655" s="12">
        <v>64451.930355791068</v>
      </c>
      <c r="L655" s="12" t="s">
        <v>141</v>
      </c>
      <c r="M655" s="15">
        <v>-3.8721347224214935E-2</v>
      </c>
      <c r="N655" s="12">
        <v>99732.845010128294</v>
      </c>
      <c r="O655" s="14">
        <f t="shared" si="10"/>
        <v>-9.3969491717045425E-2</v>
      </c>
      <c r="P655">
        <v>1</v>
      </c>
      <c r="Q655">
        <v>2</v>
      </c>
      <c r="R655">
        <v>2</v>
      </c>
      <c r="S655">
        <v>1</v>
      </c>
    </row>
    <row r="656" spans="1:19">
      <c r="A656" s="10" t="s">
        <v>112</v>
      </c>
      <c r="B656" s="2">
        <v>2</v>
      </c>
      <c r="C656" s="11" t="s">
        <v>19</v>
      </c>
      <c r="D656" s="2">
        <v>1</v>
      </c>
      <c r="E656" s="2">
        <v>1993</v>
      </c>
      <c r="F656" s="2" t="s">
        <v>113</v>
      </c>
      <c r="G656" s="2">
        <v>2</v>
      </c>
      <c r="H656" s="2">
        <v>0</v>
      </c>
      <c r="I656" s="2">
        <v>0</v>
      </c>
      <c r="J656" s="12">
        <v>84998</v>
      </c>
      <c r="K656" s="12">
        <v>64343.679031037092</v>
      </c>
      <c r="L656" s="12" t="s">
        <v>102</v>
      </c>
      <c r="M656" s="13">
        <v>-3.8722300069108803E-2</v>
      </c>
      <c r="N656" s="12">
        <v>102424.51675509599</v>
      </c>
      <c r="O656" s="14">
        <f t="shared" si="10"/>
        <v>-9.390774001499172E-2</v>
      </c>
      <c r="P656">
        <v>1</v>
      </c>
      <c r="Q656">
        <v>2</v>
      </c>
      <c r="R656">
        <v>2</v>
      </c>
      <c r="S656">
        <v>1</v>
      </c>
    </row>
    <row r="657" spans="1:19">
      <c r="A657" s="10" t="s">
        <v>399</v>
      </c>
      <c r="B657" s="2">
        <v>2</v>
      </c>
      <c r="C657" s="11" t="s">
        <v>27</v>
      </c>
      <c r="D657" s="2">
        <v>2</v>
      </c>
      <c r="E657" s="2">
        <v>1995</v>
      </c>
      <c r="F657" s="2" t="s">
        <v>284</v>
      </c>
      <c r="G657" s="2">
        <v>1</v>
      </c>
      <c r="H657" s="2">
        <v>0</v>
      </c>
      <c r="I657" s="2">
        <v>0</v>
      </c>
      <c r="J657" s="12">
        <v>84903</v>
      </c>
      <c r="K657" s="12">
        <v>64271.763815291451</v>
      </c>
      <c r="L657" s="12" t="s">
        <v>141</v>
      </c>
      <c r="M657" s="15">
        <v>-3.872293307795438E-2</v>
      </c>
      <c r="N657" s="12">
        <v>99454.05550668799</v>
      </c>
      <c r="O657" s="14">
        <f t="shared" si="10"/>
        <v>-9.3975887640465258E-2</v>
      </c>
      <c r="P657">
        <v>1</v>
      </c>
      <c r="Q657">
        <v>2</v>
      </c>
      <c r="R657">
        <v>2</v>
      </c>
      <c r="S657">
        <v>1</v>
      </c>
    </row>
    <row r="658" spans="1:19">
      <c r="A658" s="10" t="s">
        <v>468</v>
      </c>
      <c r="B658" s="2">
        <v>5</v>
      </c>
      <c r="C658" s="11" t="s">
        <v>24</v>
      </c>
      <c r="D658" s="2">
        <v>1</v>
      </c>
      <c r="E658" s="2">
        <v>1992</v>
      </c>
      <c r="F658" s="2" t="s">
        <v>291</v>
      </c>
      <c r="G658" s="2">
        <v>1</v>
      </c>
      <c r="H658" s="2">
        <v>0</v>
      </c>
      <c r="I658" s="2">
        <v>12</v>
      </c>
      <c r="J658" s="12">
        <v>84641</v>
      </c>
      <c r="K658" s="12">
        <v>64073.42922028766</v>
      </c>
      <c r="L658" s="12" t="s">
        <v>141</v>
      </c>
      <c r="M658" s="13">
        <v>-3.8724678849717968E-2</v>
      </c>
      <c r="N658" s="12">
        <v>102131.28131947599</v>
      </c>
      <c r="O658" s="14">
        <f t="shared" si="10"/>
        <v>-9.391446735360047E-2</v>
      </c>
      <c r="P658">
        <v>1</v>
      </c>
      <c r="Q658">
        <v>2</v>
      </c>
      <c r="R658">
        <v>2</v>
      </c>
      <c r="S658">
        <v>1</v>
      </c>
    </row>
    <row r="659" spans="1:19">
      <c r="A659" s="10" t="s">
        <v>309</v>
      </c>
      <c r="B659" s="2">
        <v>1</v>
      </c>
      <c r="C659" s="11" t="s">
        <v>27</v>
      </c>
      <c r="D659" s="2">
        <v>3</v>
      </c>
      <c r="E659" s="2">
        <v>1992</v>
      </c>
      <c r="F659" s="2" t="s">
        <v>310</v>
      </c>
      <c r="G659" s="2">
        <v>1</v>
      </c>
      <c r="H659" s="2">
        <v>0</v>
      </c>
      <c r="I659" s="2">
        <v>0</v>
      </c>
      <c r="J659" s="12">
        <v>84277</v>
      </c>
      <c r="K659" s="12">
        <v>63797.880393641186</v>
      </c>
      <c r="L659" s="12" t="s">
        <v>141</v>
      </c>
      <c r="M659" s="15">
        <v>-3.8727104273084179E-2</v>
      </c>
      <c r="N659" s="12">
        <v>101692.06407960065</v>
      </c>
      <c r="O659" s="14">
        <f t="shared" si="10"/>
        <v>-9.3924543772533925E-2</v>
      </c>
      <c r="P659">
        <v>1</v>
      </c>
      <c r="Q659">
        <v>2</v>
      </c>
      <c r="R659">
        <v>2</v>
      </c>
      <c r="S659">
        <v>1</v>
      </c>
    </row>
    <row r="660" spans="1:19">
      <c r="A660" s="10" t="s">
        <v>339</v>
      </c>
      <c r="B660" s="2">
        <v>3</v>
      </c>
      <c r="C660" s="11" t="s">
        <v>24</v>
      </c>
      <c r="D660" s="2">
        <v>2</v>
      </c>
      <c r="E660" s="2">
        <v>2010</v>
      </c>
      <c r="F660" s="2" t="s">
        <v>266</v>
      </c>
      <c r="G660" s="2">
        <v>1</v>
      </c>
      <c r="H660" s="2">
        <v>0</v>
      </c>
      <c r="I660" s="2">
        <v>0</v>
      </c>
      <c r="J660" s="12">
        <v>84261</v>
      </c>
      <c r="K660" s="12">
        <v>63785.768357305074</v>
      </c>
      <c r="L660" s="12" t="s">
        <v>141</v>
      </c>
      <c r="M660" s="13">
        <v>-3.8727210885100276E-2</v>
      </c>
      <c r="N660" s="12">
        <v>74817.646649402275</v>
      </c>
      <c r="O660" s="14">
        <f t="shared" si="10"/>
        <v>-9.4541090355942145E-2</v>
      </c>
      <c r="P660">
        <v>1</v>
      </c>
      <c r="Q660">
        <v>2</v>
      </c>
      <c r="R660">
        <v>2</v>
      </c>
      <c r="S660">
        <v>1</v>
      </c>
    </row>
    <row r="661" spans="1:19">
      <c r="A661" s="10" t="s">
        <v>457</v>
      </c>
      <c r="B661" s="2">
        <v>6</v>
      </c>
      <c r="C661" s="11" t="s">
        <v>21</v>
      </c>
      <c r="D661" s="2">
        <v>2</v>
      </c>
      <c r="E661" s="2">
        <v>2015</v>
      </c>
      <c r="F661" s="2" t="s">
        <v>250</v>
      </c>
      <c r="G661" s="2">
        <v>1</v>
      </c>
      <c r="H661" s="2">
        <v>0</v>
      </c>
      <c r="I661" s="2">
        <v>0</v>
      </c>
      <c r="J661" s="12">
        <v>84094</v>
      </c>
      <c r="K661" s="12">
        <v>63659.348978046939</v>
      </c>
      <c r="L661" s="12" t="s">
        <v>26</v>
      </c>
      <c r="M661" s="15">
        <v>-3.8728323648018287E-2</v>
      </c>
      <c r="N661" s="12">
        <v>80804.436662494918</v>
      </c>
      <c r="O661" s="14">
        <f t="shared" si="10"/>
        <v>-9.4403742823191278E-2</v>
      </c>
      <c r="P661">
        <v>1</v>
      </c>
      <c r="Q661">
        <v>2</v>
      </c>
      <c r="R661">
        <v>2</v>
      </c>
      <c r="S661">
        <v>1</v>
      </c>
    </row>
    <row r="662" spans="1:19">
      <c r="A662" s="10" t="s">
        <v>348</v>
      </c>
      <c r="B662" s="2">
        <v>1</v>
      </c>
      <c r="C662" s="11" t="s">
        <v>21</v>
      </c>
      <c r="D662" s="2">
        <v>2</v>
      </c>
      <c r="E662" s="2">
        <v>2013</v>
      </c>
      <c r="F662" s="2" t="s">
        <v>189</v>
      </c>
      <c r="G662" s="2">
        <v>1</v>
      </c>
      <c r="H662" s="2">
        <v>0</v>
      </c>
      <c r="I662" s="2">
        <v>0</v>
      </c>
      <c r="J662" s="12">
        <v>83817</v>
      </c>
      <c r="K662" s="12">
        <v>63449.65934897805</v>
      </c>
      <c r="L662" s="12" t="s">
        <v>26</v>
      </c>
      <c r="M662" s="13">
        <v>-3.8730169368546973E-2</v>
      </c>
      <c r="N662" s="12">
        <v>78845.270468146788</v>
      </c>
      <c r="O662" s="14">
        <f t="shared" si="10"/>
        <v>-9.4448689554654075E-2</v>
      </c>
      <c r="P662">
        <v>1</v>
      </c>
      <c r="Q662">
        <v>2</v>
      </c>
      <c r="R662">
        <v>2</v>
      </c>
      <c r="S662">
        <v>1</v>
      </c>
    </row>
    <row r="663" spans="1:19">
      <c r="A663" s="10" t="s">
        <v>289</v>
      </c>
      <c r="B663" s="2">
        <v>4</v>
      </c>
      <c r="C663" s="11" t="s">
        <v>27</v>
      </c>
      <c r="D663" s="2">
        <v>3</v>
      </c>
      <c r="E663" s="2">
        <v>1994</v>
      </c>
      <c r="F663" s="2" t="s">
        <v>271</v>
      </c>
      <c r="G663" s="2">
        <v>1</v>
      </c>
      <c r="H663" s="2">
        <v>0</v>
      </c>
      <c r="I663" s="2">
        <v>0</v>
      </c>
      <c r="J663" s="12">
        <v>83809</v>
      </c>
      <c r="K663" s="12">
        <v>63443.603330809994</v>
      </c>
      <c r="L663" s="12" t="s">
        <v>141</v>
      </c>
      <c r="M663" s="15">
        <v>-3.8730222674555018E-2</v>
      </c>
      <c r="N663" s="12">
        <v>100845.92940434483</v>
      </c>
      <c r="O663" s="14">
        <f t="shared" si="10"/>
        <v>-9.3943955595859482E-2</v>
      </c>
      <c r="P663">
        <v>1</v>
      </c>
      <c r="Q663">
        <v>2</v>
      </c>
      <c r="R663">
        <v>2</v>
      </c>
      <c r="S663">
        <v>1</v>
      </c>
    </row>
    <row r="664" spans="1:19">
      <c r="A664" s="10" t="s">
        <v>428</v>
      </c>
      <c r="B664" s="2">
        <v>2</v>
      </c>
      <c r="C664" s="11" t="s">
        <v>27</v>
      </c>
      <c r="D664" s="2">
        <v>1</v>
      </c>
      <c r="E664" s="2">
        <v>1995</v>
      </c>
      <c r="F664" s="2" t="s">
        <v>109</v>
      </c>
      <c r="G664" s="2">
        <v>1</v>
      </c>
      <c r="H664" s="2">
        <v>0</v>
      </c>
      <c r="I664" s="2">
        <v>0</v>
      </c>
      <c r="J664" s="12">
        <v>83785</v>
      </c>
      <c r="K664" s="12">
        <v>63425.435276305834</v>
      </c>
      <c r="L664" s="12" t="s">
        <v>141</v>
      </c>
      <c r="M664" s="13">
        <v>-3.8730382592579167E-2</v>
      </c>
      <c r="N664" s="12">
        <v>98144.447671199523</v>
      </c>
      <c r="O664" s="14">
        <f t="shared" si="10"/>
        <v>-9.4005932356361788E-2</v>
      </c>
      <c r="P664">
        <v>1</v>
      </c>
      <c r="Q664">
        <v>2</v>
      </c>
      <c r="R664">
        <v>2</v>
      </c>
      <c r="S664">
        <v>1</v>
      </c>
    </row>
    <row r="665" spans="1:19">
      <c r="A665" s="10" t="s">
        <v>355</v>
      </c>
      <c r="B665" s="2">
        <v>1</v>
      </c>
      <c r="C665" s="11" t="s">
        <v>24</v>
      </c>
      <c r="D665" s="2">
        <v>1</v>
      </c>
      <c r="E665" s="2">
        <v>1994</v>
      </c>
      <c r="F665" s="2" t="s">
        <v>356</v>
      </c>
      <c r="G665" s="2">
        <v>1</v>
      </c>
      <c r="H665" s="2">
        <v>0</v>
      </c>
      <c r="I665" s="2">
        <v>0</v>
      </c>
      <c r="J665" s="12">
        <v>83722</v>
      </c>
      <c r="K665" s="12">
        <v>63377.744133232402</v>
      </c>
      <c r="L665" s="12" t="s">
        <v>141</v>
      </c>
      <c r="M665" s="15">
        <v>-3.8730802377392549E-2</v>
      </c>
      <c r="N665" s="12">
        <v>100741.24379947927</v>
      </c>
      <c r="O665" s="14">
        <f t="shared" si="10"/>
        <v>-9.3946357268460554E-2</v>
      </c>
      <c r="P665">
        <v>1</v>
      </c>
      <c r="Q665">
        <v>2</v>
      </c>
      <c r="R665">
        <v>2</v>
      </c>
      <c r="S665">
        <v>1</v>
      </c>
    </row>
    <row r="666" spans="1:19">
      <c r="A666" s="10" t="s">
        <v>295</v>
      </c>
      <c r="B666" s="2">
        <v>2</v>
      </c>
      <c r="C666" s="11" t="s">
        <v>24</v>
      </c>
      <c r="D666" s="2">
        <v>2</v>
      </c>
      <c r="E666" s="2">
        <v>2019</v>
      </c>
      <c r="F666" s="2" t="s">
        <v>240</v>
      </c>
      <c r="G666" s="2">
        <v>1</v>
      </c>
      <c r="H666" s="2">
        <v>0</v>
      </c>
      <c r="I666" s="2">
        <v>0</v>
      </c>
      <c r="J666" s="12">
        <v>83690</v>
      </c>
      <c r="K666" s="12">
        <v>63353.520060560186</v>
      </c>
      <c r="L666" s="12" t="s">
        <v>141</v>
      </c>
      <c r="M666" s="13">
        <v>-3.8731015601424737E-2</v>
      </c>
      <c r="N666" s="12">
        <v>80869.812992940482</v>
      </c>
      <c r="O666" s="14">
        <f t="shared" si="10"/>
        <v>-9.4402242974747058E-2</v>
      </c>
      <c r="P666">
        <v>1</v>
      </c>
      <c r="Q666">
        <v>2</v>
      </c>
      <c r="R666">
        <v>2</v>
      </c>
      <c r="S666">
        <v>1</v>
      </c>
    </row>
    <row r="667" spans="1:19">
      <c r="A667" s="10" t="s">
        <v>147</v>
      </c>
      <c r="B667" s="2">
        <v>5</v>
      </c>
      <c r="C667" s="11" t="s">
        <v>39</v>
      </c>
      <c r="D667" s="2">
        <v>3</v>
      </c>
      <c r="E667" s="2">
        <v>2012</v>
      </c>
      <c r="F667" s="2" t="s">
        <v>148</v>
      </c>
      <c r="G667" s="2">
        <v>1</v>
      </c>
      <c r="H667" s="2">
        <v>0</v>
      </c>
      <c r="I667" s="2">
        <v>0</v>
      </c>
      <c r="J667" s="12">
        <v>83460</v>
      </c>
      <c r="K667" s="12">
        <v>63179.409538228618</v>
      </c>
      <c r="L667" s="12" t="s">
        <v>141</v>
      </c>
      <c r="M667" s="15">
        <v>-3.8732548149156137E-2</v>
      </c>
      <c r="N667" s="12">
        <v>76988.719549535905</v>
      </c>
      <c r="O667" s="14">
        <f t="shared" si="10"/>
        <v>-9.4491282110521227E-2</v>
      </c>
      <c r="P667">
        <v>1</v>
      </c>
      <c r="Q667">
        <v>2</v>
      </c>
      <c r="R667">
        <v>2</v>
      </c>
      <c r="S667">
        <v>1</v>
      </c>
    </row>
    <row r="668" spans="1:19">
      <c r="A668" s="10" t="s">
        <v>466</v>
      </c>
      <c r="B668" s="2">
        <v>1</v>
      </c>
      <c r="C668" s="11" t="s">
        <v>24</v>
      </c>
      <c r="D668" s="2">
        <v>2</v>
      </c>
      <c r="E668" s="2">
        <v>2018</v>
      </c>
      <c r="F668" s="2" t="s">
        <v>393</v>
      </c>
      <c r="G668" s="2">
        <v>1</v>
      </c>
      <c r="H668" s="2">
        <v>0</v>
      </c>
      <c r="I668" s="2">
        <v>0</v>
      </c>
      <c r="J668" s="12">
        <v>83421</v>
      </c>
      <c r="K668" s="12">
        <v>63149.886449659352</v>
      </c>
      <c r="L668" s="12" t="s">
        <v>141</v>
      </c>
      <c r="M668" s="13">
        <v>-3.8732808015945371E-2</v>
      </c>
      <c r="N668" s="12">
        <v>80400.696231723152</v>
      </c>
      <c r="O668" s="14">
        <f t="shared" si="10"/>
        <v>-9.4413005341488554E-2</v>
      </c>
      <c r="P668">
        <v>1</v>
      </c>
      <c r="Q668">
        <v>2</v>
      </c>
      <c r="R668">
        <v>2</v>
      </c>
      <c r="S668">
        <v>1</v>
      </c>
    </row>
    <row r="669" spans="1:19">
      <c r="A669" s="10" t="s">
        <v>372</v>
      </c>
      <c r="B669" s="2">
        <v>4</v>
      </c>
      <c r="C669" s="11" t="s">
        <v>39</v>
      </c>
      <c r="D669" s="2">
        <v>2</v>
      </c>
      <c r="E669" s="2">
        <v>1995</v>
      </c>
      <c r="F669" s="2" t="s">
        <v>284</v>
      </c>
      <c r="G669" s="2">
        <v>1</v>
      </c>
      <c r="H669" s="2">
        <v>0</v>
      </c>
      <c r="I669" s="2">
        <v>0</v>
      </c>
      <c r="J669" s="12">
        <v>83191</v>
      </c>
      <c r="K669" s="12">
        <v>62975.775927327784</v>
      </c>
      <c r="L669" s="12" t="s">
        <v>141</v>
      </c>
      <c r="M669" s="15">
        <v>-3.8734340563676771E-2</v>
      </c>
      <c r="N669" s="12">
        <v>97448.645297067007</v>
      </c>
      <c r="O669" s="14">
        <f t="shared" si="10"/>
        <v>-9.4021895291283547E-2</v>
      </c>
      <c r="P669">
        <v>1</v>
      </c>
      <c r="Q669">
        <v>2</v>
      </c>
      <c r="R669">
        <v>2</v>
      </c>
      <c r="S669">
        <v>1</v>
      </c>
    </row>
    <row r="670" spans="1:19">
      <c r="A670" s="10" t="s">
        <v>469</v>
      </c>
      <c r="B670" s="2">
        <v>3</v>
      </c>
      <c r="C670" s="11" t="s">
        <v>19</v>
      </c>
      <c r="D670" s="2">
        <v>4</v>
      </c>
      <c r="E670" s="2">
        <v>2018</v>
      </c>
      <c r="F670" s="2" t="s">
        <v>334</v>
      </c>
      <c r="G670" s="2">
        <v>2</v>
      </c>
      <c r="H670" s="2">
        <v>0</v>
      </c>
      <c r="I670" s="2">
        <v>0</v>
      </c>
      <c r="J670" s="12">
        <v>83159</v>
      </c>
      <c r="K670" s="12">
        <v>62951.551854655569</v>
      </c>
      <c r="L670" s="12" t="s">
        <v>102</v>
      </c>
      <c r="M670" s="13">
        <v>-3.8734553787708965E-2</v>
      </c>
      <c r="N670" s="12">
        <v>80148.182087650173</v>
      </c>
      <c r="O670" s="14">
        <f t="shared" si="10"/>
        <v>-9.4418798461774603E-2</v>
      </c>
      <c r="P670">
        <v>1</v>
      </c>
      <c r="Q670">
        <v>2</v>
      </c>
      <c r="R670">
        <v>2</v>
      </c>
      <c r="S670">
        <v>1</v>
      </c>
    </row>
    <row r="671" spans="1:19">
      <c r="A671" s="10" t="s">
        <v>301</v>
      </c>
      <c r="B671" s="2">
        <v>3</v>
      </c>
      <c r="C671" s="11" t="s">
        <v>24</v>
      </c>
      <c r="D671" s="2">
        <v>2</v>
      </c>
      <c r="E671" s="2">
        <v>2012</v>
      </c>
      <c r="F671" s="2" t="s">
        <v>268</v>
      </c>
      <c r="G671" s="2">
        <v>1</v>
      </c>
      <c r="H671" s="2">
        <v>0</v>
      </c>
      <c r="I671" s="2">
        <v>0</v>
      </c>
      <c r="J671" s="12">
        <v>82747</v>
      </c>
      <c r="K671" s="12">
        <v>62639.66691900076</v>
      </c>
      <c r="L671" s="12" t="s">
        <v>141</v>
      </c>
      <c r="M671" s="15">
        <v>-3.8737299047123461E-2</v>
      </c>
      <c r="N671" s="12">
        <v>76331.003793019976</v>
      </c>
      <c r="O671" s="14">
        <f t="shared" si="10"/>
        <v>-9.4506371271191852E-2</v>
      </c>
      <c r="P671">
        <v>1</v>
      </c>
      <c r="Q671">
        <v>2</v>
      </c>
      <c r="R671">
        <v>2</v>
      </c>
      <c r="S671">
        <v>1</v>
      </c>
    </row>
    <row r="672" spans="1:19">
      <c r="A672" s="10" t="s">
        <v>358</v>
      </c>
      <c r="B672" s="2">
        <v>4</v>
      </c>
      <c r="C672" s="11" t="s">
        <v>39</v>
      </c>
      <c r="D672" s="2">
        <v>2</v>
      </c>
      <c r="E672" s="2">
        <v>2012</v>
      </c>
      <c r="F672" s="2" t="s">
        <v>268</v>
      </c>
      <c r="G672" s="2">
        <v>1</v>
      </c>
      <c r="H672" s="2">
        <v>0</v>
      </c>
      <c r="I672" s="2">
        <v>0</v>
      </c>
      <c r="J672" s="12">
        <v>82739</v>
      </c>
      <c r="K672" s="12">
        <v>62633.610900832704</v>
      </c>
      <c r="L672" s="12" t="s">
        <v>141</v>
      </c>
      <c r="M672" s="13">
        <v>-3.8737352353131513E-2</v>
      </c>
      <c r="N672" s="12">
        <v>76323.624093087114</v>
      </c>
      <c r="O672" s="14">
        <f t="shared" si="10"/>
        <v>-9.450654057453739E-2</v>
      </c>
      <c r="P672">
        <v>1</v>
      </c>
      <c r="Q672">
        <v>2</v>
      </c>
      <c r="R672">
        <v>2</v>
      </c>
      <c r="S672">
        <v>1</v>
      </c>
    </row>
    <row r="673" spans="1:19">
      <c r="A673" s="10" t="s">
        <v>232</v>
      </c>
      <c r="B673" s="2">
        <v>2</v>
      </c>
      <c r="C673" s="11" t="s">
        <v>24</v>
      </c>
      <c r="D673" s="2">
        <v>2</v>
      </c>
      <c r="E673" s="2">
        <v>2001</v>
      </c>
      <c r="F673" s="2" t="s">
        <v>233</v>
      </c>
      <c r="G673" s="2">
        <v>1</v>
      </c>
      <c r="H673" s="2">
        <v>0</v>
      </c>
      <c r="I673" s="2">
        <v>0</v>
      </c>
      <c r="J673" s="12">
        <v>82604</v>
      </c>
      <c r="K673" s="12">
        <v>62531.415594246784</v>
      </c>
      <c r="L673" s="12" t="s">
        <v>141</v>
      </c>
      <c r="M673" s="15">
        <v>-3.8738251892017329E-2</v>
      </c>
      <c r="N673" s="12">
        <v>77813.447227615703</v>
      </c>
      <c r="O673" s="14">
        <f t="shared" si="10"/>
        <v>-9.4472361401505556E-2</v>
      </c>
      <c r="P673">
        <v>1</v>
      </c>
      <c r="Q673">
        <v>2</v>
      </c>
      <c r="R673">
        <v>2</v>
      </c>
      <c r="S673">
        <v>1</v>
      </c>
    </row>
    <row r="674" spans="1:19">
      <c r="A674" s="10" t="s">
        <v>374</v>
      </c>
      <c r="B674" s="2">
        <v>3</v>
      </c>
      <c r="C674" s="11" t="s">
        <v>39</v>
      </c>
      <c r="D674" s="2">
        <v>3</v>
      </c>
      <c r="E674" s="2">
        <v>2012</v>
      </c>
      <c r="F674" s="2" t="s">
        <v>148</v>
      </c>
      <c r="G674" s="2">
        <v>1</v>
      </c>
      <c r="H674" s="2">
        <v>0</v>
      </c>
      <c r="I674" s="2">
        <v>0</v>
      </c>
      <c r="J674" s="12">
        <v>82493</v>
      </c>
      <c r="K674" s="12">
        <v>62447.388342165032</v>
      </c>
      <c r="L674" s="12" t="s">
        <v>141</v>
      </c>
      <c r="M674" s="13">
        <v>-3.8738991512879004E-2</v>
      </c>
      <c r="N674" s="12">
        <v>76096.698320151743</v>
      </c>
      <c r="O674" s="14">
        <f t="shared" si="10"/>
        <v>-9.451174665241252E-2</v>
      </c>
      <c r="P674">
        <v>1</v>
      </c>
      <c r="Q674">
        <v>2</v>
      </c>
      <c r="R674">
        <v>2</v>
      </c>
      <c r="S674">
        <v>1</v>
      </c>
    </row>
    <row r="675" spans="1:19">
      <c r="A675" s="10" t="s">
        <v>289</v>
      </c>
      <c r="B675" s="2">
        <v>4</v>
      </c>
      <c r="C675" s="11" t="s">
        <v>21</v>
      </c>
      <c r="D675" s="2">
        <v>3</v>
      </c>
      <c r="E675" s="2">
        <v>1994</v>
      </c>
      <c r="F675" s="2" t="s">
        <v>271</v>
      </c>
      <c r="G675" s="2">
        <v>1</v>
      </c>
      <c r="H675" s="2">
        <v>0</v>
      </c>
      <c r="I675" s="2">
        <v>0</v>
      </c>
      <c r="J675" s="12">
        <v>82398</v>
      </c>
      <c r="K675" s="12">
        <v>62375.473126419383</v>
      </c>
      <c r="L675" s="12" t="s">
        <v>26</v>
      </c>
      <c r="M675" s="15">
        <v>-3.873962452172458E-2</v>
      </c>
      <c r="N675" s="12">
        <v>99148.097353019431</v>
      </c>
      <c r="O675" s="14">
        <f t="shared" si="10"/>
        <v>-9.3982906860688359E-2</v>
      </c>
      <c r="P675">
        <v>1</v>
      </c>
      <c r="Q675">
        <v>2</v>
      </c>
      <c r="R675">
        <v>2</v>
      </c>
      <c r="S675">
        <v>1</v>
      </c>
    </row>
    <row r="676" spans="1:19">
      <c r="A676" s="10" t="s">
        <v>470</v>
      </c>
      <c r="B676" s="2">
        <v>2</v>
      </c>
      <c r="C676" s="11" t="s">
        <v>26</v>
      </c>
      <c r="D676" s="2">
        <v>1</v>
      </c>
      <c r="E676" s="2">
        <v>2010</v>
      </c>
      <c r="F676" s="2" t="s">
        <v>214</v>
      </c>
      <c r="G676" s="2">
        <v>1</v>
      </c>
      <c r="H676" s="2">
        <v>0</v>
      </c>
      <c r="I676" s="2">
        <v>0</v>
      </c>
      <c r="J676" s="12">
        <v>81986</v>
      </c>
      <c r="K676" s="12">
        <v>62063.588190764574</v>
      </c>
      <c r="L676" s="12" t="s">
        <v>26</v>
      </c>
      <c r="M676" s="13">
        <v>-3.8742369781139083E-2</v>
      </c>
      <c r="N676" s="12">
        <v>72797.611922453987</v>
      </c>
      <c r="O676" s="14">
        <f t="shared" si="10"/>
        <v>-9.4587433519007946E-2</v>
      </c>
      <c r="P676">
        <v>1</v>
      </c>
      <c r="Q676">
        <v>2</v>
      </c>
      <c r="R676">
        <v>2</v>
      </c>
      <c r="S676">
        <v>1</v>
      </c>
    </row>
    <row r="677" spans="1:19">
      <c r="A677" s="10" t="s">
        <v>471</v>
      </c>
      <c r="B677" s="2">
        <v>3</v>
      </c>
      <c r="C677" s="11" t="s">
        <v>25</v>
      </c>
      <c r="D677" s="2">
        <v>1</v>
      </c>
      <c r="E677" s="2">
        <v>2020</v>
      </c>
      <c r="F677" s="2" t="s">
        <v>163</v>
      </c>
      <c r="G677" s="2">
        <v>1</v>
      </c>
      <c r="H677" s="2">
        <v>0</v>
      </c>
      <c r="I677" s="2">
        <v>0</v>
      </c>
      <c r="J677" s="12">
        <v>81764</v>
      </c>
      <c r="K677" s="12">
        <v>61895.533686601062</v>
      </c>
      <c r="L677" s="12" t="s">
        <v>141</v>
      </c>
      <c r="M677" s="15">
        <v>-3.8743849022862431E-2</v>
      </c>
      <c r="N677" s="12">
        <v>78514.621393590205</v>
      </c>
      <c r="O677" s="14">
        <f t="shared" si="10"/>
        <v>-9.4456275228194886E-2</v>
      </c>
      <c r="P677">
        <v>1</v>
      </c>
      <c r="Q677">
        <v>2</v>
      </c>
      <c r="R677">
        <v>2</v>
      </c>
      <c r="S677">
        <v>1</v>
      </c>
    </row>
    <row r="678" spans="1:19">
      <c r="A678" s="10" t="s">
        <v>423</v>
      </c>
      <c r="B678" s="2">
        <v>6</v>
      </c>
      <c r="C678" s="11" t="s">
        <v>19</v>
      </c>
      <c r="D678" s="2">
        <v>3</v>
      </c>
      <c r="E678" s="2">
        <v>2020</v>
      </c>
      <c r="F678" s="2" t="s">
        <v>424</v>
      </c>
      <c r="G678" s="2">
        <v>1</v>
      </c>
      <c r="H678" s="2">
        <v>0</v>
      </c>
      <c r="I678" s="2">
        <v>0</v>
      </c>
      <c r="J678" s="12">
        <v>81669</v>
      </c>
      <c r="K678" s="12">
        <v>61823.618470855414</v>
      </c>
      <c r="L678" s="12" t="s">
        <v>102</v>
      </c>
      <c r="M678" s="13">
        <v>-3.8744482031708008E-2</v>
      </c>
      <c r="N678" s="12">
        <v>78423.396783341304</v>
      </c>
      <c r="O678" s="14">
        <f t="shared" si="10"/>
        <v>-9.4458368081813682E-2</v>
      </c>
      <c r="P678">
        <v>1</v>
      </c>
      <c r="Q678">
        <v>2</v>
      </c>
      <c r="R678">
        <v>2</v>
      </c>
      <c r="S678">
        <v>1</v>
      </c>
    </row>
    <row r="679" spans="1:19">
      <c r="A679" s="10" t="s">
        <v>472</v>
      </c>
      <c r="B679" s="2">
        <v>2</v>
      </c>
      <c r="C679" s="11" t="s">
        <v>25</v>
      </c>
      <c r="D679" s="2">
        <v>3</v>
      </c>
      <c r="E679" s="2">
        <v>2020</v>
      </c>
      <c r="F679" s="2" t="s">
        <v>424</v>
      </c>
      <c r="G679" s="2">
        <v>1</v>
      </c>
      <c r="H679" s="2">
        <v>0</v>
      </c>
      <c r="I679" s="2">
        <v>0</v>
      </c>
      <c r="J679" s="12">
        <v>81479</v>
      </c>
      <c r="K679" s="12">
        <v>61679.788039364124</v>
      </c>
      <c r="L679" s="12" t="s">
        <v>141</v>
      </c>
      <c r="M679" s="15">
        <v>-3.8745748049399162E-2</v>
      </c>
      <c r="N679" s="12">
        <v>78240.947562843503</v>
      </c>
      <c r="O679" s="14">
        <f t="shared" si="10"/>
        <v>-9.446255378905126E-2</v>
      </c>
      <c r="P679">
        <v>1</v>
      </c>
      <c r="Q679">
        <v>2</v>
      </c>
      <c r="R679">
        <v>2</v>
      </c>
      <c r="S679">
        <v>1</v>
      </c>
    </row>
    <row r="680" spans="1:19">
      <c r="A680" s="10" t="s">
        <v>473</v>
      </c>
      <c r="B680" s="2">
        <v>2</v>
      </c>
      <c r="C680" s="11" t="s">
        <v>24</v>
      </c>
      <c r="D680" s="2">
        <v>2</v>
      </c>
      <c r="E680" s="2">
        <v>2000</v>
      </c>
      <c r="F680" s="2" t="s">
        <v>187</v>
      </c>
      <c r="G680" s="2">
        <v>1</v>
      </c>
      <c r="H680" s="2">
        <v>0</v>
      </c>
      <c r="I680" s="2">
        <v>0</v>
      </c>
      <c r="J680" s="12">
        <v>81241</v>
      </c>
      <c r="K680" s="12">
        <v>61499.621498864501</v>
      </c>
      <c r="L680" s="12" t="s">
        <v>141</v>
      </c>
      <c r="M680" s="13">
        <v>-3.87473339031386E-2</v>
      </c>
      <c r="N680" s="12">
        <v>79450.636567523339</v>
      </c>
      <c r="O680" s="14">
        <f t="shared" si="10"/>
        <v>-9.4434801387543066E-2</v>
      </c>
      <c r="P680">
        <v>1</v>
      </c>
      <c r="Q680">
        <v>2</v>
      </c>
      <c r="R680">
        <v>2</v>
      </c>
      <c r="S680">
        <v>1</v>
      </c>
    </row>
    <row r="681" spans="1:19">
      <c r="A681" s="10" t="s">
        <v>305</v>
      </c>
      <c r="B681" s="2">
        <v>1</v>
      </c>
      <c r="C681" s="11" t="s">
        <v>19</v>
      </c>
      <c r="D681" s="2">
        <v>3</v>
      </c>
      <c r="E681" s="2">
        <v>1994</v>
      </c>
      <c r="F681" s="2" t="s">
        <v>271</v>
      </c>
      <c r="G681" s="2">
        <v>1</v>
      </c>
      <c r="H681" s="2">
        <v>0</v>
      </c>
      <c r="I681" s="2">
        <v>0</v>
      </c>
      <c r="J681" s="12">
        <v>81122</v>
      </c>
      <c r="K681" s="12">
        <v>61409.538228614685</v>
      </c>
      <c r="L681" s="12" t="s">
        <v>102</v>
      </c>
      <c r="M681" s="15">
        <v>-3.8748126830008327E-2</v>
      </c>
      <c r="N681" s="12">
        <v>97612.708481657828</v>
      </c>
      <c r="O681" s="14">
        <f t="shared" si="10"/>
        <v>-9.4018131392170759E-2</v>
      </c>
      <c r="P681">
        <v>1</v>
      </c>
      <c r="Q681">
        <v>2</v>
      </c>
      <c r="R681">
        <v>2</v>
      </c>
      <c r="S681">
        <v>1</v>
      </c>
    </row>
    <row r="682" spans="1:19">
      <c r="A682" s="10" t="s">
        <v>255</v>
      </c>
      <c r="B682" s="2">
        <v>1</v>
      </c>
      <c r="C682" s="11" t="s">
        <v>24</v>
      </c>
      <c r="D682" s="2">
        <v>3</v>
      </c>
      <c r="E682" s="2">
        <v>1997</v>
      </c>
      <c r="F682" s="2" t="s">
        <v>177</v>
      </c>
      <c r="G682" s="2">
        <v>1</v>
      </c>
      <c r="H682" s="2">
        <v>0</v>
      </c>
      <c r="I682" s="2">
        <v>0</v>
      </c>
      <c r="J682" s="12">
        <v>80773</v>
      </c>
      <c r="K682" s="12">
        <v>61145.344436033309</v>
      </c>
      <c r="L682" s="12" t="s">
        <v>141</v>
      </c>
      <c r="M682" s="13">
        <v>-3.8750452304609447E-2</v>
      </c>
      <c r="N682" s="12">
        <v>88454.645020380922</v>
      </c>
      <c r="O682" s="14">
        <f t="shared" si="10"/>
        <v>-9.4228233536797754E-2</v>
      </c>
      <c r="P682">
        <v>1</v>
      </c>
      <c r="Q682">
        <v>2</v>
      </c>
      <c r="R682">
        <v>2</v>
      </c>
      <c r="S682">
        <v>1</v>
      </c>
    </row>
    <row r="683" spans="1:19">
      <c r="A683" s="10" t="s">
        <v>474</v>
      </c>
      <c r="B683" s="2">
        <v>6</v>
      </c>
      <c r="C683" s="11" t="s">
        <v>24</v>
      </c>
      <c r="D683" s="2">
        <v>2</v>
      </c>
      <c r="E683" s="2">
        <v>2009</v>
      </c>
      <c r="F683" s="2" t="s">
        <v>99</v>
      </c>
      <c r="G683" s="2">
        <v>1</v>
      </c>
      <c r="H683" s="2">
        <v>0</v>
      </c>
      <c r="I683" s="2">
        <v>0</v>
      </c>
      <c r="J683" s="12">
        <v>80742</v>
      </c>
      <c r="K683" s="12">
        <v>61121.877365632099</v>
      </c>
      <c r="L683" s="12" t="s">
        <v>141</v>
      </c>
      <c r="M683" s="15">
        <v>-3.8750658865390634E-2</v>
      </c>
      <c r="N683" s="12">
        <v>72044.045332359063</v>
      </c>
      <c r="O683" s="14">
        <f t="shared" si="10"/>
        <v>-9.4604721667028283E-2</v>
      </c>
      <c r="P683">
        <v>1</v>
      </c>
      <c r="Q683">
        <v>2</v>
      </c>
      <c r="R683">
        <v>2</v>
      </c>
      <c r="S683">
        <v>1</v>
      </c>
    </row>
    <row r="684" spans="1:19">
      <c r="A684" s="10" t="s">
        <v>292</v>
      </c>
      <c r="B684" s="2">
        <v>2</v>
      </c>
      <c r="C684" s="11" t="s">
        <v>21</v>
      </c>
      <c r="D684" s="2">
        <v>3</v>
      </c>
      <c r="E684" s="2">
        <v>2018</v>
      </c>
      <c r="F684" s="2" t="s">
        <v>293</v>
      </c>
      <c r="G684" s="2">
        <v>1</v>
      </c>
      <c r="H684" s="2">
        <v>0</v>
      </c>
      <c r="I684" s="2">
        <v>0</v>
      </c>
      <c r="J684" s="12">
        <v>80599</v>
      </c>
      <c r="K684" s="12">
        <v>61013.626040878124</v>
      </c>
      <c r="L684" s="12" t="s">
        <v>26</v>
      </c>
      <c r="M684" s="13">
        <v>-3.8751611710284503E-2</v>
      </c>
      <c r="N684" s="12">
        <v>77680.86831350204</v>
      </c>
      <c r="O684" s="14">
        <f t="shared" si="10"/>
        <v>-9.4475402995867222E-2</v>
      </c>
      <c r="P684">
        <v>1</v>
      </c>
      <c r="Q684">
        <v>2</v>
      </c>
      <c r="R684">
        <v>2</v>
      </c>
      <c r="S684">
        <v>1</v>
      </c>
    </row>
    <row r="685" spans="1:19">
      <c r="A685" s="10" t="s">
        <v>111</v>
      </c>
      <c r="B685" s="2">
        <v>3</v>
      </c>
      <c r="C685" s="11" t="s">
        <v>19</v>
      </c>
      <c r="D685" s="2">
        <v>4</v>
      </c>
      <c r="E685" s="2">
        <v>2015</v>
      </c>
      <c r="F685" s="2" t="s">
        <v>101</v>
      </c>
      <c r="G685" s="2">
        <v>1</v>
      </c>
      <c r="H685" s="2">
        <v>0</v>
      </c>
      <c r="I685" s="2">
        <v>0</v>
      </c>
      <c r="J685" s="12">
        <v>80528</v>
      </c>
      <c r="K685" s="12">
        <v>60959.878879636643</v>
      </c>
      <c r="L685" s="12" t="s">
        <v>102</v>
      </c>
      <c r="M685" s="15">
        <v>-3.8752084801105931E-2</v>
      </c>
      <c r="N685" s="12">
        <v>77377.930358377416</v>
      </c>
      <c r="O685" s="14">
        <f t="shared" si="10"/>
        <v>-9.4482352927403493E-2</v>
      </c>
      <c r="P685">
        <v>1</v>
      </c>
      <c r="Q685">
        <v>2</v>
      </c>
      <c r="R685">
        <v>2</v>
      </c>
      <c r="S685">
        <v>1</v>
      </c>
    </row>
    <row r="686" spans="1:19">
      <c r="A686" s="10" t="s">
        <v>339</v>
      </c>
      <c r="B686" s="2">
        <v>3</v>
      </c>
      <c r="C686" s="11" t="s">
        <v>24</v>
      </c>
      <c r="D686" s="2">
        <v>2</v>
      </c>
      <c r="E686" s="2">
        <v>2010</v>
      </c>
      <c r="F686" s="2" t="s">
        <v>266</v>
      </c>
      <c r="G686" s="2">
        <v>1</v>
      </c>
      <c r="H686" s="2">
        <v>0</v>
      </c>
      <c r="I686" s="2">
        <v>0</v>
      </c>
      <c r="J686" s="12">
        <v>80456</v>
      </c>
      <c r="K686" s="12">
        <v>60905.374716124148</v>
      </c>
      <c r="L686" s="12" t="s">
        <v>141</v>
      </c>
      <c r="M686" s="13">
        <v>-3.8752564555178365E-2</v>
      </c>
      <c r="N686" s="12">
        <v>71439.083073121728</v>
      </c>
      <c r="O686" s="14">
        <f t="shared" si="10"/>
        <v>-9.4618600569333522E-2</v>
      </c>
      <c r="P686">
        <v>1</v>
      </c>
      <c r="Q686">
        <v>2</v>
      </c>
      <c r="R686">
        <v>2</v>
      </c>
      <c r="S686">
        <v>1</v>
      </c>
    </row>
    <row r="687" spans="1:19">
      <c r="A687" s="10" t="s">
        <v>125</v>
      </c>
      <c r="B687" s="2">
        <v>1</v>
      </c>
      <c r="C687" s="11" t="s">
        <v>24</v>
      </c>
      <c r="D687" s="2">
        <v>2</v>
      </c>
      <c r="E687" s="2">
        <v>2020</v>
      </c>
      <c r="F687" s="2" t="s">
        <v>126</v>
      </c>
      <c r="G687" s="2">
        <v>1</v>
      </c>
      <c r="H687" s="2">
        <v>0</v>
      </c>
      <c r="I687" s="2">
        <v>0</v>
      </c>
      <c r="J687" s="12">
        <v>80092</v>
      </c>
      <c r="K687" s="12">
        <v>60629.825889477674</v>
      </c>
      <c r="L687" s="12" t="s">
        <v>141</v>
      </c>
      <c r="M687" s="15">
        <v>-3.8754989978544575E-2</v>
      </c>
      <c r="N687" s="12">
        <v>76909.068253209567</v>
      </c>
      <c r="O687" s="14">
        <f t="shared" si="10"/>
        <v>-9.4493109451885618E-2</v>
      </c>
      <c r="P687">
        <v>1</v>
      </c>
      <c r="Q687">
        <v>2</v>
      </c>
      <c r="R687">
        <v>2</v>
      </c>
      <c r="S687">
        <v>1</v>
      </c>
    </row>
    <row r="688" spans="1:19">
      <c r="A688" s="10" t="s">
        <v>257</v>
      </c>
      <c r="B688" s="2">
        <v>1</v>
      </c>
      <c r="C688" s="11" t="s">
        <v>57</v>
      </c>
      <c r="D688" s="2">
        <v>2</v>
      </c>
      <c r="E688" s="2">
        <v>1991</v>
      </c>
      <c r="F688" s="2" t="s">
        <v>194</v>
      </c>
      <c r="G688" s="2">
        <v>1</v>
      </c>
      <c r="H688" s="2">
        <v>0</v>
      </c>
      <c r="I688" s="2">
        <v>0</v>
      </c>
      <c r="J688" s="12">
        <v>79981</v>
      </c>
      <c r="K688" s="12">
        <v>60545.798637395914</v>
      </c>
      <c r="L688" s="12" t="s">
        <v>102</v>
      </c>
      <c r="M688" s="13">
        <v>-3.875572959940625E-2</v>
      </c>
      <c r="N688" s="12">
        <v>98419.482893583248</v>
      </c>
      <c r="O688" s="14">
        <f t="shared" si="10"/>
        <v>-9.3999622562777677E-2</v>
      </c>
      <c r="P688">
        <v>1</v>
      </c>
      <c r="Q688">
        <v>2</v>
      </c>
      <c r="R688">
        <v>2</v>
      </c>
      <c r="S688">
        <v>1</v>
      </c>
    </row>
    <row r="689" spans="1:19">
      <c r="A689" s="10" t="s">
        <v>475</v>
      </c>
      <c r="B689" s="2">
        <v>1</v>
      </c>
      <c r="C689" s="11" t="s">
        <v>25</v>
      </c>
      <c r="D689" s="2">
        <v>3</v>
      </c>
      <c r="E689" s="2">
        <v>1998</v>
      </c>
      <c r="F689" s="2" t="s">
        <v>131</v>
      </c>
      <c r="G689" s="2">
        <v>1</v>
      </c>
      <c r="H689" s="2">
        <v>0</v>
      </c>
      <c r="I689" s="2">
        <v>0</v>
      </c>
      <c r="J689" s="12">
        <v>79957</v>
      </c>
      <c r="K689" s="12">
        <v>60527.630582891754</v>
      </c>
      <c r="L689" s="12" t="s">
        <v>141</v>
      </c>
      <c r="M689" s="15">
        <v>-3.8755889517430399E-2</v>
      </c>
      <c r="N689" s="12">
        <v>84366.525452707356</v>
      </c>
      <c r="O689" s="14">
        <f t="shared" si="10"/>
        <v>-9.432202221737325E-2</v>
      </c>
      <c r="P689">
        <v>1</v>
      </c>
      <c r="Q689">
        <v>2</v>
      </c>
      <c r="R689">
        <v>2</v>
      </c>
      <c r="S689">
        <v>1</v>
      </c>
    </row>
    <row r="690" spans="1:19">
      <c r="A690" s="10" t="s">
        <v>246</v>
      </c>
      <c r="B690" s="2">
        <v>3</v>
      </c>
      <c r="C690" s="11" t="s">
        <v>19</v>
      </c>
      <c r="D690" s="2">
        <v>3</v>
      </c>
      <c r="E690" s="2">
        <v>2011</v>
      </c>
      <c r="F690" s="2" t="s">
        <v>247</v>
      </c>
      <c r="G690" s="2">
        <v>1</v>
      </c>
      <c r="H690" s="2">
        <v>0</v>
      </c>
      <c r="I690" s="2">
        <v>0</v>
      </c>
      <c r="J690" s="12">
        <v>79933</v>
      </c>
      <c r="K690" s="12">
        <v>60509.462528387587</v>
      </c>
      <c r="L690" s="12" t="s">
        <v>102</v>
      </c>
      <c r="M690" s="13">
        <v>-3.8756049435454541E-2</v>
      </c>
      <c r="N690" s="12">
        <v>71759.377483550721</v>
      </c>
      <c r="O690" s="14">
        <f t="shared" si="10"/>
        <v>-9.4611252450069239E-2</v>
      </c>
      <c r="P690">
        <v>1</v>
      </c>
      <c r="Q690">
        <v>2</v>
      </c>
      <c r="R690">
        <v>2</v>
      </c>
      <c r="S690">
        <v>1</v>
      </c>
    </row>
    <row r="691" spans="1:19">
      <c r="A691" s="10" t="s">
        <v>120</v>
      </c>
      <c r="B691" s="2">
        <v>1</v>
      </c>
      <c r="C691" s="11" t="s">
        <v>45</v>
      </c>
      <c r="D691" s="2">
        <v>3</v>
      </c>
      <c r="E691" s="2">
        <v>1993</v>
      </c>
      <c r="F691" s="2" t="s">
        <v>117</v>
      </c>
      <c r="G691" s="2">
        <v>1</v>
      </c>
      <c r="H691" s="2">
        <v>0</v>
      </c>
      <c r="I691" s="2">
        <v>0</v>
      </c>
      <c r="J691" s="12">
        <v>79862</v>
      </c>
      <c r="K691" s="12">
        <v>60455.715367146106</v>
      </c>
      <c r="L691" s="12" t="s">
        <v>141</v>
      </c>
      <c r="M691" s="15">
        <v>-3.8756522526275976E-2</v>
      </c>
      <c r="N691" s="12">
        <v>96235.52033101338</v>
      </c>
      <c r="O691" s="14">
        <f t="shared" si="10"/>
        <v>-9.4049726519811958E-2</v>
      </c>
      <c r="P691">
        <v>1</v>
      </c>
      <c r="Q691">
        <v>2</v>
      </c>
      <c r="R691">
        <v>2</v>
      </c>
      <c r="S691">
        <v>1</v>
      </c>
    </row>
    <row r="692" spans="1:19">
      <c r="A692" s="10" t="s">
        <v>476</v>
      </c>
      <c r="B692" s="2">
        <v>5</v>
      </c>
      <c r="C692" s="11" t="s">
        <v>24</v>
      </c>
      <c r="D692" s="2">
        <v>2</v>
      </c>
      <c r="E692" s="2">
        <v>1991</v>
      </c>
      <c r="F692" s="2" t="s">
        <v>194</v>
      </c>
      <c r="G692" s="2">
        <v>1</v>
      </c>
      <c r="H692" s="2">
        <v>12</v>
      </c>
      <c r="I692" s="2">
        <v>12</v>
      </c>
      <c r="J692" s="12">
        <v>79640</v>
      </c>
      <c r="K692" s="12">
        <v>60287.660862982593</v>
      </c>
      <c r="L692" s="12" t="s">
        <v>141</v>
      </c>
      <c r="M692" s="13">
        <v>-3.8758001767999317E-2</v>
      </c>
      <c r="N692" s="12">
        <v>97999.870189732188</v>
      </c>
      <c r="O692" s="14">
        <f t="shared" si="10"/>
        <v>-9.4009249219042357E-2</v>
      </c>
      <c r="P692">
        <v>2</v>
      </c>
      <c r="Q692">
        <v>2</v>
      </c>
      <c r="R692">
        <v>3</v>
      </c>
      <c r="S692">
        <v>2</v>
      </c>
    </row>
    <row r="693" spans="1:19">
      <c r="A693" s="10" t="s">
        <v>477</v>
      </c>
      <c r="B693" s="2">
        <v>3</v>
      </c>
      <c r="C693" s="11" t="s">
        <v>24</v>
      </c>
      <c r="D693" s="2">
        <v>2</v>
      </c>
      <c r="E693" s="2">
        <v>2008</v>
      </c>
      <c r="F693" s="2" t="s">
        <v>478</v>
      </c>
      <c r="G693" s="2">
        <v>1</v>
      </c>
      <c r="H693" s="2">
        <v>0</v>
      </c>
      <c r="I693" s="2">
        <v>0</v>
      </c>
      <c r="J693" s="12">
        <v>79584</v>
      </c>
      <c r="K693" s="12">
        <v>60245.26873580621</v>
      </c>
      <c r="L693" s="12" t="s">
        <v>141</v>
      </c>
      <c r="M693" s="15">
        <v>-3.8758374910055661E-2</v>
      </c>
      <c r="N693" s="12">
        <v>69908.309300314213</v>
      </c>
      <c r="O693" s="14">
        <f t="shared" si="10"/>
        <v>-9.465371922230699E-2</v>
      </c>
      <c r="P693">
        <v>1</v>
      </c>
      <c r="Q693">
        <v>2</v>
      </c>
      <c r="R693">
        <v>2</v>
      </c>
      <c r="S693">
        <v>1</v>
      </c>
    </row>
    <row r="694" spans="1:19">
      <c r="A694" s="10" t="s">
        <v>257</v>
      </c>
      <c r="B694" s="2">
        <v>1</v>
      </c>
      <c r="C694" s="11" t="s">
        <v>45</v>
      </c>
      <c r="D694" s="2">
        <v>2</v>
      </c>
      <c r="E694" s="2">
        <v>1991</v>
      </c>
      <c r="F694" s="2" t="s">
        <v>194</v>
      </c>
      <c r="G694" s="2">
        <v>1</v>
      </c>
      <c r="H694" s="2">
        <v>0</v>
      </c>
      <c r="I694" s="2">
        <v>0</v>
      </c>
      <c r="J694" s="12">
        <v>79347</v>
      </c>
      <c r="K694" s="12">
        <v>60065.859197577593</v>
      </c>
      <c r="L694" s="12" t="s">
        <v>141</v>
      </c>
      <c r="M694" s="13">
        <v>-3.87599541005441E-2</v>
      </c>
      <c r="N694" s="12">
        <v>97639.32320372526</v>
      </c>
      <c r="O694" s="14">
        <f t="shared" si="10"/>
        <v>-9.4017520803457474E-2</v>
      </c>
      <c r="P694">
        <v>1</v>
      </c>
      <c r="Q694">
        <v>2</v>
      </c>
      <c r="R694">
        <v>2</v>
      </c>
      <c r="S694">
        <v>1</v>
      </c>
    </row>
    <row r="695" spans="1:19">
      <c r="A695" s="10" t="s">
        <v>338</v>
      </c>
      <c r="B695" s="2">
        <v>4</v>
      </c>
      <c r="C695" s="11" t="s">
        <v>21</v>
      </c>
      <c r="D695" s="2">
        <v>1</v>
      </c>
      <c r="E695" s="2">
        <v>1996</v>
      </c>
      <c r="F695" s="2" t="s">
        <v>192</v>
      </c>
      <c r="G695" s="2">
        <v>1</v>
      </c>
      <c r="H695" s="2">
        <v>0</v>
      </c>
      <c r="I695" s="2">
        <v>0</v>
      </c>
      <c r="J695" s="12">
        <v>79299</v>
      </c>
      <c r="K695" s="12">
        <v>60029.523088569265</v>
      </c>
      <c r="L695" s="12" t="s">
        <v>26</v>
      </c>
      <c r="M695" s="15">
        <v>-3.8760273936592392E-2</v>
      </c>
      <c r="N695" s="12">
        <v>89703.337677478645</v>
      </c>
      <c r="O695" s="14">
        <f t="shared" si="10"/>
        <v>-9.4199586322641013E-2</v>
      </c>
      <c r="P695">
        <v>1</v>
      </c>
      <c r="Q695">
        <v>2</v>
      </c>
      <c r="R695">
        <v>2</v>
      </c>
      <c r="S695">
        <v>1</v>
      </c>
    </row>
    <row r="696" spans="1:19">
      <c r="A696" s="10" t="s">
        <v>283</v>
      </c>
      <c r="B696" s="2">
        <v>3</v>
      </c>
      <c r="C696" s="11" t="s">
        <v>27</v>
      </c>
      <c r="D696" s="2">
        <v>2</v>
      </c>
      <c r="E696" s="2">
        <v>1995</v>
      </c>
      <c r="F696" s="2" t="s">
        <v>284</v>
      </c>
      <c r="G696" s="2">
        <v>1</v>
      </c>
      <c r="H696" s="2">
        <v>0</v>
      </c>
      <c r="I696" s="2">
        <v>0</v>
      </c>
      <c r="J696" s="12">
        <v>79275</v>
      </c>
      <c r="K696" s="12">
        <v>60011.355034065105</v>
      </c>
      <c r="L696" s="12" t="s">
        <v>141</v>
      </c>
      <c r="M696" s="13">
        <v>-3.8760433854616534E-2</v>
      </c>
      <c r="N696" s="12">
        <v>92861.503719452667</v>
      </c>
      <c r="O696" s="14">
        <f t="shared" si="10"/>
        <v>-9.4127132417804849E-2</v>
      </c>
      <c r="P696">
        <v>1</v>
      </c>
      <c r="Q696">
        <v>2</v>
      </c>
      <c r="R696">
        <v>2</v>
      </c>
      <c r="S696">
        <v>1</v>
      </c>
    </row>
    <row r="697" spans="1:19">
      <c r="A697" s="10" t="s">
        <v>111</v>
      </c>
      <c r="B697" s="2">
        <v>3</v>
      </c>
      <c r="C697" s="11" t="s">
        <v>19</v>
      </c>
      <c r="D697" s="2">
        <v>4</v>
      </c>
      <c r="E697" s="2">
        <v>2015</v>
      </c>
      <c r="F697" s="2" t="s">
        <v>101</v>
      </c>
      <c r="G697" s="2">
        <v>1</v>
      </c>
      <c r="H697" s="2">
        <v>0</v>
      </c>
      <c r="I697" s="2">
        <v>0</v>
      </c>
      <c r="J697" s="12">
        <v>79228</v>
      </c>
      <c r="K697" s="12">
        <v>59975.775927327784</v>
      </c>
      <c r="L697" s="12" t="s">
        <v>102</v>
      </c>
      <c r="M697" s="15">
        <v>-3.8760747027413819E-2</v>
      </c>
      <c r="N697" s="12">
        <v>76128.783360241476</v>
      </c>
      <c r="O697" s="14">
        <f t="shared" si="10"/>
        <v>-9.4511010564945805E-2</v>
      </c>
      <c r="P697">
        <v>1</v>
      </c>
      <c r="Q697">
        <v>2</v>
      </c>
      <c r="R697">
        <v>2</v>
      </c>
      <c r="S697">
        <v>1</v>
      </c>
    </row>
    <row r="698" spans="1:19">
      <c r="A698" s="10" t="s">
        <v>479</v>
      </c>
      <c r="B698" s="2">
        <v>1</v>
      </c>
      <c r="C698" s="11" t="s">
        <v>25</v>
      </c>
      <c r="D698" s="2">
        <v>3</v>
      </c>
      <c r="E698" s="2">
        <v>2007</v>
      </c>
      <c r="F698" s="2" t="s">
        <v>152</v>
      </c>
      <c r="G698" s="2">
        <v>1</v>
      </c>
      <c r="H698" s="2">
        <v>0</v>
      </c>
      <c r="I698" s="2">
        <v>0</v>
      </c>
      <c r="J698" s="12">
        <v>79077</v>
      </c>
      <c r="K698" s="12">
        <v>59861.468584405753</v>
      </c>
      <c r="L698" s="12" t="s">
        <v>141</v>
      </c>
      <c r="M698" s="13">
        <v>-3.876175317831574E-2</v>
      </c>
      <c r="N698" s="12">
        <v>71120.695733193323</v>
      </c>
      <c r="O698" s="14">
        <f t="shared" si="10"/>
        <v>-9.4625904937033503E-2</v>
      </c>
      <c r="P698">
        <v>1</v>
      </c>
      <c r="Q698">
        <v>2</v>
      </c>
      <c r="R698">
        <v>2</v>
      </c>
      <c r="S698">
        <v>1</v>
      </c>
    </row>
    <row r="699" spans="1:19">
      <c r="A699" s="10" t="s">
        <v>382</v>
      </c>
      <c r="B699" s="2">
        <v>1</v>
      </c>
      <c r="C699" s="11" t="s">
        <v>24</v>
      </c>
      <c r="D699" s="2">
        <v>2</v>
      </c>
      <c r="E699" s="2">
        <v>1999</v>
      </c>
      <c r="F699" s="2" t="s">
        <v>354</v>
      </c>
      <c r="G699" s="2">
        <v>1</v>
      </c>
      <c r="H699" s="2">
        <v>0</v>
      </c>
      <c r="I699" s="2">
        <v>0</v>
      </c>
      <c r="J699" s="12">
        <v>79022</v>
      </c>
      <c r="K699" s="12">
        <v>59819.833459500383</v>
      </c>
      <c r="L699" s="12" t="s">
        <v>141</v>
      </c>
      <c r="M699" s="15">
        <v>-3.876211965712107E-2</v>
      </c>
      <c r="N699" s="12">
        <v>80193.0641132288</v>
      </c>
      <c r="O699" s="14">
        <f t="shared" si="10"/>
        <v>-9.4417768788867318E-2</v>
      </c>
      <c r="P699">
        <v>1</v>
      </c>
      <c r="Q699">
        <v>2</v>
      </c>
      <c r="R699">
        <v>2</v>
      </c>
      <c r="S699">
        <v>1</v>
      </c>
    </row>
    <row r="700" spans="1:19">
      <c r="A700" s="10" t="s">
        <v>103</v>
      </c>
      <c r="B700" s="2">
        <v>1</v>
      </c>
      <c r="C700" s="11" t="s">
        <v>24</v>
      </c>
      <c r="D700" s="2">
        <v>4</v>
      </c>
      <c r="E700" s="2">
        <v>2002</v>
      </c>
      <c r="F700" s="2" t="s">
        <v>104</v>
      </c>
      <c r="G700" s="2">
        <v>1</v>
      </c>
      <c r="H700" s="2">
        <v>0</v>
      </c>
      <c r="I700" s="2">
        <v>0</v>
      </c>
      <c r="J700" s="12">
        <v>78879</v>
      </c>
      <c r="K700" s="12">
        <v>59711.582134746408</v>
      </c>
      <c r="L700" s="12" t="s">
        <v>141</v>
      </c>
      <c r="M700" s="13">
        <v>-3.8763072502014939E-2</v>
      </c>
      <c r="N700" s="12">
        <v>73496.740576627941</v>
      </c>
      <c r="O700" s="14">
        <f t="shared" si="10"/>
        <v>-9.4571394273349374E-2</v>
      </c>
      <c r="P700">
        <v>1</v>
      </c>
      <c r="Q700">
        <v>2</v>
      </c>
      <c r="R700">
        <v>2</v>
      </c>
      <c r="S700">
        <v>1</v>
      </c>
    </row>
    <row r="701" spans="1:19">
      <c r="A701" s="10" t="s">
        <v>360</v>
      </c>
      <c r="B701" s="2">
        <v>2</v>
      </c>
      <c r="C701" s="11" t="s">
        <v>27</v>
      </c>
      <c r="D701" s="2">
        <v>2</v>
      </c>
      <c r="E701" s="2">
        <v>1994</v>
      </c>
      <c r="F701" s="2" t="s">
        <v>361</v>
      </c>
      <c r="G701" s="2">
        <v>1</v>
      </c>
      <c r="H701" s="2">
        <v>0</v>
      </c>
      <c r="I701" s="2">
        <v>0</v>
      </c>
      <c r="J701" s="12">
        <v>78839</v>
      </c>
      <c r="K701" s="12">
        <v>59681.302043906137</v>
      </c>
      <c r="L701" s="12" t="s">
        <v>141</v>
      </c>
      <c r="M701" s="15">
        <v>-3.8763339032055179E-2</v>
      </c>
      <c r="N701" s="12">
        <v>94865.613816047698</v>
      </c>
      <c r="O701" s="14">
        <f t="shared" si="10"/>
        <v>-9.4081154593874755E-2</v>
      </c>
      <c r="P701">
        <v>1</v>
      </c>
      <c r="Q701">
        <v>2</v>
      </c>
      <c r="R701">
        <v>2</v>
      </c>
      <c r="S701">
        <v>1</v>
      </c>
    </row>
    <row r="702" spans="1:19">
      <c r="A702" s="10" t="s">
        <v>301</v>
      </c>
      <c r="B702" s="2">
        <v>3</v>
      </c>
      <c r="C702" s="11" t="s">
        <v>24</v>
      </c>
      <c r="D702" s="2">
        <v>2</v>
      </c>
      <c r="E702" s="2">
        <v>2012</v>
      </c>
      <c r="F702" s="2" t="s">
        <v>268</v>
      </c>
      <c r="G702" s="2">
        <v>1</v>
      </c>
      <c r="H702" s="2">
        <v>0</v>
      </c>
      <c r="I702" s="2">
        <v>0</v>
      </c>
      <c r="J702" s="12">
        <v>78578</v>
      </c>
      <c r="K702" s="12">
        <v>59483.724451173359</v>
      </c>
      <c r="L702" s="12" t="s">
        <v>141</v>
      </c>
      <c r="M702" s="13">
        <v>-3.8765078140567767E-2</v>
      </c>
      <c r="N702" s="12">
        <v>72485.257665509605</v>
      </c>
      <c r="O702" s="14">
        <f t="shared" si="10"/>
        <v>-9.4594599477132696E-2</v>
      </c>
      <c r="P702">
        <v>1</v>
      </c>
      <c r="Q702">
        <v>2</v>
      </c>
      <c r="R702">
        <v>2</v>
      </c>
      <c r="S702">
        <v>1</v>
      </c>
    </row>
    <row r="703" spans="1:19">
      <c r="A703" s="10" t="s">
        <v>188</v>
      </c>
      <c r="B703" s="2">
        <v>4</v>
      </c>
      <c r="C703" s="11" t="s">
        <v>24</v>
      </c>
      <c r="D703" s="2">
        <v>2</v>
      </c>
      <c r="E703" s="2">
        <v>2013</v>
      </c>
      <c r="F703" s="2" t="s">
        <v>189</v>
      </c>
      <c r="G703" s="2">
        <v>1</v>
      </c>
      <c r="H703" s="2">
        <v>0</v>
      </c>
      <c r="I703" s="2">
        <v>0</v>
      </c>
      <c r="J703" s="12">
        <v>78316</v>
      </c>
      <c r="K703" s="12">
        <v>59285.389856169568</v>
      </c>
      <c r="L703" s="12" t="s">
        <v>141</v>
      </c>
      <c r="M703" s="15">
        <v>-3.8766823912331355E-2</v>
      </c>
      <c r="N703" s="12">
        <v>73670.570433007437</v>
      </c>
      <c r="O703" s="14">
        <f t="shared" si="10"/>
        <v>-9.4567406309542398E-2</v>
      </c>
      <c r="P703">
        <v>1</v>
      </c>
      <c r="Q703">
        <v>2</v>
      </c>
      <c r="R703">
        <v>2</v>
      </c>
      <c r="S703">
        <v>1</v>
      </c>
    </row>
    <row r="704" spans="1:19">
      <c r="A704" s="10" t="s">
        <v>224</v>
      </c>
      <c r="B704" s="2">
        <v>2</v>
      </c>
      <c r="C704" s="11" t="s">
        <v>25</v>
      </c>
      <c r="D704" s="2">
        <v>3</v>
      </c>
      <c r="E704" s="2">
        <v>2019</v>
      </c>
      <c r="F704" s="2" t="s">
        <v>225</v>
      </c>
      <c r="G704" s="2">
        <v>1</v>
      </c>
      <c r="H704" s="2">
        <v>0</v>
      </c>
      <c r="I704" s="2">
        <v>0</v>
      </c>
      <c r="J704" s="12">
        <v>77991</v>
      </c>
      <c r="K704" s="12">
        <v>59039.364118092359</v>
      </c>
      <c r="L704" s="12" t="s">
        <v>141</v>
      </c>
      <c r="M704" s="13">
        <v>-3.8768989468908326E-2</v>
      </c>
      <c r="N704" s="12">
        <v>75362.857989394441</v>
      </c>
      <c r="O704" s="14">
        <f t="shared" si="10"/>
        <v>-9.4528582245216375E-2</v>
      </c>
      <c r="P704">
        <v>1</v>
      </c>
      <c r="Q704">
        <v>2</v>
      </c>
      <c r="R704">
        <v>2</v>
      </c>
      <c r="S704">
        <v>1</v>
      </c>
    </row>
    <row r="705" spans="1:19">
      <c r="A705" s="10" t="s">
        <v>346</v>
      </c>
      <c r="B705" s="2">
        <v>3</v>
      </c>
      <c r="C705" s="11" t="s">
        <v>19</v>
      </c>
      <c r="D705" s="2">
        <v>3</v>
      </c>
      <c r="E705" s="2">
        <v>2008</v>
      </c>
      <c r="F705" s="2" t="s">
        <v>180</v>
      </c>
      <c r="G705" s="2">
        <v>1</v>
      </c>
      <c r="H705" s="2">
        <v>0</v>
      </c>
      <c r="I705" s="2">
        <v>0</v>
      </c>
      <c r="J705" s="12">
        <v>77857</v>
      </c>
      <c r="K705" s="12">
        <v>58937.925813777445</v>
      </c>
      <c r="L705" s="12" t="s">
        <v>102</v>
      </c>
      <c r="M705" s="15">
        <v>-3.8769882344543143E-2</v>
      </c>
      <c r="N705" s="12">
        <v>68391.275095428267</v>
      </c>
      <c r="O705" s="14">
        <f t="shared" si="10"/>
        <v>-9.4688522665334729E-2</v>
      </c>
      <c r="P705">
        <v>1</v>
      </c>
      <c r="Q705">
        <v>2</v>
      </c>
      <c r="R705">
        <v>2</v>
      </c>
      <c r="S705">
        <v>1</v>
      </c>
    </row>
    <row r="706" spans="1:19">
      <c r="A706" s="10" t="s">
        <v>480</v>
      </c>
      <c r="B706" s="2">
        <v>5</v>
      </c>
      <c r="C706" s="11" t="s">
        <v>24</v>
      </c>
      <c r="D706" s="2">
        <v>3</v>
      </c>
      <c r="E706" s="2">
        <v>2007</v>
      </c>
      <c r="F706" s="2" t="s">
        <v>152</v>
      </c>
      <c r="G706" s="2">
        <v>1</v>
      </c>
      <c r="H706" s="2">
        <v>0</v>
      </c>
      <c r="I706" s="2">
        <v>0</v>
      </c>
      <c r="J706" s="12">
        <v>77738</v>
      </c>
      <c r="K706" s="12">
        <v>58847.842543527637</v>
      </c>
      <c r="L706" s="12" t="s">
        <v>141</v>
      </c>
      <c r="M706" s="13">
        <v>-3.8770675271412862E-2</v>
      </c>
      <c r="N706" s="12">
        <v>69916.418742579801</v>
      </c>
      <c r="O706" s="14">
        <f t="shared" ref="O706:O769" si="11">STANDARDIZE(N706,AVERAGE($N$2:$N$1580),STDEV($N$2:$N$1580))</f>
        <v>-9.4653533177383953E-2</v>
      </c>
      <c r="P706">
        <v>1</v>
      </c>
      <c r="Q706">
        <v>2</v>
      </c>
      <c r="R706">
        <v>2</v>
      </c>
      <c r="S706">
        <v>1</v>
      </c>
    </row>
    <row r="707" spans="1:19">
      <c r="A707" s="10" t="s">
        <v>327</v>
      </c>
      <c r="B707" s="2">
        <v>4</v>
      </c>
      <c r="C707" s="11" t="s">
        <v>24</v>
      </c>
      <c r="D707" s="2">
        <v>2</v>
      </c>
      <c r="E707" s="2">
        <v>2011</v>
      </c>
      <c r="F707" s="2" t="s">
        <v>161</v>
      </c>
      <c r="G707" s="2">
        <v>1</v>
      </c>
      <c r="H707" s="2">
        <v>0</v>
      </c>
      <c r="I707" s="2">
        <v>0</v>
      </c>
      <c r="J707" s="12">
        <v>77579</v>
      </c>
      <c r="K707" s="12">
        <v>58727.47918243755</v>
      </c>
      <c r="L707" s="12" t="s">
        <v>141</v>
      </c>
      <c r="M707" s="15">
        <v>-3.8771734728322828E-2</v>
      </c>
      <c r="N707" s="12">
        <v>69646.087921088692</v>
      </c>
      <c r="O707" s="14">
        <f t="shared" si="11"/>
        <v>-9.4659735043705825E-2</v>
      </c>
      <c r="P707">
        <v>1</v>
      </c>
      <c r="Q707">
        <v>2</v>
      </c>
      <c r="R707">
        <v>2</v>
      </c>
      <c r="S707">
        <v>1</v>
      </c>
    </row>
    <row r="708" spans="1:19">
      <c r="A708" s="10" t="s">
        <v>374</v>
      </c>
      <c r="B708" s="2">
        <v>3</v>
      </c>
      <c r="C708" s="11" t="s">
        <v>24</v>
      </c>
      <c r="D708" s="2">
        <v>3</v>
      </c>
      <c r="E708" s="2">
        <v>2012</v>
      </c>
      <c r="F708" s="2" t="s">
        <v>148</v>
      </c>
      <c r="G708" s="2">
        <v>1</v>
      </c>
      <c r="H708" s="2">
        <v>0</v>
      </c>
      <c r="I708" s="2">
        <v>0</v>
      </c>
      <c r="J708" s="12">
        <v>77349</v>
      </c>
      <c r="K708" s="12">
        <v>58553.368660105982</v>
      </c>
      <c r="L708" s="12" t="s">
        <v>141</v>
      </c>
      <c r="M708" s="13">
        <v>-3.8773267276054228E-2</v>
      </c>
      <c r="N708" s="12">
        <v>71351.551263324378</v>
      </c>
      <c r="O708" s="14">
        <f t="shared" si="11"/>
        <v>-9.4620608703590195E-2</v>
      </c>
      <c r="P708">
        <v>1</v>
      </c>
      <c r="Q708">
        <v>2</v>
      </c>
      <c r="R708">
        <v>2</v>
      </c>
      <c r="S708">
        <v>1</v>
      </c>
    </row>
    <row r="709" spans="1:19">
      <c r="A709" s="10" t="s">
        <v>129</v>
      </c>
      <c r="B709" s="2">
        <v>1</v>
      </c>
      <c r="C709" s="11" t="s">
        <v>26</v>
      </c>
      <c r="D709" s="2">
        <v>3</v>
      </c>
      <c r="E709" s="2">
        <v>2004</v>
      </c>
      <c r="F709" s="2" t="s">
        <v>128</v>
      </c>
      <c r="G709" s="2">
        <v>2</v>
      </c>
      <c r="H709" s="2">
        <v>0</v>
      </c>
      <c r="I709" s="2">
        <v>0</v>
      </c>
      <c r="J709" s="12">
        <v>77262</v>
      </c>
      <c r="K709" s="12">
        <v>58487.509462528389</v>
      </c>
      <c r="L709" s="12" t="s">
        <v>26</v>
      </c>
      <c r="M709" s="15">
        <v>-3.8773846978891753E-2</v>
      </c>
      <c r="N709" s="12">
        <v>72100.763599050086</v>
      </c>
      <c r="O709" s="14">
        <f t="shared" si="11"/>
        <v>-9.4603420449852649E-2</v>
      </c>
      <c r="P709">
        <v>1</v>
      </c>
      <c r="Q709">
        <v>2</v>
      </c>
      <c r="R709">
        <v>2</v>
      </c>
      <c r="S709">
        <v>1</v>
      </c>
    </row>
    <row r="710" spans="1:19">
      <c r="A710" s="10" t="s">
        <v>481</v>
      </c>
      <c r="B710" s="2">
        <v>4</v>
      </c>
      <c r="C710" s="11" t="s">
        <v>27</v>
      </c>
      <c r="D710" s="2">
        <v>2</v>
      </c>
      <c r="E710" s="2">
        <v>1991</v>
      </c>
      <c r="F710" s="2" t="s">
        <v>194</v>
      </c>
      <c r="G710" s="2">
        <v>1</v>
      </c>
      <c r="H710" s="2">
        <v>0</v>
      </c>
      <c r="I710" s="2">
        <v>0</v>
      </c>
      <c r="J710" s="12">
        <v>77064</v>
      </c>
      <c r="K710" s="12">
        <v>58337.623012869044</v>
      </c>
      <c r="L710" s="12" t="s">
        <v>141</v>
      </c>
      <c r="M710" s="13">
        <v>-3.8775166302590952E-2</v>
      </c>
      <c r="N710" s="12">
        <v>94830.009998763446</v>
      </c>
      <c r="O710" s="14">
        <f t="shared" si="11"/>
        <v>-9.4081971408302822E-2</v>
      </c>
      <c r="P710">
        <v>1</v>
      </c>
      <c r="Q710">
        <v>2</v>
      </c>
      <c r="R710">
        <v>2</v>
      </c>
      <c r="S710">
        <v>1</v>
      </c>
    </row>
    <row r="711" spans="1:19">
      <c r="A711" s="10" t="s">
        <v>402</v>
      </c>
      <c r="B711" s="2">
        <v>5</v>
      </c>
      <c r="C711" s="11" t="s">
        <v>19</v>
      </c>
      <c r="D711" s="2">
        <v>3</v>
      </c>
      <c r="E711" s="2">
        <v>2016</v>
      </c>
      <c r="F711" s="2" t="s">
        <v>158</v>
      </c>
      <c r="G711" s="2">
        <v>1</v>
      </c>
      <c r="H711" s="2">
        <v>0</v>
      </c>
      <c r="I711" s="2">
        <v>0</v>
      </c>
      <c r="J711" s="12">
        <v>77040</v>
      </c>
      <c r="K711" s="12">
        <v>58319.454958364877</v>
      </c>
      <c r="L711" s="12" t="s">
        <v>102</v>
      </c>
      <c r="M711" s="15">
        <v>-3.8775326220615101E-2</v>
      </c>
      <c r="N711" s="12">
        <v>73834.67111172498</v>
      </c>
      <c r="O711" s="14">
        <f t="shared" si="11"/>
        <v>-9.4563641550248143E-2</v>
      </c>
      <c r="P711">
        <v>1</v>
      </c>
      <c r="Q711">
        <v>2</v>
      </c>
      <c r="R711">
        <v>2</v>
      </c>
      <c r="S711">
        <v>1</v>
      </c>
    </row>
    <row r="712" spans="1:19">
      <c r="A712" s="10" t="s">
        <v>129</v>
      </c>
      <c r="B712" s="2">
        <v>1</v>
      </c>
      <c r="C712" s="11" t="s">
        <v>26</v>
      </c>
      <c r="D712" s="2">
        <v>3</v>
      </c>
      <c r="E712" s="2">
        <v>2004</v>
      </c>
      <c r="F712" s="2" t="s">
        <v>128</v>
      </c>
      <c r="G712" s="2">
        <v>1</v>
      </c>
      <c r="H712" s="2">
        <v>0</v>
      </c>
      <c r="I712" s="2">
        <v>0</v>
      </c>
      <c r="J712" s="12">
        <v>76921</v>
      </c>
      <c r="K712" s="12">
        <v>58229.371688115069</v>
      </c>
      <c r="L712" s="12" t="s">
        <v>26</v>
      </c>
      <c r="M712" s="13">
        <v>-3.8776119147484821E-2</v>
      </c>
      <c r="N712" s="12">
        <v>71782.542994001342</v>
      </c>
      <c r="O712" s="14">
        <f t="shared" si="11"/>
        <v>-9.4610720992360134E-2</v>
      </c>
      <c r="P712">
        <v>1</v>
      </c>
      <c r="Q712">
        <v>2</v>
      </c>
      <c r="R712">
        <v>2</v>
      </c>
      <c r="S712">
        <v>1</v>
      </c>
    </row>
    <row r="713" spans="1:19">
      <c r="A713" s="10" t="s">
        <v>399</v>
      </c>
      <c r="B713" s="2">
        <v>2</v>
      </c>
      <c r="C713" s="11" t="s">
        <v>27</v>
      </c>
      <c r="D713" s="2">
        <v>2</v>
      </c>
      <c r="E713" s="2">
        <v>1995</v>
      </c>
      <c r="F713" s="2" t="s">
        <v>284</v>
      </c>
      <c r="G713" s="2">
        <v>1</v>
      </c>
      <c r="H713" s="2">
        <v>0</v>
      </c>
      <c r="I713" s="2">
        <v>0</v>
      </c>
      <c r="J713" s="12">
        <v>76890</v>
      </c>
      <c r="K713" s="12">
        <v>58205.904617713859</v>
      </c>
      <c r="L713" s="12" t="s">
        <v>141</v>
      </c>
      <c r="M713" s="15">
        <v>-3.8776325708266009E-2</v>
      </c>
      <c r="N713" s="12">
        <v>90067.751762708504</v>
      </c>
      <c r="O713" s="14">
        <f t="shared" si="11"/>
        <v>-9.4191226020142252E-2</v>
      </c>
      <c r="P713">
        <v>1</v>
      </c>
      <c r="Q713">
        <v>2</v>
      </c>
      <c r="R713">
        <v>2</v>
      </c>
      <c r="S713">
        <v>1</v>
      </c>
    </row>
    <row r="714" spans="1:19">
      <c r="A714" s="10" t="s">
        <v>482</v>
      </c>
      <c r="B714" s="2">
        <v>5</v>
      </c>
      <c r="C714" s="11" t="s">
        <v>24</v>
      </c>
      <c r="D714" s="2">
        <v>4</v>
      </c>
      <c r="E714" s="2">
        <v>2006</v>
      </c>
      <c r="F714" s="2" t="s">
        <v>483</v>
      </c>
      <c r="G714" s="2">
        <v>1</v>
      </c>
      <c r="H714" s="2">
        <v>0</v>
      </c>
      <c r="I714" s="2">
        <v>0</v>
      </c>
      <c r="J714" s="12">
        <v>76882</v>
      </c>
      <c r="K714" s="12">
        <v>58199.848599545803</v>
      </c>
      <c r="L714" s="12" t="s">
        <v>141</v>
      </c>
      <c r="M714" s="13">
        <v>-3.8776379014274061E-2</v>
      </c>
      <c r="N714" s="12">
        <v>71023.552664197457</v>
      </c>
      <c r="O714" s="14">
        <f t="shared" si="11"/>
        <v>-9.4628133570545156E-2</v>
      </c>
      <c r="P714">
        <v>1</v>
      </c>
      <c r="Q714">
        <v>2</v>
      </c>
      <c r="R714">
        <v>2</v>
      </c>
      <c r="S714">
        <v>1</v>
      </c>
    </row>
    <row r="715" spans="1:19">
      <c r="A715" s="10" t="s">
        <v>129</v>
      </c>
      <c r="B715" s="2">
        <v>1</v>
      </c>
      <c r="C715" s="11" t="s">
        <v>24</v>
      </c>
      <c r="D715" s="2">
        <v>3</v>
      </c>
      <c r="E715" s="2">
        <v>2004</v>
      </c>
      <c r="F715" s="2" t="s">
        <v>128</v>
      </c>
      <c r="G715" s="2">
        <v>1</v>
      </c>
      <c r="H715" s="2">
        <v>0</v>
      </c>
      <c r="I715" s="2">
        <v>0</v>
      </c>
      <c r="J715" s="12">
        <v>76715</v>
      </c>
      <c r="K715" s="12">
        <v>58073.42922028766</v>
      </c>
      <c r="L715" s="12" t="s">
        <v>141</v>
      </c>
      <c r="M715" s="15">
        <v>-3.8777491777192072E-2</v>
      </c>
      <c r="N715" s="12">
        <v>71590.304153414705</v>
      </c>
      <c r="O715" s="14">
        <f t="shared" si="11"/>
        <v>-9.4615131290766402E-2</v>
      </c>
      <c r="P715">
        <v>1</v>
      </c>
      <c r="Q715">
        <v>2</v>
      </c>
      <c r="R715">
        <v>2</v>
      </c>
      <c r="S715">
        <v>1</v>
      </c>
    </row>
    <row r="716" spans="1:19">
      <c r="A716" s="10" t="s">
        <v>484</v>
      </c>
      <c r="B716" s="2">
        <v>2</v>
      </c>
      <c r="C716" s="11" t="s">
        <v>39</v>
      </c>
      <c r="D716" s="2">
        <v>4</v>
      </c>
      <c r="E716" s="2">
        <v>2010</v>
      </c>
      <c r="F716" s="2" t="s">
        <v>485</v>
      </c>
      <c r="G716" s="2">
        <v>1</v>
      </c>
      <c r="H716" s="2">
        <v>0</v>
      </c>
      <c r="I716" s="2">
        <v>0</v>
      </c>
      <c r="J716" s="12">
        <v>76652</v>
      </c>
      <c r="K716" s="12">
        <v>58025.738077214235</v>
      </c>
      <c r="L716" s="12" t="s">
        <v>141</v>
      </c>
      <c r="M716" s="13">
        <v>-3.8777911562005454E-2</v>
      </c>
      <c r="N716" s="12">
        <v>68061.407424193676</v>
      </c>
      <c r="O716" s="14">
        <f t="shared" si="11"/>
        <v>-9.4696090412103737E-2</v>
      </c>
      <c r="P716">
        <v>1</v>
      </c>
      <c r="Q716">
        <v>2</v>
      </c>
      <c r="R716">
        <v>2</v>
      </c>
      <c r="S716">
        <v>1</v>
      </c>
    </row>
    <row r="717" spans="1:19">
      <c r="A717" s="10" t="s">
        <v>301</v>
      </c>
      <c r="B717" s="2">
        <v>3</v>
      </c>
      <c r="C717" s="11" t="s">
        <v>24</v>
      </c>
      <c r="D717" s="2">
        <v>2</v>
      </c>
      <c r="E717" s="2">
        <v>2012</v>
      </c>
      <c r="F717" s="2" t="s">
        <v>268</v>
      </c>
      <c r="G717" s="2">
        <v>1</v>
      </c>
      <c r="H717" s="2">
        <v>0</v>
      </c>
      <c r="I717" s="2">
        <v>0</v>
      </c>
      <c r="J717" s="12">
        <v>76525</v>
      </c>
      <c r="K717" s="12">
        <v>57929.598788796371</v>
      </c>
      <c r="L717" s="12" t="s">
        <v>141</v>
      </c>
      <c r="M717" s="15">
        <v>-3.8778757794883226E-2</v>
      </c>
      <c r="N717" s="12">
        <v>70591.442170240043</v>
      </c>
      <c r="O717" s="14">
        <f t="shared" si="11"/>
        <v>-9.4638046948180093E-2</v>
      </c>
      <c r="P717">
        <v>1</v>
      </c>
      <c r="Q717">
        <v>2</v>
      </c>
      <c r="R717">
        <v>2</v>
      </c>
      <c r="S717">
        <v>1</v>
      </c>
    </row>
    <row r="718" spans="1:19">
      <c r="A718" s="10" t="s">
        <v>486</v>
      </c>
      <c r="B718" s="2">
        <v>1</v>
      </c>
      <c r="C718" s="11" t="s">
        <v>27</v>
      </c>
      <c r="D718" s="2">
        <v>2</v>
      </c>
      <c r="E718" s="2">
        <v>1993</v>
      </c>
      <c r="F718" s="2" t="s">
        <v>235</v>
      </c>
      <c r="G718" s="2">
        <v>1</v>
      </c>
      <c r="H718" s="2">
        <v>0</v>
      </c>
      <c r="I718" s="2">
        <v>0</v>
      </c>
      <c r="J718" s="12">
        <v>76359</v>
      </c>
      <c r="K718" s="12">
        <v>57803.936411809234</v>
      </c>
      <c r="L718" s="12" t="s">
        <v>141</v>
      </c>
      <c r="M718" s="13">
        <v>-3.877986389455023E-2</v>
      </c>
      <c r="N718" s="12">
        <v>92014.325924167322</v>
      </c>
      <c r="O718" s="14">
        <f t="shared" si="11"/>
        <v>-9.4146568172145534E-2</v>
      </c>
      <c r="P718">
        <v>1</v>
      </c>
      <c r="Q718">
        <v>2</v>
      </c>
      <c r="R718">
        <v>2</v>
      </c>
      <c r="S718">
        <v>1</v>
      </c>
    </row>
    <row r="719" spans="1:19">
      <c r="A719" s="10" t="s">
        <v>308</v>
      </c>
      <c r="B719" s="2">
        <v>5</v>
      </c>
      <c r="C719" s="11" t="s">
        <v>24</v>
      </c>
      <c r="D719" s="2">
        <v>2</v>
      </c>
      <c r="E719" s="2">
        <v>2015</v>
      </c>
      <c r="F719" s="2" t="s">
        <v>250</v>
      </c>
      <c r="G719" s="2">
        <v>1</v>
      </c>
      <c r="H719" s="2">
        <v>0</v>
      </c>
      <c r="I719" s="2">
        <v>0</v>
      </c>
      <c r="J719" s="12">
        <v>76137</v>
      </c>
      <c r="K719" s="12">
        <v>57635.881907645722</v>
      </c>
      <c r="L719" s="12" t="s">
        <v>141</v>
      </c>
      <c r="M719" s="15">
        <v>-3.8781343136273579E-2</v>
      </c>
      <c r="N719" s="12">
        <v>73158.696151596727</v>
      </c>
      <c r="O719" s="14">
        <f t="shared" si="11"/>
        <v>-9.4579149609286789E-2</v>
      </c>
      <c r="P719">
        <v>1</v>
      </c>
      <c r="Q719">
        <v>2</v>
      </c>
      <c r="R719">
        <v>2</v>
      </c>
      <c r="S719">
        <v>1</v>
      </c>
    </row>
    <row r="720" spans="1:19">
      <c r="A720" s="10" t="s">
        <v>345</v>
      </c>
      <c r="B720" s="2">
        <v>2</v>
      </c>
      <c r="C720" s="11" t="s">
        <v>25</v>
      </c>
      <c r="D720" s="2">
        <v>3</v>
      </c>
      <c r="E720" s="2">
        <v>2006</v>
      </c>
      <c r="F720" s="2" t="s">
        <v>325</v>
      </c>
      <c r="G720" s="2">
        <v>1</v>
      </c>
      <c r="H720" s="2">
        <v>0</v>
      </c>
      <c r="I720" s="2">
        <v>0</v>
      </c>
      <c r="J720" s="12">
        <v>76113</v>
      </c>
      <c r="K720" s="12">
        <v>57617.713853141562</v>
      </c>
      <c r="L720" s="12" t="s">
        <v>141</v>
      </c>
      <c r="M720" s="13">
        <v>-3.8781503054297728E-2</v>
      </c>
      <c r="N720" s="12">
        <v>70313.150853646643</v>
      </c>
      <c r="O720" s="14">
        <f t="shared" si="11"/>
        <v>-9.4644431442314103E-2</v>
      </c>
      <c r="P720">
        <v>1</v>
      </c>
      <c r="Q720">
        <v>2</v>
      </c>
      <c r="R720">
        <v>2</v>
      </c>
      <c r="S720">
        <v>1</v>
      </c>
    </row>
    <row r="721" spans="1:19">
      <c r="A721" s="10" t="s">
        <v>487</v>
      </c>
      <c r="B721" s="2">
        <v>1</v>
      </c>
      <c r="C721" s="11" t="s">
        <v>27</v>
      </c>
      <c r="D721" s="2">
        <v>2</v>
      </c>
      <c r="E721" s="2">
        <v>1994</v>
      </c>
      <c r="F721" s="2" t="s">
        <v>361</v>
      </c>
      <c r="G721" s="2">
        <v>1</v>
      </c>
      <c r="H721" s="2">
        <v>0</v>
      </c>
      <c r="I721" s="2">
        <v>0</v>
      </c>
      <c r="J721" s="12">
        <v>76097</v>
      </c>
      <c r="K721" s="12">
        <v>57605.601816805451</v>
      </c>
      <c r="L721" s="12" t="s">
        <v>141</v>
      </c>
      <c r="M721" s="15">
        <v>-3.8781609666313825E-2</v>
      </c>
      <c r="N721" s="12">
        <v>91566.212338560639</v>
      </c>
      <c r="O721" s="14">
        <f t="shared" si="11"/>
        <v>-9.4156848688956823E-2</v>
      </c>
      <c r="P721">
        <v>1</v>
      </c>
      <c r="Q721">
        <v>2</v>
      </c>
      <c r="R721">
        <v>2</v>
      </c>
      <c r="S721">
        <v>1</v>
      </c>
    </row>
    <row r="722" spans="1:19">
      <c r="A722" s="10" t="s">
        <v>160</v>
      </c>
      <c r="B722" s="2">
        <v>3</v>
      </c>
      <c r="C722" s="11" t="s">
        <v>24</v>
      </c>
      <c r="D722" s="2">
        <v>2</v>
      </c>
      <c r="E722" s="2">
        <v>2011</v>
      </c>
      <c r="F722" s="2" t="s">
        <v>161</v>
      </c>
      <c r="G722" s="2">
        <v>1</v>
      </c>
      <c r="H722" s="2">
        <v>0</v>
      </c>
      <c r="I722" s="2">
        <v>0</v>
      </c>
      <c r="J722" s="12">
        <v>75835</v>
      </c>
      <c r="K722" s="12">
        <v>57407.267221801667</v>
      </c>
      <c r="L722" s="12" t="s">
        <v>141</v>
      </c>
      <c r="M722" s="13">
        <v>-3.8783355438077413E-2</v>
      </c>
      <c r="N722" s="12">
        <v>68080.422246945178</v>
      </c>
      <c r="O722" s="14">
        <f t="shared" si="11"/>
        <v>-9.4695654178498609E-2</v>
      </c>
      <c r="P722">
        <v>1</v>
      </c>
      <c r="Q722">
        <v>2</v>
      </c>
      <c r="R722">
        <v>2</v>
      </c>
      <c r="S722">
        <v>1</v>
      </c>
    </row>
    <row r="723" spans="1:19">
      <c r="A723" s="10" t="s">
        <v>257</v>
      </c>
      <c r="B723" s="2">
        <v>1</v>
      </c>
      <c r="C723" s="11" t="s">
        <v>45</v>
      </c>
      <c r="D723" s="2">
        <v>2</v>
      </c>
      <c r="E723" s="2">
        <v>1991</v>
      </c>
      <c r="F723" s="2" t="s">
        <v>194</v>
      </c>
      <c r="G723" s="2">
        <v>1</v>
      </c>
      <c r="H723" s="2">
        <v>0</v>
      </c>
      <c r="I723" s="2">
        <v>0</v>
      </c>
      <c r="J723" s="12">
        <v>75732</v>
      </c>
      <c r="K723" s="12">
        <v>57329.295987887963</v>
      </c>
      <c r="L723" s="12" t="s">
        <v>141</v>
      </c>
      <c r="M723" s="15">
        <v>-3.8784041752931042E-2</v>
      </c>
      <c r="N723" s="12">
        <v>93190.936328588621</v>
      </c>
      <c r="O723" s="14">
        <f t="shared" si="11"/>
        <v>-9.4119574652128501E-2</v>
      </c>
      <c r="P723">
        <v>1</v>
      </c>
      <c r="Q723">
        <v>2</v>
      </c>
      <c r="R723">
        <v>2</v>
      </c>
      <c r="S723">
        <v>1</v>
      </c>
    </row>
    <row r="724" spans="1:19">
      <c r="A724" s="10" t="s">
        <v>368</v>
      </c>
      <c r="B724" s="2">
        <v>2</v>
      </c>
      <c r="C724" s="11" t="s">
        <v>19</v>
      </c>
      <c r="D724" s="2">
        <v>3</v>
      </c>
      <c r="E724" s="2">
        <v>1991</v>
      </c>
      <c r="F724" s="2" t="s">
        <v>196</v>
      </c>
      <c r="G724" s="2">
        <v>1</v>
      </c>
      <c r="H724" s="2">
        <v>0</v>
      </c>
      <c r="I724" s="2">
        <v>0</v>
      </c>
      <c r="J724" s="12">
        <v>75725</v>
      </c>
      <c r="K724" s="12">
        <v>57323.99697199092</v>
      </c>
      <c r="L724" s="12" t="s">
        <v>102</v>
      </c>
      <c r="M724" s="13">
        <v>-3.8784088395688081E-2</v>
      </c>
      <c r="N724" s="12">
        <v>93182.322578069681</v>
      </c>
      <c r="O724" s="14">
        <f t="shared" si="11"/>
        <v>-9.4119772266773219E-2</v>
      </c>
      <c r="P724">
        <v>1</v>
      </c>
      <c r="Q724">
        <v>2</v>
      </c>
      <c r="R724">
        <v>2</v>
      </c>
      <c r="S724">
        <v>1</v>
      </c>
    </row>
    <row r="725" spans="1:19">
      <c r="A725" s="10" t="s">
        <v>454</v>
      </c>
      <c r="B725" s="2">
        <v>6</v>
      </c>
      <c r="C725" s="11" t="s">
        <v>24</v>
      </c>
      <c r="D725" s="2">
        <v>4</v>
      </c>
      <c r="E725" s="2">
        <v>2011</v>
      </c>
      <c r="F725" s="2" t="s">
        <v>455</v>
      </c>
      <c r="G725" s="2">
        <v>1</v>
      </c>
      <c r="H725" s="2">
        <v>0</v>
      </c>
      <c r="I725" s="2">
        <v>0</v>
      </c>
      <c r="J725" s="12">
        <v>75669</v>
      </c>
      <c r="K725" s="12">
        <v>57281.604844814538</v>
      </c>
      <c r="L725" s="12" t="s">
        <v>141</v>
      </c>
      <c r="M725" s="15">
        <v>-3.8784461537744425E-2</v>
      </c>
      <c r="N725" s="12">
        <v>67931.396729796208</v>
      </c>
      <c r="O725" s="14">
        <f t="shared" si="11"/>
        <v>-9.4699073086970856E-2</v>
      </c>
      <c r="P725">
        <v>1</v>
      </c>
      <c r="Q725">
        <v>2</v>
      </c>
      <c r="R725">
        <v>2</v>
      </c>
      <c r="S725">
        <v>1</v>
      </c>
    </row>
    <row r="726" spans="1:19">
      <c r="A726" s="10" t="s">
        <v>488</v>
      </c>
      <c r="B726" s="2">
        <v>3</v>
      </c>
      <c r="C726" s="11" t="s">
        <v>24</v>
      </c>
      <c r="D726" s="2">
        <v>4</v>
      </c>
      <c r="E726" s="2">
        <v>2011</v>
      </c>
      <c r="F726" s="2" t="s">
        <v>455</v>
      </c>
      <c r="G726" s="2">
        <v>1</v>
      </c>
      <c r="H726" s="2">
        <v>0</v>
      </c>
      <c r="I726" s="2">
        <v>0</v>
      </c>
      <c r="J726" s="12">
        <v>75653</v>
      </c>
      <c r="K726" s="12">
        <v>57269.492808478426</v>
      </c>
      <c r="L726" s="12" t="s">
        <v>141</v>
      </c>
      <c r="M726" s="13">
        <v>-3.8784568149760522E-2</v>
      </c>
      <c r="N726" s="12">
        <v>67917.03282452884</v>
      </c>
      <c r="O726" s="14">
        <f t="shared" si="11"/>
        <v>-9.4699402620317577E-2</v>
      </c>
      <c r="P726">
        <v>1</v>
      </c>
      <c r="Q726">
        <v>2</v>
      </c>
      <c r="R726">
        <v>2</v>
      </c>
      <c r="S726">
        <v>1</v>
      </c>
    </row>
    <row r="727" spans="1:19">
      <c r="A727" s="10" t="s">
        <v>489</v>
      </c>
      <c r="B727" s="2">
        <v>2</v>
      </c>
      <c r="C727" s="11" t="s">
        <v>24</v>
      </c>
      <c r="D727" s="2">
        <v>4</v>
      </c>
      <c r="E727" s="2">
        <v>1997</v>
      </c>
      <c r="F727" s="2" t="s">
        <v>490</v>
      </c>
      <c r="G727" s="2">
        <v>1</v>
      </c>
      <c r="H727" s="2">
        <v>0</v>
      </c>
      <c r="I727" s="2">
        <v>0</v>
      </c>
      <c r="J727" s="12">
        <v>75582</v>
      </c>
      <c r="K727" s="12">
        <v>57215.745647236945</v>
      </c>
      <c r="L727" s="12" t="s">
        <v>141</v>
      </c>
      <c r="M727" s="15">
        <v>-3.8785041240581949E-2</v>
      </c>
      <c r="N727" s="12">
        <v>82769.972390903291</v>
      </c>
      <c r="O727" s="14">
        <f t="shared" si="11"/>
        <v>-9.4358649963371538E-2</v>
      </c>
      <c r="P727">
        <v>1</v>
      </c>
      <c r="Q727">
        <v>2</v>
      </c>
      <c r="R727">
        <v>2</v>
      </c>
      <c r="S727">
        <v>1</v>
      </c>
    </row>
    <row r="728" spans="1:19">
      <c r="A728" s="10" t="s">
        <v>278</v>
      </c>
      <c r="B728" s="2">
        <v>1</v>
      </c>
      <c r="C728" s="11" t="s">
        <v>27</v>
      </c>
      <c r="D728" s="2">
        <v>1</v>
      </c>
      <c r="E728" s="2">
        <v>1993</v>
      </c>
      <c r="F728" s="2" t="s">
        <v>113</v>
      </c>
      <c r="G728" s="2">
        <v>1</v>
      </c>
      <c r="H728" s="2">
        <v>0</v>
      </c>
      <c r="I728" s="2">
        <v>0</v>
      </c>
      <c r="J728" s="12">
        <v>75582</v>
      </c>
      <c r="K728" s="12">
        <v>57215.745647236945</v>
      </c>
      <c r="L728" s="12" t="s">
        <v>141</v>
      </c>
      <c r="M728" s="13">
        <v>-3.8785041240581949E-2</v>
      </c>
      <c r="N728" s="12">
        <v>91078.023310944554</v>
      </c>
      <c r="O728" s="14">
        <f t="shared" si="11"/>
        <v>-9.4168048607162158E-2</v>
      </c>
      <c r="P728">
        <v>1</v>
      </c>
      <c r="Q728">
        <v>2</v>
      </c>
      <c r="R728">
        <v>2</v>
      </c>
      <c r="S728">
        <v>1</v>
      </c>
    </row>
    <row r="729" spans="1:19">
      <c r="A729" s="10" t="s">
        <v>491</v>
      </c>
      <c r="B729" s="2">
        <v>2</v>
      </c>
      <c r="C729" s="11" t="s">
        <v>36</v>
      </c>
      <c r="D729" s="2">
        <v>3</v>
      </c>
      <c r="E729" s="2">
        <v>1992</v>
      </c>
      <c r="F729" s="2" t="s">
        <v>310</v>
      </c>
      <c r="G729" s="2">
        <v>1</v>
      </c>
      <c r="H729" s="2">
        <v>0</v>
      </c>
      <c r="I729" s="2">
        <v>0</v>
      </c>
      <c r="J729" s="12">
        <v>75415</v>
      </c>
      <c r="K729" s="12">
        <v>57089.326267978809</v>
      </c>
      <c r="L729" s="12" t="s">
        <v>141</v>
      </c>
      <c r="M729" s="15">
        <v>-3.8786154003499961E-2</v>
      </c>
      <c r="N729" s="12">
        <v>90998.813585712385</v>
      </c>
      <c r="O729" s="14">
        <f t="shared" si="11"/>
        <v>-9.4169865818106033E-2</v>
      </c>
      <c r="P729">
        <v>1</v>
      </c>
      <c r="Q729">
        <v>2</v>
      </c>
      <c r="R729">
        <v>2</v>
      </c>
      <c r="S729">
        <v>1</v>
      </c>
    </row>
    <row r="730" spans="1:19">
      <c r="A730" s="10" t="s">
        <v>160</v>
      </c>
      <c r="B730" s="2">
        <v>3</v>
      </c>
      <c r="C730" s="11" t="s">
        <v>24</v>
      </c>
      <c r="D730" s="2">
        <v>2</v>
      </c>
      <c r="E730" s="2">
        <v>2011</v>
      </c>
      <c r="F730" s="2" t="s">
        <v>161</v>
      </c>
      <c r="G730" s="2">
        <v>1</v>
      </c>
      <c r="H730" s="2">
        <v>0</v>
      </c>
      <c r="I730" s="2">
        <v>0</v>
      </c>
      <c r="J730" s="12">
        <v>75384</v>
      </c>
      <c r="K730" s="12">
        <v>57065.859197577593</v>
      </c>
      <c r="L730" s="12" t="s">
        <v>141</v>
      </c>
      <c r="M730" s="13">
        <v>-3.8786360564281148E-2</v>
      </c>
      <c r="N730" s="12">
        <v>67675.53966722115</v>
      </c>
      <c r="O730" s="14">
        <f t="shared" si="11"/>
        <v>-9.4704942899709349E-2</v>
      </c>
      <c r="P730">
        <v>1</v>
      </c>
      <c r="Q730">
        <v>2</v>
      </c>
      <c r="R730">
        <v>2</v>
      </c>
      <c r="S730">
        <v>1</v>
      </c>
    </row>
    <row r="731" spans="1:19">
      <c r="A731" s="10" t="s">
        <v>397</v>
      </c>
      <c r="B731" s="2">
        <v>6</v>
      </c>
      <c r="C731" s="11" t="s">
        <v>24</v>
      </c>
      <c r="D731" s="2">
        <v>2</v>
      </c>
      <c r="E731" s="2">
        <v>2010</v>
      </c>
      <c r="F731" s="2" t="s">
        <v>266</v>
      </c>
      <c r="G731" s="2">
        <v>1</v>
      </c>
      <c r="H731" s="2">
        <v>0</v>
      </c>
      <c r="I731" s="2">
        <v>0</v>
      </c>
      <c r="J731" s="12">
        <v>75257</v>
      </c>
      <c r="K731" s="12">
        <v>56969.719909159729</v>
      </c>
      <c r="L731" s="12" t="s">
        <v>141</v>
      </c>
      <c r="M731" s="15">
        <v>-3.878720679715892E-2</v>
      </c>
      <c r="N731" s="12">
        <v>66822.748767449564</v>
      </c>
      <c r="O731" s="14">
        <f t="shared" si="11"/>
        <v>-9.4724507428577062E-2</v>
      </c>
      <c r="P731">
        <v>1</v>
      </c>
      <c r="Q731">
        <v>2</v>
      </c>
      <c r="R731">
        <v>2</v>
      </c>
      <c r="S731">
        <v>1</v>
      </c>
    </row>
    <row r="732" spans="1:19">
      <c r="A732" s="10" t="s">
        <v>359</v>
      </c>
      <c r="B732" s="2">
        <v>1</v>
      </c>
      <c r="C732" s="11" t="s">
        <v>26</v>
      </c>
      <c r="D732" s="2">
        <v>2</v>
      </c>
      <c r="E732" s="2">
        <v>2005</v>
      </c>
      <c r="F732" s="2" t="s">
        <v>150</v>
      </c>
      <c r="G732" s="2">
        <v>1</v>
      </c>
      <c r="H732" s="2">
        <v>0</v>
      </c>
      <c r="I732" s="2">
        <v>0</v>
      </c>
      <c r="J732" s="12">
        <v>75201</v>
      </c>
      <c r="K732" s="12">
        <v>56927.327781983346</v>
      </c>
      <c r="L732" s="12" t="s">
        <v>26</v>
      </c>
      <c r="M732" s="13">
        <v>-3.8787579939215264E-2</v>
      </c>
      <c r="N732" s="12">
        <v>70342.322915915109</v>
      </c>
      <c r="O732" s="14">
        <f t="shared" si="11"/>
        <v>-9.4643762183701546E-2</v>
      </c>
      <c r="P732">
        <v>1</v>
      </c>
      <c r="Q732">
        <v>2</v>
      </c>
      <c r="R732">
        <v>2</v>
      </c>
      <c r="S732">
        <v>1</v>
      </c>
    </row>
    <row r="733" spans="1:19">
      <c r="A733" s="10" t="s">
        <v>492</v>
      </c>
      <c r="B733" s="2">
        <v>3</v>
      </c>
      <c r="C733" s="11" t="s">
        <v>25</v>
      </c>
      <c r="D733" s="2">
        <v>3</v>
      </c>
      <c r="E733" s="2">
        <v>1994</v>
      </c>
      <c r="F733" s="2" t="s">
        <v>271</v>
      </c>
      <c r="G733" s="2">
        <v>1</v>
      </c>
      <c r="H733" s="2">
        <v>0</v>
      </c>
      <c r="I733" s="2">
        <v>0</v>
      </c>
      <c r="J733" s="12">
        <v>75035</v>
      </c>
      <c r="K733" s="12">
        <v>56801.665404996216</v>
      </c>
      <c r="L733" s="12" t="s">
        <v>141</v>
      </c>
      <c r="M733" s="15">
        <v>-3.8788686038882268E-2</v>
      </c>
      <c r="N733" s="12">
        <v>90288.325989512043</v>
      </c>
      <c r="O733" s="14">
        <f t="shared" si="11"/>
        <v>-9.4186165657949225E-2</v>
      </c>
      <c r="P733">
        <v>1</v>
      </c>
      <c r="Q733">
        <v>2</v>
      </c>
      <c r="R733">
        <v>2</v>
      </c>
      <c r="S733">
        <v>1</v>
      </c>
    </row>
    <row r="734" spans="1:19">
      <c r="A734" s="10" t="s">
        <v>289</v>
      </c>
      <c r="B734" s="2">
        <v>4</v>
      </c>
      <c r="C734" s="11" t="s">
        <v>25</v>
      </c>
      <c r="D734" s="2">
        <v>3</v>
      </c>
      <c r="E734" s="2">
        <v>1994</v>
      </c>
      <c r="F734" s="2" t="s">
        <v>271</v>
      </c>
      <c r="G734" s="2">
        <v>1</v>
      </c>
      <c r="H734" s="2">
        <v>0</v>
      </c>
      <c r="I734" s="2">
        <v>0</v>
      </c>
      <c r="J734" s="12">
        <v>74987</v>
      </c>
      <c r="K734" s="12">
        <v>56765.329295987889</v>
      </c>
      <c r="L734" s="12" t="s">
        <v>141</v>
      </c>
      <c r="M734" s="13">
        <v>-3.878900587493056E-2</v>
      </c>
      <c r="N734" s="12">
        <v>90230.568414413792</v>
      </c>
      <c r="O734" s="14">
        <f t="shared" si="11"/>
        <v>-9.4187490718694644E-2</v>
      </c>
      <c r="P734">
        <v>1</v>
      </c>
      <c r="Q734">
        <v>2</v>
      </c>
      <c r="R734">
        <v>2</v>
      </c>
      <c r="S734">
        <v>1</v>
      </c>
    </row>
    <row r="735" spans="1:19">
      <c r="A735" s="10" t="s">
        <v>339</v>
      </c>
      <c r="B735" s="2">
        <v>3</v>
      </c>
      <c r="C735" s="11" t="s">
        <v>19</v>
      </c>
      <c r="D735" s="2">
        <v>2</v>
      </c>
      <c r="E735" s="2">
        <v>2010</v>
      </c>
      <c r="F735" s="2" t="s">
        <v>266</v>
      </c>
      <c r="G735" s="2">
        <v>1</v>
      </c>
      <c r="H735" s="2">
        <v>0</v>
      </c>
      <c r="I735" s="2">
        <v>0</v>
      </c>
      <c r="J735" s="12">
        <v>74972</v>
      </c>
      <c r="K735" s="12">
        <v>56753.974261922791</v>
      </c>
      <c r="L735" s="12" t="s">
        <v>102</v>
      </c>
      <c r="M735" s="15">
        <v>-3.8789105823695651E-2</v>
      </c>
      <c r="N735" s="12">
        <v>66569.689471985708</v>
      </c>
      <c r="O735" s="14">
        <f t="shared" si="11"/>
        <v>-9.4730313055598481E-2</v>
      </c>
      <c r="P735">
        <v>1</v>
      </c>
      <c r="Q735">
        <v>2</v>
      </c>
      <c r="R735">
        <v>2</v>
      </c>
      <c r="S735">
        <v>1</v>
      </c>
    </row>
    <row r="736" spans="1:19">
      <c r="A736" s="10" t="s">
        <v>493</v>
      </c>
      <c r="B736" s="2">
        <v>3</v>
      </c>
      <c r="C736" s="11" t="s">
        <v>19</v>
      </c>
      <c r="D736" s="2">
        <v>1</v>
      </c>
      <c r="E736" s="2">
        <v>2017</v>
      </c>
      <c r="F736" s="2" t="s">
        <v>168</v>
      </c>
      <c r="G736" s="2">
        <v>1</v>
      </c>
      <c r="H736" s="2">
        <v>0</v>
      </c>
      <c r="I736" s="2">
        <v>0</v>
      </c>
      <c r="J736" s="12">
        <v>74829</v>
      </c>
      <c r="K736" s="12">
        <v>56645.722937168815</v>
      </c>
      <c r="L736" s="12" t="s">
        <v>102</v>
      </c>
      <c r="M736" s="13">
        <v>-3.8790058668589519E-2</v>
      </c>
      <c r="N736" s="12">
        <v>71793.985354224351</v>
      </c>
      <c r="O736" s="14">
        <f t="shared" si="11"/>
        <v>-9.4610458484414794E-2</v>
      </c>
      <c r="P736">
        <v>1</v>
      </c>
      <c r="Q736">
        <v>2</v>
      </c>
      <c r="R736">
        <v>2</v>
      </c>
      <c r="S736">
        <v>1</v>
      </c>
    </row>
    <row r="737" spans="1:19">
      <c r="A737" s="10" t="s">
        <v>111</v>
      </c>
      <c r="B737" s="2">
        <v>3</v>
      </c>
      <c r="C737" s="11" t="s">
        <v>19</v>
      </c>
      <c r="D737" s="2">
        <v>4</v>
      </c>
      <c r="E737" s="2">
        <v>2015</v>
      </c>
      <c r="F737" s="2" t="s">
        <v>101</v>
      </c>
      <c r="G737" s="2">
        <v>1</v>
      </c>
      <c r="H737" s="2">
        <v>0</v>
      </c>
      <c r="I737" s="2">
        <v>0</v>
      </c>
      <c r="J737" s="12">
        <v>74662</v>
      </c>
      <c r="K737" s="12">
        <v>56519.303557910673</v>
      </c>
      <c r="L737" s="12" t="s">
        <v>102</v>
      </c>
      <c r="M737" s="15">
        <v>-3.879117143150753E-2</v>
      </c>
      <c r="N737" s="12">
        <v>71741.394749865576</v>
      </c>
      <c r="O737" s="14">
        <f t="shared" si="11"/>
        <v>-9.4611665005729026E-2</v>
      </c>
      <c r="P737">
        <v>1</v>
      </c>
      <c r="Q737">
        <v>2</v>
      </c>
      <c r="R737">
        <v>2</v>
      </c>
      <c r="S737">
        <v>1</v>
      </c>
    </row>
    <row r="738" spans="1:19">
      <c r="A738" s="10" t="s">
        <v>395</v>
      </c>
      <c r="B738" s="2">
        <v>1</v>
      </c>
      <c r="C738" s="11" t="s">
        <v>24</v>
      </c>
      <c r="D738" s="2">
        <v>2</v>
      </c>
      <c r="E738" s="2">
        <v>1996</v>
      </c>
      <c r="F738" s="2" t="s">
        <v>396</v>
      </c>
      <c r="G738" s="2">
        <v>1</v>
      </c>
      <c r="H738" s="2">
        <v>0</v>
      </c>
      <c r="I738" s="2">
        <v>0</v>
      </c>
      <c r="J738" s="12">
        <v>74623</v>
      </c>
      <c r="K738" s="12">
        <v>56489.780469341407</v>
      </c>
      <c r="L738" s="12" t="s">
        <v>141</v>
      </c>
      <c r="M738" s="13">
        <v>-3.879143129829677E-2</v>
      </c>
      <c r="N738" s="12">
        <v>84413.828263994365</v>
      </c>
      <c r="O738" s="14">
        <f t="shared" si="11"/>
        <v>-9.432093700736785E-2</v>
      </c>
      <c r="P738">
        <v>1</v>
      </c>
      <c r="Q738">
        <v>2</v>
      </c>
      <c r="R738">
        <v>2</v>
      </c>
      <c r="S738">
        <v>1</v>
      </c>
    </row>
    <row r="739" spans="1:19">
      <c r="A739" s="10" t="s">
        <v>494</v>
      </c>
      <c r="B739" s="2">
        <v>3</v>
      </c>
      <c r="C739" s="11" t="s">
        <v>24</v>
      </c>
      <c r="D739" s="2">
        <v>1</v>
      </c>
      <c r="E739" s="2">
        <v>1991</v>
      </c>
      <c r="F739" s="2" t="s">
        <v>286</v>
      </c>
      <c r="G739" s="2">
        <v>1</v>
      </c>
      <c r="H739" s="2">
        <v>0</v>
      </c>
      <c r="I739" s="2">
        <v>0</v>
      </c>
      <c r="J739" s="12">
        <v>74575</v>
      </c>
      <c r="K739" s="12">
        <v>56453.44436033308</v>
      </c>
      <c r="L739" s="12" t="s">
        <v>141</v>
      </c>
      <c r="M739" s="15">
        <v>-3.8791751134345062E-2</v>
      </c>
      <c r="N739" s="12">
        <v>91767.206421387222</v>
      </c>
      <c r="O739" s="14">
        <f t="shared" si="11"/>
        <v>-9.4152237529835925E-2</v>
      </c>
      <c r="P739">
        <v>1</v>
      </c>
      <c r="Q739">
        <v>2</v>
      </c>
      <c r="R739">
        <v>2</v>
      </c>
      <c r="S739">
        <v>1</v>
      </c>
    </row>
    <row r="740" spans="1:19">
      <c r="A740" s="10" t="s">
        <v>112</v>
      </c>
      <c r="B740" s="2">
        <v>2</v>
      </c>
      <c r="C740" s="11" t="s">
        <v>26</v>
      </c>
      <c r="D740" s="2">
        <v>1</v>
      </c>
      <c r="E740" s="2">
        <v>1993</v>
      </c>
      <c r="F740" s="2" t="s">
        <v>113</v>
      </c>
      <c r="G740" s="2">
        <v>1</v>
      </c>
      <c r="H740" s="2">
        <v>0</v>
      </c>
      <c r="I740" s="2">
        <v>0</v>
      </c>
      <c r="J740" s="12">
        <v>74393</v>
      </c>
      <c r="K740" s="12">
        <v>56315.669947009847</v>
      </c>
      <c r="L740" s="12" t="s">
        <v>26</v>
      </c>
      <c r="M740" s="13">
        <v>-3.8792963846028164E-2</v>
      </c>
      <c r="N740" s="12">
        <v>89645.251358406735</v>
      </c>
      <c r="O740" s="14">
        <f t="shared" si="11"/>
        <v>-9.4200918925353608E-2</v>
      </c>
      <c r="P740">
        <v>1</v>
      </c>
      <c r="Q740">
        <v>2</v>
      </c>
      <c r="R740">
        <v>2</v>
      </c>
      <c r="S740">
        <v>1</v>
      </c>
    </row>
    <row r="741" spans="1:19">
      <c r="A741" s="10" t="s">
        <v>410</v>
      </c>
      <c r="B741" s="2">
        <v>5</v>
      </c>
      <c r="C741" s="11" t="s">
        <v>24</v>
      </c>
      <c r="D741" s="2">
        <v>2</v>
      </c>
      <c r="E741" s="2">
        <v>2009</v>
      </c>
      <c r="F741" s="2" t="s">
        <v>99</v>
      </c>
      <c r="G741" s="2">
        <v>1</v>
      </c>
      <c r="H741" s="2">
        <v>0</v>
      </c>
      <c r="I741" s="2">
        <v>0</v>
      </c>
      <c r="J741" s="12">
        <v>74393</v>
      </c>
      <c r="K741" s="12">
        <v>56315.669947009847</v>
      </c>
      <c r="L741" s="12" t="s">
        <v>141</v>
      </c>
      <c r="M741" s="15">
        <v>-3.8792963846028164E-2</v>
      </c>
      <c r="N741" s="12">
        <v>66378.993143719359</v>
      </c>
      <c r="O741" s="14">
        <f t="shared" si="11"/>
        <v>-9.4734687966048794E-2</v>
      </c>
      <c r="P741">
        <v>1</v>
      </c>
      <c r="Q741">
        <v>2</v>
      </c>
      <c r="R741">
        <v>2</v>
      </c>
      <c r="S741">
        <v>1</v>
      </c>
    </row>
    <row r="742" spans="1:19">
      <c r="A742" s="10" t="s">
        <v>495</v>
      </c>
      <c r="B742" s="2">
        <v>3</v>
      </c>
      <c r="C742" s="11" t="s">
        <v>19</v>
      </c>
      <c r="D742" s="2">
        <v>3</v>
      </c>
      <c r="E742" s="2">
        <v>2020</v>
      </c>
      <c r="F742" s="2" t="s">
        <v>424</v>
      </c>
      <c r="G742" s="2">
        <v>1</v>
      </c>
      <c r="H742" s="2">
        <v>0</v>
      </c>
      <c r="I742" s="2">
        <v>0</v>
      </c>
      <c r="J742" s="12">
        <v>74377</v>
      </c>
      <c r="K742" s="12">
        <v>56303.557910673735</v>
      </c>
      <c r="L742" s="12" t="s">
        <v>102</v>
      </c>
      <c r="M742" s="13">
        <v>-3.8793070458044261E-2</v>
      </c>
      <c r="N742" s="12">
        <v>71421.187752446785</v>
      </c>
      <c r="O742" s="14">
        <f t="shared" si="11"/>
        <v>-9.4619011119584498E-2</v>
      </c>
      <c r="P742">
        <v>1</v>
      </c>
      <c r="Q742">
        <v>2</v>
      </c>
      <c r="R742">
        <v>2</v>
      </c>
      <c r="S742">
        <v>1</v>
      </c>
    </row>
    <row r="743" spans="1:19">
      <c r="A743" s="10" t="s">
        <v>492</v>
      </c>
      <c r="B743" s="2">
        <v>3</v>
      </c>
      <c r="C743" s="11" t="s">
        <v>27</v>
      </c>
      <c r="D743" s="2">
        <v>3</v>
      </c>
      <c r="E743" s="2">
        <v>1994</v>
      </c>
      <c r="F743" s="2" t="s">
        <v>271</v>
      </c>
      <c r="G743" s="2">
        <v>1</v>
      </c>
      <c r="H743" s="2">
        <v>0</v>
      </c>
      <c r="I743" s="2">
        <v>0</v>
      </c>
      <c r="J743" s="12">
        <v>74242</v>
      </c>
      <c r="K743" s="12">
        <v>56201.362604087815</v>
      </c>
      <c r="L743" s="12" t="s">
        <v>141</v>
      </c>
      <c r="M743" s="15">
        <v>-3.8793969996930085E-2</v>
      </c>
      <c r="N743" s="12">
        <v>89334.122717576494</v>
      </c>
      <c r="O743" s="14">
        <f t="shared" si="11"/>
        <v>-9.4208056765680837E-2</v>
      </c>
      <c r="P743">
        <v>1</v>
      </c>
      <c r="Q743">
        <v>2</v>
      </c>
      <c r="R743">
        <v>2</v>
      </c>
      <c r="S743">
        <v>1</v>
      </c>
    </row>
    <row r="744" spans="1:19">
      <c r="A744" s="10" t="s">
        <v>382</v>
      </c>
      <c r="B744" s="2">
        <v>1</v>
      </c>
      <c r="C744" s="11" t="s">
        <v>39</v>
      </c>
      <c r="D744" s="2">
        <v>2</v>
      </c>
      <c r="E744" s="2">
        <v>1999</v>
      </c>
      <c r="F744" s="2" t="s">
        <v>354</v>
      </c>
      <c r="G744" s="2">
        <v>1</v>
      </c>
      <c r="H744" s="2">
        <v>0</v>
      </c>
      <c r="I744" s="2">
        <v>0</v>
      </c>
      <c r="J744" s="12">
        <v>73537</v>
      </c>
      <c r="K744" s="12">
        <v>55667.676003028013</v>
      </c>
      <c r="L744" s="12" t="s">
        <v>141</v>
      </c>
      <c r="M744" s="13">
        <v>-3.8798667588889363E-2</v>
      </c>
      <c r="N744" s="12">
        <v>74626.77932341001</v>
      </c>
      <c r="O744" s="14">
        <f t="shared" si="11"/>
        <v>-9.454546918938217E-2</v>
      </c>
      <c r="P744">
        <v>1</v>
      </c>
      <c r="Q744">
        <v>2</v>
      </c>
      <c r="R744">
        <v>2</v>
      </c>
      <c r="S744">
        <v>1</v>
      </c>
    </row>
    <row r="745" spans="1:19">
      <c r="A745" s="10" t="s">
        <v>309</v>
      </c>
      <c r="B745" s="2">
        <v>1</v>
      </c>
      <c r="C745" s="11" t="s">
        <v>27</v>
      </c>
      <c r="D745" s="2">
        <v>3</v>
      </c>
      <c r="E745" s="2">
        <v>1992</v>
      </c>
      <c r="F745" s="2" t="s">
        <v>310</v>
      </c>
      <c r="G745" s="2">
        <v>1</v>
      </c>
      <c r="H745" s="2">
        <v>0</v>
      </c>
      <c r="I745" s="2">
        <v>0</v>
      </c>
      <c r="J745" s="12">
        <v>73236</v>
      </c>
      <c r="K745" s="12">
        <v>55439.818319454964</v>
      </c>
      <c r="L745" s="12" t="s">
        <v>141</v>
      </c>
      <c r="M745" s="15">
        <v>-3.8800673227442191E-2</v>
      </c>
      <c r="N745" s="12">
        <v>88369.543350304753</v>
      </c>
      <c r="O745" s="14">
        <f t="shared" si="11"/>
        <v>-9.423018591935875E-2</v>
      </c>
      <c r="P745">
        <v>1</v>
      </c>
      <c r="Q745">
        <v>2</v>
      </c>
      <c r="R745">
        <v>2</v>
      </c>
      <c r="S745">
        <v>1</v>
      </c>
    </row>
    <row r="746" spans="1:19">
      <c r="A746" s="10" t="s">
        <v>496</v>
      </c>
      <c r="B746" s="2">
        <v>2</v>
      </c>
      <c r="C746" s="11" t="s">
        <v>24</v>
      </c>
      <c r="D746" s="2">
        <v>2</v>
      </c>
      <c r="E746" s="2">
        <v>2016</v>
      </c>
      <c r="F746" s="2" t="s">
        <v>281</v>
      </c>
      <c r="G746" s="2">
        <v>1</v>
      </c>
      <c r="H746" s="2">
        <v>0</v>
      </c>
      <c r="I746" s="2">
        <v>0</v>
      </c>
      <c r="J746" s="12">
        <v>73104</v>
      </c>
      <c r="K746" s="12">
        <v>55339.894019682062</v>
      </c>
      <c r="L746" s="12" t="s">
        <v>141</v>
      </c>
      <c r="M746" s="13">
        <v>-3.8801552776574988E-2</v>
      </c>
      <c r="N746" s="12">
        <v>70062.432463026256</v>
      </c>
      <c r="O746" s="14">
        <f t="shared" si="11"/>
        <v>-9.4650183364845486E-2</v>
      </c>
      <c r="P746">
        <v>1</v>
      </c>
      <c r="Q746">
        <v>2</v>
      </c>
      <c r="R746">
        <v>2</v>
      </c>
      <c r="S746">
        <v>1</v>
      </c>
    </row>
    <row r="747" spans="1:19">
      <c r="A747" s="10" t="s">
        <v>254</v>
      </c>
      <c r="B747" s="2">
        <v>2</v>
      </c>
      <c r="C747" s="11" t="s">
        <v>24</v>
      </c>
      <c r="D747" s="2">
        <v>3</v>
      </c>
      <c r="E747" s="2">
        <v>2003</v>
      </c>
      <c r="F747" s="2" t="s">
        <v>202</v>
      </c>
      <c r="G747" s="2">
        <v>1</v>
      </c>
      <c r="H747" s="2">
        <v>0</v>
      </c>
      <c r="I747" s="2">
        <v>0</v>
      </c>
      <c r="J747" s="12">
        <v>72958</v>
      </c>
      <c r="K747" s="12">
        <v>55229.371688115069</v>
      </c>
      <c r="L747" s="12" t="s">
        <v>141</v>
      </c>
      <c r="M747" s="15">
        <v>-3.8802525611221876E-2</v>
      </c>
      <c r="N747" s="12">
        <v>67647.434479263597</v>
      </c>
      <c r="O747" s="14">
        <f t="shared" si="11"/>
        <v>-9.4705587682341622E-2</v>
      </c>
      <c r="P747">
        <v>1</v>
      </c>
      <c r="Q747">
        <v>2</v>
      </c>
      <c r="R747">
        <v>2</v>
      </c>
      <c r="S747">
        <v>1</v>
      </c>
    </row>
    <row r="748" spans="1:19">
      <c r="A748" s="10" t="s">
        <v>487</v>
      </c>
      <c r="B748" s="2">
        <v>1</v>
      </c>
      <c r="C748" s="11" t="s">
        <v>27</v>
      </c>
      <c r="D748" s="2">
        <v>2</v>
      </c>
      <c r="E748" s="2">
        <v>1994</v>
      </c>
      <c r="F748" s="2" t="s">
        <v>361</v>
      </c>
      <c r="G748" s="2">
        <v>1</v>
      </c>
      <c r="H748" s="2">
        <v>0</v>
      </c>
      <c r="I748" s="2">
        <v>0</v>
      </c>
      <c r="J748" s="12">
        <v>72855</v>
      </c>
      <c r="K748" s="12">
        <v>55151.400454201364</v>
      </c>
      <c r="L748" s="12" t="s">
        <v>141</v>
      </c>
      <c r="M748" s="13">
        <v>-3.8803211926075498E-2</v>
      </c>
      <c r="N748" s="12">
        <v>87665.169453800219</v>
      </c>
      <c r="O748" s="14">
        <f t="shared" si="11"/>
        <v>-9.424634550013701E-2</v>
      </c>
      <c r="P748">
        <v>1</v>
      </c>
      <c r="Q748">
        <v>2</v>
      </c>
      <c r="R748">
        <v>2</v>
      </c>
      <c r="S748">
        <v>1</v>
      </c>
    </row>
    <row r="749" spans="1:19">
      <c r="A749" s="10" t="s">
        <v>460</v>
      </c>
      <c r="B749" s="2">
        <v>2</v>
      </c>
      <c r="C749" s="11" t="s">
        <v>24</v>
      </c>
      <c r="D749" s="2">
        <v>1</v>
      </c>
      <c r="E749" s="2">
        <v>2008</v>
      </c>
      <c r="F749" s="2" t="s">
        <v>433</v>
      </c>
      <c r="G749" s="2">
        <v>1</v>
      </c>
      <c r="H749" s="2">
        <v>0</v>
      </c>
      <c r="I749" s="2">
        <v>0</v>
      </c>
      <c r="J749" s="12">
        <v>72586</v>
      </c>
      <c r="K749" s="12">
        <v>54947.766843300531</v>
      </c>
      <c r="L749" s="12" t="s">
        <v>141</v>
      </c>
      <c r="M749" s="15">
        <v>-3.8805004340596132E-2</v>
      </c>
      <c r="N749" s="12">
        <v>63761.114531471241</v>
      </c>
      <c r="O749" s="14">
        <f t="shared" si="11"/>
        <v>-9.4794746723353987E-2</v>
      </c>
      <c r="P749">
        <v>1</v>
      </c>
      <c r="Q749">
        <v>2</v>
      </c>
      <c r="R749">
        <v>2</v>
      </c>
      <c r="S749">
        <v>1</v>
      </c>
    </row>
    <row r="750" spans="1:19">
      <c r="A750" s="10" t="s">
        <v>299</v>
      </c>
      <c r="B750" s="2">
        <v>5</v>
      </c>
      <c r="C750" s="11" t="s">
        <v>19</v>
      </c>
      <c r="D750" s="2">
        <v>3</v>
      </c>
      <c r="E750" s="2">
        <v>1994</v>
      </c>
      <c r="F750" s="2" t="s">
        <v>271</v>
      </c>
      <c r="G750" s="2">
        <v>1</v>
      </c>
      <c r="H750" s="2">
        <v>0</v>
      </c>
      <c r="I750" s="2">
        <v>0</v>
      </c>
      <c r="J750" s="12">
        <v>72300</v>
      </c>
      <c r="K750" s="12">
        <v>54731.264193792587</v>
      </c>
      <c r="L750" s="12" t="s">
        <v>102</v>
      </c>
      <c r="M750" s="13">
        <v>-3.8806910030383869E-2</v>
      </c>
      <c r="N750" s="12">
        <v>86997.347491726803</v>
      </c>
      <c r="O750" s="14">
        <f t="shared" si="11"/>
        <v>-9.4261666515005921E-2</v>
      </c>
      <c r="P750">
        <v>1</v>
      </c>
      <c r="Q750">
        <v>2</v>
      </c>
      <c r="R750">
        <v>2</v>
      </c>
      <c r="S750">
        <v>1</v>
      </c>
    </row>
    <row r="751" spans="1:19">
      <c r="A751" s="10" t="s">
        <v>379</v>
      </c>
      <c r="B751" s="2">
        <v>1</v>
      </c>
      <c r="C751" s="11" t="s">
        <v>26</v>
      </c>
      <c r="D751" s="2">
        <v>1</v>
      </c>
      <c r="E751" s="2">
        <v>2015</v>
      </c>
      <c r="F751" s="2" t="s">
        <v>380</v>
      </c>
      <c r="G751" s="2">
        <v>2</v>
      </c>
      <c r="H751" s="2">
        <v>0</v>
      </c>
      <c r="I751" s="2">
        <v>0</v>
      </c>
      <c r="J751" s="12">
        <v>72047</v>
      </c>
      <c r="K751" s="12">
        <v>54539.742619227858</v>
      </c>
      <c r="L751" s="12" t="s">
        <v>26</v>
      </c>
      <c r="M751" s="15">
        <v>-3.8808595832888405E-2</v>
      </c>
      <c r="N751" s="12">
        <v>69228.687518999825</v>
      </c>
      <c r="O751" s="14">
        <f t="shared" si="11"/>
        <v>-9.4669310945862201E-2</v>
      </c>
      <c r="P751">
        <v>1</v>
      </c>
      <c r="Q751">
        <v>2</v>
      </c>
      <c r="R751">
        <v>2</v>
      </c>
      <c r="S751">
        <v>1</v>
      </c>
    </row>
    <row r="752" spans="1:19">
      <c r="A752" s="10" t="s">
        <v>435</v>
      </c>
      <c r="B752" s="2">
        <v>5</v>
      </c>
      <c r="C752" s="11" t="s">
        <v>24</v>
      </c>
      <c r="D752" s="2">
        <v>2</v>
      </c>
      <c r="E752" s="2">
        <v>1995</v>
      </c>
      <c r="F752" s="2" t="s">
        <v>284</v>
      </c>
      <c r="G752" s="2">
        <v>1</v>
      </c>
      <c r="H752" s="2">
        <v>0</v>
      </c>
      <c r="I752" s="2">
        <v>0</v>
      </c>
      <c r="J752" s="12">
        <v>71841</v>
      </c>
      <c r="K752" s="12">
        <v>54383.800151400457</v>
      </c>
      <c r="L752" s="12" t="s">
        <v>141</v>
      </c>
      <c r="M752" s="13">
        <v>-3.8809968462595656E-2</v>
      </c>
      <c r="N752" s="12">
        <v>84153.43158258214</v>
      </c>
      <c r="O752" s="14">
        <f t="shared" si="11"/>
        <v>-9.4326910966977304E-2</v>
      </c>
      <c r="P752">
        <v>1</v>
      </c>
      <c r="Q752">
        <v>2</v>
      </c>
      <c r="R752">
        <v>2</v>
      </c>
      <c r="S752">
        <v>1</v>
      </c>
    </row>
    <row r="753" spans="1:19">
      <c r="A753" s="10" t="s">
        <v>294</v>
      </c>
      <c r="B753" s="2">
        <v>2</v>
      </c>
      <c r="C753" s="11" t="s">
        <v>39</v>
      </c>
      <c r="D753" s="2">
        <v>2</v>
      </c>
      <c r="E753" s="2">
        <v>2011</v>
      </c>
      <c r="F753" s="2" t="s">
        <v>161</v>
      </c>
      <c r="G753" s="2">
        <v>1</v>
      </c>
      <c r="H753" s="2">
        <v>0</v>
      </c>
      <c r="I753" s="2">
        <v>0</v>
      </c>
      <c r="J753" s="12">
        <v>71603</v>
      </c>
      <c r="K753" s="12">
        <v>54203.633610900833</v>
      </c>
      <c r="L753" s="12" t="s">
        <v>141</v>
      </c>
      <c r="M753" s="15">
        <v>-3.8811554316335102E-2</v>
      </c>
      <c r="N753" s="12">
        <v>64281.169303725408</v>
      </c>
      <c r="O753" s="14">
        <f t="shared" si="11"/>
        <v>-9.478281574870677E-2</v>
      </c>
      <c r="P753">
        <v>1</v>
      </c>
      <c r="Q753">
        <v>2</v>
      </c>
      <c r="R753">
        <v>2</v>
      </c>
      <c r="S753">
        <v>1</v>
      </c>
    </row>
    <row r="754" spans="1:19">
      <c r="A754" s="10" t="s">
        <v>399</v>
      </c>
      <c r="B754" s="2">
        <v>2</v>
      </c>
      <c r="C754" s="11" t="s">
        <v>27</v>
      </c>
      <c r="D754" s="2">
        <v>2</v>
      </c>
      <c r="E754" s="2">
        <v>1995</v>
      </c>
      <c r="F754" s="2" t="s">
        <v>284</v>
      </c>
      <c r="G754" s="2">
        <v>1</v>
      </c>
      <c r="H754" s="2">
        <v>0</v>
      </c>
      <c r="I754" s="2">
        <v>0</v>
      </c>
      <c r="J754" s="12">
        <v>71381</v>
      </c>
      <c r="K754" s="12">
        <v>54035.579106737321</v>
      </c>
      <c r="L754" s="12" t="s">
        <v>141</v>
      </c>
      <c r="M754" s="13">
        <v>-3.8813033558058443E-2</v>
      </c>
      <c r="N754" s="12">
        <v>83614.594727193326</v>
      </c>
      <c r="O754" s="14">
        <f t="shared" si="11"/>
        <v>-9.433927283577194E-2</v>
      </c>
      <c r="P754">
        <v>1</v>
      </c>
      <c r="Q754">
        <v>2</v>
      </c>
      <c r="R754">
        <v>2</v>
      </c>
      <c r="S754">
        <v>1</v>
      </c>
    </row>
    <row r="755" spans="1:19">
      <c r="A755" s="10" t="s">
        <v>422</v>
      </c>
      <c r="B755" s="2">
        <v>3</v>
      </c>
      <c r="C755" s="11" t="s">
        <v>19</v>
      </c>
      <c r="D755" s="2">
        <v>2</v>
      </c>
      <c r="E755" s="2">
        <v>2020</v>
      </c>
      <c r="F755" s="2" t="s">
        <v>126</v>
      </c>
      <c r="G755" s="2">
        <v>1</v>
      </c>
      <c r="H755" s="2">
        <v>0</v>
      </c>
      <c r="I755" s="2">
        <v>0</v>
      </c>
      <c r="J755" s="12">
        <v>71357</v>
      </c>
      <c r="K755" s="12">
        <v>54017.411052233161</v>
      </c>
      <c r="L755" s="12" t="s">
        <v>102</v>
      </c>
      <c r="M755" s="15">
        <v>-3.8813193476082593E-2</v>
      </c>
      <c r="N755" s="12">
        <v>68521.20540558701</v>
      </c>
      <c r="O755" s="14">
        <f t="shared" si="11"/>
        <v>-9.4685541834623979E-2</v>
      </c>
      <c r="P755">
        <v>1</v>
      </c>
      <c r="Q755">
        <v>2</v>
      </c>
      <c r="R755">
        <v>2</v>
      </c>
      <c r="S755">
        <v>1</v>
      </c>
    </row>
    <row r="756" spans="1:19">
      <c r="A756" s="10" t="s">
        <v>193</v>
      </c>
      <c r="B756" s="2">
        <v>3</v>
      </c>
      <c r="C756" s="11" t="s">
        <v>25</v>
      </c>
      <c r="D756" s="2">
        <v>2</v>
      </c>
      <c r="E756" s="2">
        <v>1991</v>
      </c>
      <c r="F756" s="2" t="s">
        <v>194</v>
      </c>
      <c r="G756" s="2">
        <v>1</v>
      </c>
      <c r="H756" s="2">
        <v>0</v>
      </c>
      <c r="I756" s="2">
        <v>0</v>
      </c>
      <c r="J756" s="12">
        <v>70707</v>
      </c>
      <c r="K756" s="12">
        <v>53525.359576078728</v>
      </c>
      <c r="L756" s="12" t="s">
        <v>141</v>
      </c>
      <c r="M756" s="13">
        <v>-3.8817524589236534E-2</v>
      </c>
      <c r="N756" s="12">
        <v>87007.493991780429</v>
      </c>
      <c r="O756" s="14">
        <f t="shared" si="11"/>
        <v>-9.4261433736380754E-2</v>
      </c>
      <c r="P756">
        <v>1</v>
      </c>
      <c r="Q756">
        <v>2</v>
      </c>
      <c r="R756">
        <v>2</v>
      </c>
      <c r="S756">
        <v>1</v>
      </c>
    </row>
    <row r="757" spans="1:19">
      <c r="A757" s="10" t="s">
        <v>409</v>
      </c>
      <c r="B757" s="2">
        <v>6</v>
      </c>
      <c r="C757" s="11" t="s">
        <v>28</v>
      </c>
      <c r="D757" s="2">
        <v>2</v>
      </c>
      <c r="E757" s="2">
        <v>2013</v>
      </c>
      <c r="F757" s="2" t="s">
        <v>189</v>
      </c>
      <c r="G757" s="2">
        <v>1</v>
      </c>
      <c r="H757" s="2">
        <v>0</v>
      </c>
      <c r="I757" s="2">
        <v>0</v>
      </c>
      <c r="J757" s="12">
        <v>69691</v>
      </c>
      <c r="K757" s="12">
        <v>52756.245268735809</v>
      </c>
      <c r="L757" s="12" t="s">
        <v>141</v>
      </c>
      <c r="M757" s="15">
        <v>-3.8824294452258705E-2</v>
      </c>
      <c r="N757" s="12">
        <v>65557.175086147414</v>
      </c>
      <c r="O757" s="14">
        <f t="shared" si="11"/>
        <v>-9.4753541923232973E-2</v>
      </c>
      <c r="P757">
        <v>1</v>
      </c>
      <c r="Q757">
        <v>2</v>
      </c>
      <c r="R757">
        <v>2</v>
      </c>
      <c r="S757">
        <v>1</v>
      </c>
    </row>
    <row r="758" spans="1:19">
      <c r="A758" s="10" t="s">
        <v>264</v>
      </c>
      <c r="B758" s="2">
        <v>5</v>
      </c>
      <c r="C758" s="11" t="s">
        <v>24</v>
      </c>
      <c r="D758" s="2">
        <v>3</v>
      </c>
      <c r="E758" s="2">
        <v>2010</v>
      </c>
      <c r="F758" s="2" t="s">
        <v>216</v>
      </c>
      <c r="G758" s="2">
        <v>1</v>
      </c>
      <c r="H758" s="2">
        <v>0</v>
      </c>
      <c r="I758" s="2">
        <v>0</v>
      </c>
      <c r="J758" s="12">
        <v>69660</v>
      </c>
      <c r="K758" s="12">
        <v>52732.778198334599</v>
      </c>
      <c r="L758" s="12" t="s">
        <v>141</v>
      </c>
      <c r="M758" s="13">
        <v>-3.8824501013039893E-2</v>
      </c>
      <c r="N758" s="12">
        <v>61853.0193754805</v>
      </c>
      <c r="O758" s="14">
        <f t="shared" si="11"/>
        <v>-9.4838521795029468E-2</v>
      </c>
      <c r="P758">
        <v>1</v>
      </c>
      <c r="Q758">
        <v>2</v>
      </c>
      <c r="R758">
        <v>2</v>
      </c>
      <c r="S758">
        <v>1</v>
      </c>
    </row>
    <row r="759" spans="1:19">
      <c r="A759" s="10" t="s">
        <v>301</v>
      </c>
      <c r="B759" s="2">
        <v>3</v>
      </c>
      <c r="C759" s="11" t="s">
        <v>24</v>
      </c>
      <c r="D759" s="2">
        <v>2</v>
      </c>
      <c r="E759" s="2">
        <v>2012</v>
      </c>
      <c r="F759" s="2" t="s">
        <v>268</v>
      </c>
      <c r="G759" s="2">
        <v>1</v>
      </c>
      <c r="H759" s="2">
        <v>0</v>
      </c>
      <c r="I759" s="2">
        <v>0</v>
      </c>
      <c r="J759" s="12">
        <v>69602</v>
      </c>
      <c r="K759" s="12">
        <v>52688.872066616204</v>
      </c>
      <c r="L759" s="12" t="s">
        <v>141</v>
      </c>
      <c r="M759" s="15">
        <v>-3.8824887481598243E-2</v>
      </c>
      <c r="N759" s="12">
        <v>64205.23434084349</v>
      </c>
      <c r="O759" s="14">
        <f t="shared" si="11"/>
        <v>-9.4784557830820654E-2</v>
      </c>
      <c r="P759">
        <v>1</v>
      </c>
      <c r="Q759">
        <v>2</v>
      </c>
      <c r="R759">
        <v>2</v>
      </c>
      <c r="S759">
        <v>1</v>
      </c>
    </row>
    <row r="760" spans="1:19">
      <c r="A760" s="10" t="s">
        <v>249</v>
      </c>
      <c r="B760" s="2">
        <v>3</v>
      </c>
      <c r="C760" s="11" t="s">
        <v>24</v>
      </c>
      <c r="D760" s="2">
        <v>2</v>
      </c>
      <c r="E760" s="2">
        <v>2015</v>
      </c>
      <c r="F760" s="2" t="s">
        <v>250</v>
      </c>
      <c r="G760" s="2">
        <v>1</v>
      </c>
      <c r="H760" s="2">
        <v>0</v>
      </c>
      <c r="I760" s="2">
        <v>0</v>
      </c>
      <c r="J760" s="12">
        <v>69507</v>
      </c>
      <c r="K760" s="12">
        <v>52616.956850870556</v>
      </c>
      <c r="L760" s="12" t="s">
        <v>141</v>
      </c>
      <c r="M760" s="13">
        <v>-3.882552049044382E-2</v>
      </c>
      <c r="N760" s="12">
        <v>66788.046461103455</v>
      </c>
      <c r="O760" s="14">
        <f t="shared" si="11"/>
        <v>-9.4725303560752566E-2</v>
      </c>
      <c r="P760">
        <v>1</v>
      </c>
      <c r="Q760">
        <v>2</v>
      </c>
      <c r="R760">
        <v>2</v>
      </c>
      <c r="S760">
        <v>1</v>
      </c>
    </row>
    <row r="761" spans="1:19">
      <c r="A761" s="10" t="s">
        <v>160</v>
      </c>
      <c r="B761" s="2">
        <v>3</v>
      </c>
      <c r="C761" s="11" t="s">
        <v>24</v>
      </c>
      <c r="D761" s="2">
        <v>2</v>
      </c>
      <c r="E761" s="2">
        <v>2011</v>
      </c>
      <c r="F761" s="2" t="s">
        <v>161</v>
      </c>
      <c r="G761" s="2">
        <v>1</v>
      </c>
      <c r="H761" s="2">
        <v>0</v>
      </c>
      <c r="I761" s="2">
        <v>0</v>
      </c>
      <c r="J761" s="12">
        <v>69419</v>
      </c>
      <c r="K761" s="12">
        <v>52550.340651021957</v>
      </c>
      <c r="L761" s="12" t="s">
        <v>141</v>
      </c>
      <c r="M761" s="15">
        <v>-3.8826106856532351E-2</v>
      </c>
      <c r="N761" s="12">
        <v>62320.496234729188</v>
      </c>
      <c r="O761" s="14">
        <f t="shared" si="11"/>
        <v>-9.4827797050534429E-2</v>
      </c>
      <c r="P761">
        <v>1</v>
      </c>
      <c r="Q761">
        <v>2</v>
      </c>
      <c r="R761">
        <v>2</v>
      </c>
      <c r="S761">
        <v>1</v>
      </c>
    </row>
    <row r="762" spans="1:19">
      <c r="A762" s="10" t="s">
        <v>249</v>
      </c>
      <c r="B762" s="2">
        <v>3</v>
      </c>
      <c r="C762" s="11" t="s">
        <v>24</v>
      </c>
      <c r="D762" s="2">
        <v>2</v>
      </c>
      <c r="E762" s="2">
        <v>2015</v>
      </c>
      <c r="F762" s="2" t="s">
        <v>250</v>
      </c>
      <c r="G762" s="2">
        <v>1</v>
      </c>
      <c r="H762" s="2">
        <v>0</v>
      </c>
      <c r="I762" s="2">
        <v>0</v>
      </c>
      <c r="J762" s="12">
        <v>69247</v>
      </c>
      <c r="K762" s="12">
        <v>52420.136260408784</v>
      </c>
      <c r="L762" s="12" t="s">
        <v>141</v>
      </c>
      <c r="M762" s="13">
        <v>-3.8827252935705395E-2</v>
      </c>
      <c r="N762" s="12">
        <v>66538.217061476273</v>
      </c>
      <c r="O762" s="14">
        <f t="shared" si="11"/>
        <v>-9.4731035088261015E-2</v>
      </c>
      <c r="P762">
        <v>1</v>
      </c>
      <c r="Q762">
        <v>2</v>
      </c>
      <c r="R762">
        <v>2</v>
      </c>
      <c r="S762">
        <v>1</v>
      </c>
    </row>
    <row r="763" spans="1:19">
      <c r="A763" s="10" t="s">
        <v>336</v>
      </c>
      <c r="B763" s="2">
        <v>3</v>
      </c>
      <c r="C763" s="11" t="s">
        <v>24</v>
      </c>
      <c r="D763" s="2">
        <v>1</v>
      </c>
      <c r="E763" s="2">
        <v>2012</v>
      </c>
      <c r="F763" s="2" t="s">
        <v>337</v>
      </c>
      <c r="G763" s="2">
        <v>1</v>
      </c>
      <c r="H763" s="2">
        <v>0</v>
      </c>
      <c r="I763" s="2">
        <v>0</v>
      </c>
      <c r="J763" s="12">
        <v>69083</v>
      </c>
      <c r="K763" s="12">
        <v>52295.987887963667</v>
      </c>
      <c r="L763" s="12" t="s">
        <v>141</v>
      </c>
      <c r="M763" s="15">
        <v>-3.8828345708870393E-2</v>
      </c>
      <c r="N763" s="12">
        <v>63726.476307699355</v>
      </c>
      <c r="O763" s="14">
        <f t="shared" si="11"/>
        <v>-9.47955413853621E-2</v>
      </c>
      <c r="P763">
        <v>1</v>
      </c>
      <c r="Q763">
        <v>2</v>
      </c>
      <c r="R763">
        <v>2</v>
      </c>
      <c r="S763">
        <v>1</v>
      </c>
    </row>
    <row r="764" spans="1:19">
      <c r="A764" s="10" t="s">
        <v>294</v>
      </c>
      <c r="B764" s="2">
        <v>2</v>
      </c>
      <c r="C764" s="11" t="s">
        <v>24</v>
      </c>
      <c r="D764" s="2">
        <v>2</v>
      </c>
      <c r="E764" s="2">
        <v>2011</v>
      </c>
      <c r="F764" s="2" t="s">
        <v>161</v>
      </c>
      <c r="G764" s="2">
        <v>1</v>
      </c>
      <c r="H764" s="2">
        <v>0</v>
      </c>
      <c r="I764" s="2">
        <v>0</v>
      </c>
      <c r="J764" s="12">
        <v>69038</v>
      </c>
      <c r="K764" s="12">
        <v>52261.922785768358</v>
      </c>
      <c r="L764" s="12" t="s">
        <v>141</v>
      </c>
      <c r="M764" s="13">
        <v>-3.8828645555165665E-2</v>
      </c>
      <c r="N764" s="12">
        <v>61978.4557405499</v>
      </c>
      <c r="O764" s="14">
        <f t="shared" si="11"/>
        <v>-9.4835644063353264E-2</v>
      </c>
      <c r="P764">
        <v>1</v>
      </c>
      <c r="Q764">
        <v>2</v>
      </c>
      <c r="R764">
        <v>2</v>
      </c>
      <c r="S764">
        <v>1</v>
      </c>
    </row>
    <row r="765" spans="1:19">
      <c r="A765" s="10" t="s">
        <v>301</v>
      </c>
      <c r="B765" s="2">
        <v>3</v>
      </c>
      <c r="C765" s="11" t="s">
        <v>24</v>
      </c>
      <c r="D765" s="2">
        <v>2</v>
      </c>
      <c r="E765" s="2">
        <v>2012</v>
      </c>
      <c r="F765" s="2" t="s">
        <v>268</v>
      </c>
      <c r="G765" s="2">
        <v>1</v>
      </c>
      <c r="H765" s="2">
        <v>0</v>
      </c>
      <c r="I765" s="2">
        <v>0</v>
      </c>
      <c r="J765" s="12">
        <v>68924</v>
      </c>
      <c r="K765" s="12">
        <v>52175.62452687358</v>
      </c>
      <c r="L765" s="12" t="s">
        <v>141</v>
      </c>
      <c r="M765" s="15">
        <v>-3.8829405165780359E-2</v>
      </c>
      <c r="N765" s="12">
        <v>63579.804771533818</v>
      </c>
      <c r="O765" s="14">
        <f t="shared" si="11"/>
        <v>-9.479890628935457E-2</v>
      </c>
      <c r="P765">
        <v>1</v>
      </c>
      <c r="Q765">
        <v>2</v>
      </c>
      <c r="R765">
        <v>2</v>
      </c>
      <c r="S765">
        <v>1</v>
      </c>
    </row>
    <row r="766" spans="1:19">
      <c r="A766" s="10" t="s">
        <v>374</v>
      </c>
      <c r="B766" s="2">
        <v>3</v>
      </c>
      <c r="C766" s="11" t="s">
        <v>24</v>
      </c>
      <c r="D766" s="2">
        <v>3</v>
      </c>
      <c r="E766" s="2">
        <v>2012</v>
      </c>
      <c r="F766" s="2" t="s">
        <v>148</v>
      </c>
      <c r="G766" s="2">
        <v>1</v>
      </c>
      <c r="H766" s="2">
        <v>0</v>
      </c>
      <c r="I766" s="2">
        <v>0</v>
      </c>
      <c r="J766" s="12">
        <v>68867</v>
      </c>
      <c r="K766" s="12">
        <v>52132.475397426191</v>
      </c>
      <c r="L766" s="12" t="s">
        <v>141</v>
      </c>
      <c r="M766" s="13">
        <v>-3.8829784971087702E-2</v>
      </c>
      <c r="N766" s="12">
        <v>63527.224409512208</v>
      </c>
      <c r="O766" s="14">
        <f t="shared" si="11"/>
        <v>-9.4800112575691486E-2</v>
      </c>
      <c r="P766">
        <v>1</v>
      </c>
      <c r="Q766">
        <v>2</v>
      </c>
      <c r="R766">
        <v>2</v>
      </c>
      <c r="S766">
        <v>1</v>
      </c>
    </row>
    <row r="767" spans="1:19">
      <c r="A767" s="10" t="s">
        <v>374</v>
      </c>
      <c r="B767" s="2">
        <v>3</v>
      </c>
      <c r="C767" s="11" t="s">
        <v>24</v>
      </c>
      <c r="D767" s="2">
        <v>3</v>
      </c>
      <c r="E767" s="2">
        <v>2012</v>
      </c>
      <c r="F767" s="2" t="s">
        <v>148</v>
      </c>
      <c r="G767" s="2">
        <v>1</v>
      </c>
      <c r="H767" s="2">
        <v>0</v>
      </c>
      <c r="I767" s="2">
        <v>0</v>
      </c>
      <c r="J767" s="12">
        <v>68683</v>
      </c>
      <c r="K767" s="12">
        <v>51993.186979560938</v>
      </c>
      <c r="L767" s="12" t="s">
        <v>141</v>
      </c>
      <c r="M767" s="15">
        <v>-3.8831011009272824E-2</v>
      </c>
      <c r="N767" s="12">
        <v>63357.491311056481</v>
      </c>
      <c r="O767" s="14">
        <f t="shared" si="11"/>
        <v>-9.480400655263875E-2</v>
      </c>
      <c r="P767">
        <v>1</v>
      </c>
      <c r="Q767">
        <v>2</v>
      </c>
      <c r="R767">
        <v>2</v>
      </c>
      <c r="S767">
        <v>1</v>
      </c>
    </row>
    <row r="768" spans="1:19">
      <c r="A768" s="10" t="s">
        <v>387</v>
      </c>
      <c r="B768" s="2">
        <v>5</v>
      </c>
      <c r="C768" s="11" t="s">
        <v>24</v>
      </c>
      <c r="D768" s="2">
        <v>3</v>
      </c>
      <c r="E768" s="2">
        <v>2009</v>
      </c>
      <c r="F768" s="2" t="s">
        <v>204</v>
      </c>
      <c r="G768" s="2">
        <v>1</v>
      </c>
      <c r="H768" s="2">
        <v>0</v>
      </c>
      <c r="I768" s="2">
        <v>0</v>
      </c>
      <c r="J768" s="12">
        <v>68626</v>
      </c>
      <c r="K768" s="12">
        <v>51950.037850113549</v>
      </c>
      <c r="L768" s="12" t="s">
        <v>141</v>
      </c>
      <c r="M768" s="13">
        <v>-3.8831390814580168E-2</v>
      </c>
      <c r="N768" s="12">
        <v>61233.2448413276</v>
      </c>
      <c r="O768" s="14">
        <f t="shared" si="11"/>
        <v>-9.4852740517072778E-2</v>
      </c>
      <c r="P768">
        <v>1</v>
      </c>
      <c r="Q768">
        <v>2</v>
      </c>
      <c r="R768">
        <v>2</v>
      </c>
      <c r="S768">
        <v>1</v>
      </c>
    </row>
    <row r="769" spans="1:19">
      <c r="A769" s="10" t="s">
        <v>110</v>
      </c>
      <c r="B769" s="2">
        <v>2</v>
      </c>
      <c r="C769" s="11" t="s">
        <v>19</v>
      </c>
      <c r="D769" s="2">
        <v>4</v>
      </c>
      <c r="E769" s="2">
        <v>2015</v>
      </c>
      <c r="F769" s="2" t="s">
        <v>101</v>
      </c>
      <c r="G769" s="2">
        <v>1</v>
      </c>
      <c r="H769" s="2">
        <v>0</v>
      </c>
      <c r="I769" s="2">
        <v>0</v>
      </c>
      <c r="J769" s="12">
        <v>68512</v>
      </c>
      <c r="K769" s="12">
        <v>51863.739591218779</v>
      </c>
      <c r="L769" s="12" t="s">
        <v>102</v>
      </c>
      <c r="M769" s="15">
        <v>-3.8832150425194861E-2</v>
      </c>
      <c r="N769" s="12">
        <v>65831.968566376338</v>
      </c>
      <c r="O769" s="14">
        <f t="shared" si="11"/>
        <v>-9.4747237675640708E-2</v>
      </c>
      <c r="P769">
        <v>1</v>
      </c>
      <c r="Q769">
        <v>2</v>
      </c>
      <c r="R769">
        <v>2</v>
      </c>
      <c r="S769">
        <v>1</v>
      </c>
    </row>
    <row r="770" spans="1:19">
      <c r="A770" s="10" t="s">
        <v>249</v>
      </c>
      <c r="B770" s="2">
        <v>3</v>
      </c>
      <c r="C770" s="11" t="s">
        <v>24</v>
      </c>
      <c r="D770" s="2">
        <v>2</v>
      </c>
      <c r="E770" s="2">
        <v>2015</v>
      </c>
      <c r="F770" s="2" t="s">
        <v>250</v>
      </c>
      <c r="G770" s="2">
        <v>1</v>
      </c>
      <c r="H770" s="2">
        <v>0</v>
      </c>
      <c r="I770" s="2">
        <v>0</v>
      </c>
      <c r="J770" s="12">
        <v>68366</v>
      </c>
      <c r="K770" s="12">
        <v>51753.217259651785</v>
      </c>
      <c r="L770" s="12" t="s">
        <v>141</v>
      </c>
      <c r="M770" s="13">
        <v>-3.8833123259841743E-2</v>
      </c>
      <c r="N770" s="12">
        <v>65691.67974966261</v>
      </c>
      <c r="O770" s="14">
        <f t="shared" ref="O770:O833" si="12">STANDARDIZE(N770,AVERAGE($N$2:$N$1580),STDEV($N$2:$N$1580))</f>
        <v>-9.4750456148780082E-2</v>
      </c>
      <c r="P770">
        <v>1</v>
      </c>
      <c r="Q770">
        <v>2</v>
      </c>
      <c r="R770">
        <v>2</v>
      </c>
      <c r="S770">
        <v>1</v>
      </c>
    </row>
    <row r="771" spans="1:19">
      <c r="A771" s="10" t="s">
        <v>215</v>
      </c>
      <c r="B771" s="2">
        <v>3</v>
      </c>
      <c r="C771" s="11" t="s">
        <v>24</v>
      </c>
      <c r="D771" s="2">
        <v>3</v>
      </c>
      <c r="E771" s="2">
        <v>2010</v>
      </c>
      <c r="F771" s="2" t="s">
        <v>216</v>
      </c>
      <c r="G771" s="2">
        <v>1</v>
      </c>
      <c r="H771" s="2">
        <v>0</v>
      </c>
      <c r="I771" s="2">
        <v>0</v>
      </c>
      <c r="J771" s="12">
        <v>67973</v>
      </c>
      <c r="K771" s="12">
        <v>51455.715367146106</v>
      </c>
      <c r="L771" s="12" t="s">
        <v>141</v>
      </c>
      <c r="M771" s="15">
        <v>-3.8835741917487128E-2</v>
      </c>
      <c r="N771" s="12">
        <v>60355.085931804999</v>
      </c>
      <c r="O771" s="14">
        <f t="shared" si="12"/>
        <v>-9.4872887032872111E-2</v>
      </c>
      <c r="P771">
        <v>1</v>
      </c>
      <c r="Q771">
        <v>2</v>
      </c>
      <c r="R771">
        <v>2</v>
      </c>
      <c r="S771">
        <v>1</v>
      </c>
    </row>
    <row r="772" spans="1:19">
      <c r="A772" s="10" t="s">
        <v>387</v>
      </c>
      <c r="B772" s="2">
        <v>5</v>
      </c>
      <c r="C772" s="11" t="s">
        <v>24</v>
      </c>
      <c r="D772" s="2">
        <v>3</v>
      </c>
      <c r="E772" s="2">
        <v>2009</v>
      </c>
      <c r="F772" s="2" t="s">
        <v>204</v>
      </c>
      <c r="G772" s="2">
        <v>1</v>
      </c>
      <c r="H772" s="2">
        <v>0</v>
      </c>
      <c r="I772" s="2">
        <v>0</v>
      </c>
      <c r="J772" s="12">
        <v>67954</v>
      </c>
      <c r="K772" s="12">
        <v>51441.332323996976</v>
      </c>
      <c r="L772" s="12" t="s">
        <v>141</v>
      </c>
      <c r="M772" s="13">
        <v>-3.8835868519256245E-2</v>
      </c>
      <c r="N772" s="12">
        <v>60633.636230402117</v>
      </c>
      <c r="O772" s="14">
        <f t="shared" si="12"/>
        <v>-9.4866496597233702E-2</v>
      </c>
      <c r="P772">
        <v>1</v>
      </c>
      <c r="Q772">
        <v>2</v>
      </c>
      <c r="R772">
        <v>2</v>
      </c>
      <c r="S772">
        <v>1</v>
      </c>
    </row>
    <row r="773" spans="1:19">
      <c r="A773" s="10" t="s">
        <v>458</v>
      </c>
      <c r="B773" s="2">
        <v>4</v>
      </c>
      <c r="C773" s="11" t="s">
        <v>24</v>
      </c>
      <c r="D773" s="2">
        <v>3</v>
      </c>
      <c r="E773" s="2">
        <v>2014</v>
      </c>
      <c r="F773" s="2" t="s">
        <v>145</v>
      </c>
      <c r="G773" s="2">
        <v>1</v>
      </c>
      <c r="H773" s="2">
        <v>0</v>
      </c>
      <c r="I773" s="2">
        <v>0</v>
      </c>
      <c r="J773" s="12">
        <v>67916</v>
      </c>
      <c r="K773" s="12">
        <v>51412.566237698717</v>
      </c>
      <c r="L773" s="12" t="s">
        <v>141</v>
      </c>
      <c r="M773" s="15">
        <v>-3.8836121722794478E-2</v>
      </c>
      <c r="N773" s="12">
        <v>64659.034141754171</v>
      </c>
      <c r="O773" s="14">
        <f t="shared" si="12"/>
        <v>-9.4774146862191114E-2</v>
      </c>
      <c r="P773">
        <v>1</v>
      </c>
      <c r="Q773">
        <v>2</v>
      </c>
      <c r="R773">
        <v>2</v>
      </c>
      <c r="S773">
        <v>1</v>
      </c>
    </row>
    <row r="774" spans="1:19">
      <c r="A774" s="10" t="s">
        <v>409</v>
      </c>
      <c r="B774" s="2">
        <v>6</v>
      </c>
      <c r="C774" s="11" t="s">
        <v>19</v>
      </c>
      <c r="D774" s="2">
        <v>2</v>
      </c>
      <c r="E774" s="2">
        <v>2013</v>
      </c>
      <c r="F774" s="2" t="s">
        <v>189</v>
      </c>
      <c r="G774" s="2">
        <v>1</v>
      </c>
      <c r="H774" s="2">
        <v>0</v>
      </c>
      <c r="I774" s="2">
        <v>0</v>
      </c>
      <c r="J774" s="12">
        <v>67890</v>
      </c>
      <c r="K774" s="12">
        <v>51392.884178652537</v>
      </c>
      <c r="L774" s="12" t="s">
        <v>102</v>
      </c>
      <c r="M774" s="13">
        <v>-3.8836294967320634E-2</v>
      </c>
      <c r="N774" s="12">
        <v>63863.0040693712</v>
      </c>
      <c r="O774" s="14">
        <f t="shared" si="12"/>
        <v>-9.4792409197465649E-2</v>
      </c>
      <c r="P774">
        <v>1</v>
      </c>
      <c r="Q774">
        <v>2</v>
      </c>
      <c r="R774">
        <v>2</v>
      </c>
      <c r="S774">
        <v>1</v>
      </c>
    </row>
    <row r="775" spans="1:19">
      <c r="A775" s="10" t="s">
        <v>160</v>
      </c>
      <c r="B775" s="2">
        <v>3</v>
      </c>
      <c r="C775" s="11" t="s">
        <v>24</v>
      </c>
      <c r="D775" s="2">
        <v>2</v>
      </c>
      <c r="E775" s="2">
        <v>2011</v>
      </c>
      <c r="F775" s="2" t="s">
        <v>161</v>
      </c>
      <c r="G775" s="2">
        <v>1</v>
      </c>
      <c r="H775" s="2">
        <v>0</v>
      </c>
      <c r="I775" s="2">
        <v>0</v>
      </c>
      <c r="J775" s="12">
        <v>67827</v>
      </c>
      <c r="K775" s="12">
        <v>51345.193035579112</v>
      </c>
      <c r="L775" s="12" t="s">
        <v>141</v>
      </c>
      <c r="M775" s="15">
        <v>-3.8836714752134016E-2</v>
      </c>
      <c r="N775" s="12">
        <v>60891.287660625712</v>
      </c>
      <c r="O775" s="14">
        <f t="shared" si="12"/>
        <v>-9.4860585618533347E-2</v>
      </c>
      <c r="P775">
        <v>1</v>
      </c>
      <c r="Q775">
        <v>2</v>
      </c>
      <c r="R775">
        <v>2</v>
      </c>
      <c r="S775">
        <v>1</v>
      </c>
    </row>
    <row r="776" spans="1:19">
      <c r="A776" s="10" t="s">
        <v>387</v>
      </c>
      <c r="B776" s="2">
        <v>5</v>
      </c>
      <c r="C776" s="11" t="s">
        <v>24</v>
      </c>
      <c r="D776" s="2">
        <v>3</v>
      </c>
      <c r="E776" s="2">
        <v>2009</v>
      </c>
      <c r="F776" s="2" t="s">
        <v>204</v>
      </c>
      <c r="G776" s="2">
        <v>1</v>
      </c>
      <c r="H776" s="2">
        <v>0</v>
      </c>
      <c r="I776" s="2">
        <v>0</v>
      </c>
      <c r="J776" s="12">
        <v>67757</v>
      </c>
      <c r="K776" s="12">
        <v>51292.20287660863</v>
      </c>
      <c r="L776" s="12" t="s">
        <v>141</v>
      </c>
      <c r="M776" s="13">
        <v>-3.8837181179704444E-2</v>
      </c>
      <c r="N776" s="12">
        <v>60457.858110830217</v>
      </c>
      <c r="O776" s="14">
        <f t="shared" si="12"/>
        <v>-9.4870529257638031E-2</v>
      </c>
      <c r="P776">
        <v>1</v>
      </c>
      <c r="Q776">
        <v>2</v>
      </c>
      <c r="R776">
        <v>2</v>
      </c>
      <c r="S776">
        <v>1</v>
      </c>
    </row>
    <row r="777" spans="1:19">
      <c r="A777" s="10" t="s">
        <v>369</v>
      </c>
      <c r="B777" s="2">
        <v>4</v>
      </c>
      <c r="C777" s="11" t="s">
        <v>24</v>
      </c>
      <c r="D777" s="2">
        <v>3</v>
      </c>
      <c r="E777" s="2">
        <v>2012</v>
      </c>
      <c r="F777" s="2" t="s">
        <v>148</v>
      </c>
      <c r="G777" s="2">
        <v>1</v>
      </c>
      <c r="H777" s="2">
        <v>0</v>
      </c>
      <c r="I777" s="2">
        <v>0</v>
      </c>
      <c r="J777" s="12">
        <v>67751</v>
      </c>
      <c r="K777" s="12">
        <v>51287.660862982593</v>
      </c>
      <c r="L777" s="12" t="s">
        <v>141</v>
      </c>
      <c r="M777" s="15">
        <v>-3.8837221159210476E-2</v>
      </c>
      <c r="N777" s="12">
        <v>62497.756268878584</v>
      </c>
      <c r="O777" s="14">
        <f t="shared" si="12"/>
        <v>-9.4823730392393335E-2</v>
      </c>
      <c r="P777">
        <v>1</v>
      </c>
      <c r="Q777">
        <v>2</v>
      </c>
      <c r="R777">
        <v>2</v>
      </c>
      <c r="S777">
        <v>1</v>
      </c>
    </row>
    <row r="778" spans="1:19">
      <c r="A778" s="10" t="s">
        <v>160</v>
      </c>
      <c r="B778" s="2">
        <v>3</v>
      </c>
      <c r="C778" s="11" t="s">
        <v>24</v>
      </c>
      <c r="D778" s="2">
        <v>2</v>
      </c>
      <c r="E778" s="2">
        <v>2011</v>
      </c>
      <c r="F778" s="2" t="s">
        <v>161</v>
      </c>
      <c r="G778" s="2">
        <v>1</v>
      </c>
      <c r="H778" s="2">
        <v>0</v>
      </c>
      <c r="I778" s="2">
        <v>0</v>
      </c>
      <c r="J778" s="12">
        <v>67649</v>
      </c>
      <c r="K778" s="12">
        <v>51210.446631339895</v>
      </c>
      <c r="L778" s="12" t="s">
        <v>141</v>
      </c>
      <c r="M778" s="13">
        <v>-3.8837900810813099E-2</v>
      </c>
      <c r="N778" s="12">
        <v>60731.489214526206</v>
      </c>
      <c r="O778" s="14">
        <f t="shared" si="12"/>
        <v>-9.4864251677015635E-2</v>
      </c>
      <c r="P778">
        <v>1</v>
      </c>
      <c r="Q778">
        <v>2</v>
      </c>
      <c r="R778">
        <v>2</v>
      </c>
      <c r="S778">
        <v>1</v>
      </c>
    </row>
    <row r="779" spans="1:19">
      <c r="A779" s="10" t="s">
        <v>426</v>
      </c>
      <c r="B779" s="2">
        <v>5</v>
      </c>
      <c r="C779" s="11" t="s">
        <v>24</v>
      </c>
      <c r="D779" s="2">
        <v>1</v>
      </c>
      <c r="E779" s="2">
        <v>2013</v>
      </c>
      <c r="F779" s="2" t="s">
        <v>107</v>
      </c>
      <c r="G779" s="2">
        <v>1</v>
      </c>
      <c r="H779" s="2">
        <v>0</v>
      </c>
      <c r="I779" s="2">
        <v>0</v>
      </c>
      <c r="J779" s="12">
        <v>67529</v>
      </c>
      <c r="K779" s="12">
        <v>51119.606358819081</v>
      </c>
      <c r="L779" s="12" t="s">
        <v>141</v>
      </c>
      <c r="M779" s="15">
        <v>-3.8838700400933825E-2</v>
      </c>
      <c r="N779" s="12">
        <v>63523.417319201173</v>
      </c>
      <c r="O779" s="14">
        <f t="shared" si="12"/>
        <v>-9.4800199917064745E-2</v>
      </c>
      <c r="P779">
        <v>1</v>
      </c>
      <c r="Q779">
        <v>2</v>
      </c>
      <c r="R779">
        <v>2</v>
      </c>
      <c r="S779">
        <v>1</v>
      </c>
    </row>
    <row r="780" spans="1:19">
      <c r="A780" s="10" t="s">
        <v>267</v>
      </c>
      <c r="B780" s="2">
        <v>5</v>
      </c>
      <c r="C780" s="11" t="s">
        <v>24</v>
      </c>
      <c r="D780" s="2">
        <v>2</v>
      </c>
      <c r="E780" s="2">
        <v>2012</v>
      </c>
      <c r="F780" s="2" t="s">
        <v>268</v>
      </c>
      <c r="G780" s="2">
        <v>1</v>
      </c>
      <c r="H780" s="2">
        <v>0</v>
      </c>
      <c r="I780" s="2">
        <v>0</v>
      </c>
      <c r="J780" s="12">
        <v>67510</v>
      </c>
      <c r="K780" s="12">
        <v>51105.223315669951</v>
      </c>
      <c r="L780" s="12" t="s">
        <v>141</v>
      </c>
      <c r="M780" s="13">
        <v>-3.8838827002702941E-2</v>
      </c>
      <c r="N780" s="12">
        <v>62275.442808401254</v>
      </c>
      <c r="O780" s="14">
        <f t="shared" si="12"/>
        <v>-9.4828830655677515E-2</v>
      </c>
      <c r="P780">
        <v>1</v>
      </c>
      <c r="Q780">
        <v>2</v>
      </c>
      <c r="R780">
        <v>2</v>
      </c>
      <c r="S780">
        <v>1</v>
      </c>
    </row>
    <row r="781" spans="1:19">
      <c r="A781" s="10" t="s">
        <v>497</v>
      </c>
      <c r="B781" s="2">
        <v>3</v>
      </c>
      <c r="C781" s="11" t="s">
        <v>24</v>
      </c>
      <c r="D781" s="2">
        <v>4</v>
      </c>
      <c r="E781" s="2">
        <v>2014</v>
      </c>
      <c r="F781" s="2" t="s">
        <v>384</v>
      </c>
      <c r="G781" s="2">
        <v>1</v>
      </c>
      <c r="H781" s="2">
        <v>0</v>
      </c>
      <c r="I781" s="2">
        <v>0</v>
      </c>
      <c r="J781" s="12">
        <v>67326</v>
      </c>
      <c r="K781" s="12">
        <v>50965.934897804698</v>
      </c>
      <c r="L781" s="12" t="s">
        <v>141</v>
      </c>
      <c r="M781" s="15">
        <v>-3.8840053040888056E-2</v>
      </c>
      <c r="N781" s="12">
        <v>64097.328061542808</v>
      </c>
      <c r="O781" s="14">
        <f t="shared" si="12"/>
        <v>-9.4787033391379463E-2</v>
      </c>
      <c r="P781">
        <v>1</v>
      </c>
      <c r="Q781">
        <v>2</v>
      </c>
      <c r="R781">
        <v>2</v>
      </c>
      <c r="S781">
        <v>1</v>
      </c>
    </row>
    <row r="782" spans="1:19">
      <c r="A782" s="10" t="s">
        <v>498</v>
      </c>
      <c r="B782" s="2">
        <v>5</v>
      </c>
      <c r="C782" s="11" t="s">
        <v>24</v>
      </c>
      <c r="D782" s="2">
        <v>3</v>
      </c>
      <c r="E782" s="2">
        <v>2015</v>
      </c>
      <c r="F782" s="2" t="s">
        <v>227</v>
      </c>
      <c r="G782" s="2">
        <v>1</v>
      </c>
      <c r="H782" s="2">
        <v>0</v>
      </c>
      <c r="I782" s="2">
        <v>0</v>
      </c>
      <c r="J782" s="12">
        <v>67288</v>
      </c>
      <c r="K782" s="12">
        <v>50937.168811506439</v>
      </c>
      <c r="L782" s="12" t="s">
        <v>141</v>
      </c>
      <c r="M782" s="13">
        <v>-3.884030624442629E-2</v>
      </c>
      <c r="N782" s="12">
        <v>64655.848623516038</v>
      </c>
      <c r="O782" s="14">
        <f t="shared" si="12"/>
        <v>-9.4774219943603633E-2</v>
      </c>
      <c r="P782">
        <v>1</v>
      </c>
      <c r="Q782">
        <v>2</v>
      </c>
      <c r="R782">
        <v>2</v>
      </c>
      <c r="S782">
        <v>1</v>
      </c>
    </row>
    <row r="783" spans="1:19">
      <c r="A783" s="10" t="s">
        <v>449</v>
      </c>
      <c r="B783" s="2">
        <v>3</v>
      </c>
      <c r="C783" s="11" t="s">
        <v>24</v>
      </c>
      <c r="D783" s="2">
        <v>2</v>
      </c>
      <c r="E783" s="2">
        <v>2014</v>
      </c>
      <c r="F783" s="2" t="s">
        <v>323</v>
      </c>
      <c r="G783" s="2">
        <v>1</v>
      </c>
      <c r="H783" s="2">
        <v>0</v>
      </c>
      <c r="I783" s="2">
        <v>0</v>
      </c>
      <c r="J783" s="12">
        <v>67161</v>
      </c>
      <c r="K783" s="12">
        <v>50841.029523088575</v>
      </c>
      <c r="L783" s="12" t="s">
        <v>141</v>
      </c>
      <c r="M783" s="15">
        <v>-3.8841152477304061E-2</v>
      </c>
      <c r="N783" s="12">
        <v>63940.240767924377</v>
      </c>
      <c r="O783" s="14">
        <f t="shared" si="12"/>
        <v>-9.4790637251237209E-2</v>
      </c>
      <c r="P783">
        <v>1</v>
      </c>
      <c r="Q783">
        <v>2</v>
      </c>
      <c r="R783">
        <v>2</v>
      </c>
      <c r="S783">
        <v>1</v>
      </c>
    </row>
    <row r="784" spans="1:19">
      <c r="A784" s="10" t="s">
        <v>499</v>
      </c>
      <c r="B784" s="2">
        <v>3</v>
      </c>
      <c r="C784" s="11" t="s">
        <v>24</v>
      </c>
      <c r="D784" s="2">
        <v>2</v>
      </c>
      <c r="E784" s="2">
        <v>2013</v>
      </c>
      <c r="F784" s="2" t="s">
        <v>189</v>
      </c>
      <c r="G784" s="2">
        <v>1</v>
      </c>
      <c r="H784" s="2">
        <v>0</v>
      </c>
      <c r="I784" s="2">
        <v>0</v>
      </c>
      <c r="J784" s="12">
        <v>67085</v>
      </c>
      <c r="K784" s="12">
        <v>50783.497350492056</v>
      </c>
      <c r="L784" s="12" t="s">
        <v>141</v>
      </c>
      <c r="M784" s="13">
        <v>-3.8841658884380521E-2</v>
      </c>
      <c r="N784" s="12">
        <v>63105.753836997595</v>
      </c>
      <c r="O784" s="14">
        <f t="shared" si="12"/>
        <v>-9.4809781854743425E-2</v>
      </c>
      <c r="P784">
        <v>1</v>
      </c>
      <c r="Q784">
        <v>2</v>
      </c>
      <c r="R784">
        <v>2</v>
      </c>
      <c r="S784">
        <v>1</v>
      </c>
    </row>
    <row r="785" spans="1:19">
      <c r="A785" s="10" t="s">
        <v>264</v>
      </c>
      <c r="B785" s="2">
        <v>5</v>
      </c>
      <c r="C785" s="11" t="s">
        <v>24</v>
      </c>
      <c r="D785" s="2">
        <v>3</v>
      </c>
      <c r="E785" s="2">
        <v>2010</v>
      </c>
      <c r="F785" s="2" t="s">
        <v>216</v>
      </c>
      <c r="G785" s="2">
        <v>1</v>
      </c>
      <c r="H785" s="2">
        <v>0</v>
      </c>
      <c r="I785" s="2">
        <v>0</v>
      </c>
      <c r="J785" s="12">
        <v>67053</v>
      </c>
      <c r="K785" s="12">
        <v>50759.273277819833</v>
      </c>
      <c r="L785" s="12" t="s">
        <v>141</v>
      </c>
      <c r="M785" s="15">
        <v>-3.8841872108412716E-2</v>
      </c>
      <c r="N785" s="12">
        <v>59538.192767500637</v>
      </c>
      <c r="O785" s="14">
        <f t="shared" si="12"/>
        <v>-9.4891628004309711E-2</v>
      </c>
      <c r="P785">
        <v>1</v>
      </c>
      <c r="Q785">
        <v>2</v>
      </c>
      <c r="R785">
        <v>2</v>
      </c>
      <c r="S785">
        <v>1</v>
      </c>
    </row>
    <row r="786" spans="1:19">
      <c r="A786" s="10" t="s">
        <v>327</v>
      </c>
      <c r="B786" s="2">
        <v>4</v>
      </c>
      <c r="C786" s="11" t="s">
        <v>24</v>
      </c>
      <c r="D786" s="2">
        <v>2</v>
      </c>
      <c r="E786" s="2">
        <v>2011</v>
      </c>
      <c r="F786" s="2" t="s">
        <v>161</v>
      </c>
      <c r="G786" s="2">
        <v>1</v>
      </c>
      <c r="H786" s="2">
        <v>0</v>
      </c>
      <c r="I786" s="2">
        <v>0</v>
      </c>
      <c r="J786" s="12">
        <v>66952</v>
      </c>
      <c r="K786" s="12">
        <v>50682.816048448149</v>
      </c>
      <c r="L786" s="12" t="s">
        <v>141</v>
      </c>
      <c r="M786" s="13">
        <v>-3.8842545096764325E-2</v>
      </c>
      <c r="N786" s="12">
        <v>60105.761591316332</v>
      </c>
      <c r="O786" s="14">
        <f t="shared" si="12"/>
        <v>-9.4878606973432242E-2</v>
      </c>
      <c r="P786">
        <v>1</v>
      </c>
      <c r="Q786">
        <v>2</v>
      </c>
      <c r="R786">
        <v>2</v>
      </c>
      <c r="S786">
        <v>1</v>
      </c>
    </row>
    <row r="787" spans="1:19">
      <c r="A787" s="10" t="s">
        <v>420</v>
      </c>
      <c r="B787" s="2">
        <v>5</v>
      </c>
      <c r="C787" s="11" t="s">
        <v>24</v>
      </c>
      <c r="D787" s="2">
        <v>2</v>
      </c>
      <c r="E787" s="2">
        <v>2013</v>
      </c>
      <c r="F787" s="2" t="s">
        <v>189</v>
      </c>
      <c r="G787" s="2">
        <v>1</v>
      </c>
      <c r="H787" s="2">
        <v>0</v>
      </c>
      <c r="I787" s="2">
        <v>0</v>
      </c>
      <c r="J787" s="12">
        <v>66603</v>
      </c>
      <c r="K787" s="12">
        <v>50418.622255866772</v>
      </c>
      <c r="L787" s="12" t="s">
        <v>141</v>
      </c>
      <c r="M787" s="15">
        <v>-3.8844870571365445E-2</v>
      </c>
      <c r="N787" s="12">
        <v>62652.344381091913</v>
      </c>
      <c r="O787" s="14">
        <f t="shared" si="12"/>
        <v>-9.4820183868169386E-2</v>
      </c>
      <c r="P787">
        <v>1</v>
      </c>
      <c r="Q787">
        <v>2</v>
      </c>
      <c r="R787">
        <v>2</v>
      </c>
      <c r="S787">
        <v>1</v>
      </c>
    </row>
    <row r="788" spans="1:19">
      <c r="A788" s="10" t="s">
        <v>450</v>
      </c>
      <c r="B788" s="2">
        <v>4</v>
      </c>
      <c r="C788" s="11" t="s">
        <v>24</v>
      </c>
      <c r="D788" s="2">
        <v>3</v>
      </c>
      <c r="E788" s="2">
        <v>2010</v>
      </c>
      <c r="F788" s="2" t="s">
        <v>216</v>
      </c>
      <c r="G788" s="2">
        <v>1</v>
      </c>
      <c r="H788" s="2">
        <v>0</v>
      </c>
      <c r="I788" s="2">
        <v>0</v>
      </c>
      <c r="J788" s="12">
        <v>66502</v>
      </c>
      <c r="K788" s="12">
        <v>50342.16502649508</v>
      </c>
      <c r="L788" s="12" t="s">
        <v>141</v>
      </c>
      <c r="M788" s="13">
        <v>-3.8845543559717061E-2</v>
      </c>
      <c r="N788" s="12">
        <v>59048.944796270524</v>
      </c>
      <c r="O788" s="14">
        <f t="shared" si="12"/>
        <v>-9.4902852216551134E-2</v>
      </c>
      <c r="P788">
        <v>1</v>
      </c>
      <c r="Q788">
        <v>2</v>
      </c>
      <c r="R788">
        <v>2</v>
      </c>
      <c r="S788">
        <v>1</v>
      </c>
    </row>
    <row r="789" spans="1:19">
      <c r="A789" s="10" t="s">
        <v>265</v>
      </c>
      <c r="B789" s="2">
        <v>5</v>
      </c>
      <c r="C789" s="11" t="s">
        <v>24</v>
      </c>
      <c r="D789" s="2">
        <v>2</v>
      </c>
      <c r="E789" s="2">
        <v>2010</v>
      </c>
      <c r="F789" s="2" t="s">
        <v>266</v>
      </c>
      <c r="G789" s="2">
        <v>1</v>
      </c>
      <c r="H789" s="2">
        <v>0</v>
      </c>
      <c r="I789" s="2">
        <v>0</v>
      </c>
      <c r="J789" s="12">
        <v>66438</v>
      </c>
      <c r="K789" s="12">
        <v>50293.716881150649</v>
      </c>
      <c r="L789" s="12" t="s">
        <v>141</v>
      </c>
      <c r="M789" s="15">
        <v>-3.8845970007781443E-2</v>
      </c>
      <c r="N789" s="12">
        <v>58992.117445710217</v>
      </c>
      <c r="O789" s="14">
        <f t="shared" si="12"/>
        <v>-9.4904155936303317E-2</v>
      </c>
      <c r="P789">
        <v>1</v>
      </c>
      <c r="Q789">
        <v>2</v>
      </c>
      <c r="R789">
        <v>2</v>
      </c>
      <c r="S789">
        <v>1</v>
      </c>
    </row>
    <row r="790" spans="1:19">
      <c r="A790" s="10" t="s">
        <v>397</v>
      </c>
      <c r="B790" s="2">
        <v>6</v>
      </c>
      <c r="C790" s="11" t="s">
        <v>24</v>
      </c>
      <c r="D790" s="2">
        <v>2</v>
      </c>
      <c r="E790" s="2">
        <v>2010</v>
      </c>
      <c r="F790" s="2" t="s">
        <v>266</v>
      </c>
      <c r="G790" s="2">
        <v>1</v>
      </c>
      <c r="H790" s="2">
        <v>0</v>
      </c>
      <c r="I790" s="2">
        <v>0</v>
      </c>
      <c r="J790" s="12">
        <v>66153</v>
      </c>
      <c r="K790" s="12">
        <v>50077.971233913704</v>
      </c>
      <c r="L790" s="12" t="s">
        <v>141</v>
      </c>
      <c r="M790" s="13">
        <v>-3.8847869034318173E-2</v>
      </c>
      <c r="N790" s="12">
        <v>58739.058150246368</v>
      </c>
      <c r="O790" s="14">
        <f t="shared" si="12"/>
        <v>-9.4909961563324749E-2</v>
      </c>
      <c r="P790">
        <v>1</v>
      </c>
      <c r="Q790">
        <v>2</v>
      </c>
      <c r="R790">
        <v>2</v>
      </c>
      <c r="S790">
        <v>1</v>
      </c>
    </row>
    <row r="791" spans="1:19">
      <c r="A791" s="10" t="s">
        <v>488</v>
      </c>
      <c r="B791" s="2">
        <v>3</v>
      </c>
      <c r="C791" s="11" t="s">
        <v>24</v>
      </c>
      <c r="D791" s="2">
        <v>4</v>
      </c>
      <c r="E791" s="2">
        <v>2011</v>
      </c>
      <c r="F791" s="2" t="s">
        <v>455</v>
      </c>
      <c r="G791" s="2">
        <v>1</v>
      </c>
      <c r="H791" s="2">
        <v>0</v>
      </c>
      <c r="I791" s="2">
        <v>0</v>
      </c>
      <c r="J791" s="12">
        <v>65817</v>
      </c>
      <c r="K791" s="12">
        <v>49823.618470855414</v>
      </c>
      <c r="L791" s="12" t="s">
        <v>141</v>
      </c>
      <c r="M791" s="15">
        <v>-3.8850107886656216E-2</v>
      </c>
      <c r="N791" s="12">
        <v>59086.82206141216</v>
      </c>
      <c r="O791" s="14">
        <f t="shared" si="12"/>
        <v>-9.4901983245215385E-2</v>
      </c>
      <c r="P791">
        <v>1</v>
      </c>
      <c r="Q791">
        <v>2</v>
      </c>
      <c r="R791">
        <v>2</v>
      </c>
      <c r="S791">
        <v>1</v>
      </c>
    </row>
    <row r="792" spans="1:19">
      <c r="A792" s="10" t="s">
        <v>226</v>
      </c>
      <c r="B792" s="2">
        <v>3</v>
      </c>
      <c r="C792" s="11" t="s">
        <v>19</v>
      </c>
      <c r="D792" s="2">
        <v>3</v>
      </c>
      <c r="E792" s="2">
        <v>2015</v>
      </c>
      <c r="F792" s="2" t="s">
        <v>227</v>
      </c>
      <c r="G792" s="2">
        <v>1</v>
      </c>
      <c r="H792" s="2">
        <v>0</v>
      </c>
      <c r="I792" s="2">
        <v>0</v>
      </c>
      <c r="J792" s="12">
        <v>65811</v>
      </c>
      <c r="K792" s="12">
        <v>49819.076457229377</v>
      </c>
      <c r="L792" s="12" t="s">
        <v>102</v>
      </c>
      <c r="M792" s="13">
        <v>-3.8850147866162255E-2</v>
      </c>
      <c r="N792" s="12">
        <v>63236.625457172362</v>
      </c>
      <c r="O792" s="14">
        <f t="shared" si="12"/>
        <v>-9.4806779428718999E-2</v>
      </c>
      <c r="P792">
        <v>1</v>
      </c>
      <c r="Q792">
        <v>2</v>
      </c>
      <c r="R792">
        <v>2</v>
      </c>
      <c r="S792">
        <v>1</v>
      </c>
    </row>
    <row r="793" spans="1:19">
      <c r="A793" s="10" t="s">
        <v>474</v>
      </c>
      <c r="B793" s="2">
        <v>6</v>
      </c>
      <c r="C793" s="11" t="s">
        <v>24</v>
      </c>
      <c r="D793" s="2">
        <v>2</v>
      </c>
      <c r="E793" s="2">
        <v>2009</v>
      </c>
      <c r="F793" s="2" t="s">
        <v>99</v>
      </c>
      <c r="G793" s="2">
        <v>1</v>
      </c>
      <c r="H793" s="2">
        <v>0</v>
      </c>
      <c r="I793" s="2">
        <v>0</v>
      </c>
      <c r="J793" s="12">
        <v>65804</v>
      </c>
      <c r="K793" s="12">
        <v>49813.777441332328</v>
      </c>
      <c r="L793" s="12" t="s">
        <v>141</v>
      </c>
      <c r="M793" s="15">
        <v>-3.8850194508919293E-2</v>
      </c>
      <c r="N793" s="12">
        <v>58715.245585328033</v>
      </c>
      <c r="O793" s="14">
        <f t="shared" si="12"/>
        <v>-9.4910507865605745E-2</v>
      </c>
      <c r="P793">
        <v>1</v>
      </c>
      <c r="Q793">
        <v>2</v>
      </c>
      <c r="R793">
        <v>2</v>
      </c>
      <c r="S793">
        <v>1</v>
      </c>
    </row>
    <row r="794" spans="1:19">
      <c r="A794" s="10" t="s">
        <v>500</v>
      </c>
      <c r="B794" s="2">
        <v>4</v>
      </c>
      <c r="C794" s="11" t="s">
        <v>24</v>
      </c>
      <c r="D794" s="2">
        <v>3</v>
      </c>
      <c r="E794" s="2">
        <v>2009</v>
      </c>
      <c r="F794" s="2" t="s">
        <v>204</v>
      </c>
      <c r="G794" s="2">
        <v>1</v>
      </c>
      <c r="H794" s="2">
        <v>0</v>
      </c>
      <c r="I794" s="2">
        <v>0</v>
      </c>
      <c r="J794" s="12">
        <v>65760</v>
      </c>
      <c r="K794" s="12">
        <v>49780.469341408025</v>
      </c>
      <c r="L794" s="12" t="s">
        <v>141</v>
      </c>
      <c r="M794" s="13">
        <v>-3.8850487691963559E-2</v>
      </c>
      <c r="N794" s="12">
        <v>58675.985497707909</v>
      </c>
      <c r="O794" s="14">
        <f t="shared" si="12"/>
        <v>-9.4911408561330568E-2</v>
      </c>
      <c r="P794">
        <v>1</v>
      </c>
      <c r="Q794">
        <v>2</v>
      </c>
      <c r="R794">
        <v>2</v>
      </c>
      <c r="S794">
        <v>1</v>
      </c>
    </row>
    <row r="795" spans="1:19">
      <c r="A795" s="10" t="s">
        <v>366</v>
      </c>
      <c r="B795" s="2">
        <v>4</v>
      </c>
      <c r="C795" s="11" t="s">
        <v>24</v>
      </c>
      <c r="D795" s="2">
        <v>2</v>
      </c>
      <c r="E795" s="2">
        <v>2010</v>
      </c>
      <c r="F795" s="2" t="s">
        <v>266</v>
      </c>
      <c r="G795" s="2">
        <v>1</v>
      </c>
      <c r="H795" s="2">
        <v>0</v>
      </c>
      <c r="I795" s="2">
        <v>0</v>
      </c>
      <c r="J795" s="12">
        <v>65601</v>
      </c>
      <c r="K795" s="12">
        <v>49660.105980317945</v>
      </c>
      <c r="L795" s="12" t="s">
        <v>141</v>
      </c>
      <c r="M795" s="15">
        <v>-3.8851547148873525E-2</v>
      </c>
      <c r="N795" s="12">
        <v>58248.922251663746</v>
      </c>
      <c r="O795" s="14">
        <f t="shared" si="12"/>
        <v>-9.4921206146187306E-2</v>
      </c>
      <c r="P795">
        <v>1</v>
      </c>
      <c r="Q795">
        <v>2</v>
      </c>
      <c r="R795">
        <v>2</v>
      </c>
      <c r="S795">
        <v>1</v>
      </c>
    </row>
    <row r="796" spans="1:19">
      <c r="A796" s="10" t="s">
        <v>308</v>
      </c>
      <c r="B796" s="2">
        <v>5</v>
      </c>
      <c r="C796" s="11" t="s">
        <v>24</v>
      </c>
      <c r="D796" s="2">
        <v>2</v>
      </c>
      <c r="E796" s="2">
        <v>2015</v>
      </c>
      <c r="F796" s="2" t="s">
        <v>250</v>
      </c>
      <c r="G796" s="2">
        <v>1</v>
      </c>
      <c r="H796" s="2">
        <v>0</v>
      </c>
      <c r="I796" s="2">
        <v>0</v>
      </c>
      <c r="J796" s="12">
        <v>65576</v>
      </c>
      <c r="K796" s="12">
        <v>49641.180923542772</v>
      </c>
      <c r="L796" s="12" t="s">
        <v>141</v>
      </c>
      <c r="M796" s="13">
        <v>-3.8851713730148681E-2</v>
      </c>
      <c r="N796" s="12">
        <v>63010.81811520164</v>
      </c>
      <c r="O796" s="14">
        <f t="shared" si="12"/>
        <v>-9.4811959847813182E-2</v>
      </c>
      <c r="P796">
        <v>1</v>
      </c>
      <c r="Q796">
        <v>2</v>
      </c>
      <c r="R796">
        <v>2</v>
      </c>
      <c r="S796">
        <v>1</v>
      </c>
    </row>
    <row r="797" spans="1:19">
      <c r="A797" s="10" t="s">
        <v>327</v>
      </c>
      <c r="B797" s="2">
        <v>4</v>
      </c>
      <c r="C797" s="11" t="s">
        <v>24</v>
      </c>
      <c r="D797" s="2">
        <v>2</v>
      </c>
      <c r="E797" s="2">
        <v>2011</v>
      </c>
      <c r="F797" s="2" t="s">
        <v>161</v>
      </c>
      <c r="G797" s="2">
        <v>1</v>
      </c>
      <c r="H797" s="2">
        <v>0</v>
      </c>
      <c r="I797" s="2">
        <v>0</v>
      </c>
      <c r="J797" s="12">
        <v>65424</v>
      </c>
      <c r="K797" s="12">
        <v>49526.116578349734</v>
      </c>
      <c r="L797" s="12" t="s">
        <v>141</v>
      </c>
      <c r="M797" s="15">
        <v>-3.8852726544301601E-2</v>
      </c>
      <c r="N797" s="12">
        <v>58734.00863828235</v>
      </c>
      <c r="O797" s="14">
        <f t="shared" si="12"/>
        <v>-9.4910077408044261E-2</v>
      </c>
      <c r="P797">
        <v>1</v>
      </c>
      <c r="Q797">
        <v>2</v>
      </c>
      <c r="R797">
        <v>2</v>
      </c>
      <c r="S797">
        <v>1</v>
      </c>
    </row>
    <row r="798" spans="1:19">
      <c r="A798" s="10" t="s">
        <v>352</v>
      </c>
      <c r="B798" s="2">
        <v>2</v>
      </c>
      <c r="C798" s="11" t="s">
        <v>24</v>
      </c>
      <c r="D798" s="2">
        <v>1</v>
      </c>
      <c r="E798" s="2">
        <v>1998</v>
      </c>
      <c r="F798" s="2" t="s">
        <v>221</v>
      </c>
      <c r="G798" s="2">
        <v>1</v>
      </c>
      <c r="H798" s="2">
        <v>0</v>
      </c>
      <c r="I798" s="2">
        <v>0</v>
      </c>
      <c r="J798" s="12">
        <v>65354</v>
      </c>
      <c r="K798" s="12">
        <v>49473.126419379259</v>
      </c>
      <c r="L798" s="12" t="s">
        <v>141</v>
      </c>
      <c r="M798" s="13">
        <v>-3.8853192971872022E-2</v>
      </c>
      <c r="N798" s="12">
        <v>68958.18883195013</v>
      </c>
      <c r="O798" s="14">
        <f t="shared" si="12"/>
        <v>-9.4675516663316361E-2</v>
      </c>
      <c r="P798">
        <v>1</v>
      </c>
      <c r="Q798">
        <v>2</v>
      </c>
      <c r="R798">
        <v>2</v>
      </c>
      <c r="S798">
        <v>1</v>
      </c>
    </row>
    <row r="799" spans="1:19">
      <c r="A799" s="10" t="s">
        <v>339</v>
      </c>
      <c r="B799" s="2">
        <v>3</v>
      </c>
      <c r="C799" s="11" t="s">
        <v>24</v>
      </c>
      <c r="D799" s="2">
        <v>2</v>
      </c>
      <c r="E799" s="2">
        <v>2010</v>
      </c>
      <c r="F799" s="2" t="s">
        <v>266</v>
      </c>
      <c r="G799" s="2">
        <v>1</v>
      </c>
      <c r="H799" s="2">
        <v>0</v>
      </c>
      <c r="I799" s="2">
        <v>0</v>
      </c>
      <c r="J799" s="12">
        <v>65227</v>
      </c>
      <c r="K799" s="12">
        <v>49376.987130961395</v>
      </c>
      <c r="L799" s="12" t="s">
        <v>141</v>
      </c>
      <c r="M799" s="15">
        <v>-3.8854039204749793E-2</v>
      </c>
      <c r="N799" s="12">
        <v>57916.837421826975</v>
      </c>
      <c r="O799" s="14">
        <f t="shared" si="12"/>
        <v>-9.4928824758489114E-2</v>
      </c>
      <c r="P799">
        <v>1</v>
      </c>
      <c r="Q799">
        <v>2</v>
      </c>
      <c r="R799">
        <v>2</v>
      </c>
      <c r="S799">
        <v>1</v>
      </c>
    </row>
    <row r="800" spans="1:19">
      <c r="A800" s="10" t="s">
        <v>498</v>
      </c>
      <c r="B800" s="2">
        <v>5</v>
      </c>
      <c r="C800" s="11" t="s">
        <v>19</v>
      </c>
      <c r="D800" s="2">
        <v>3</v>
      </c>
      <c r="E800" s="2">
        <v>2015</v>
      </c>
      <c r="F800" s="2" t="s">
        <v>227</v>
      </c>
      <c r="G800" s="2">
        <v>1</v>
      </c>
      <c r="H800" s="2">
        <v>0</v>
      </c>
      <c r="I800" s="2">
        <v>0</v>
      </c>
      <c r="J800" s="12">
        <v>65189</v>
      </c>
      <c r="K800" s="12">
        <v>49348.221044663136</v>
      </c>
      <c r="L800" s="12" t="s">
        <v>102</v>
      </c>
      <c r="M800" s="13">
        <v>-3.8854292408288027E-2</v>
      </c>
      <c r="N800" s="12">
        <v>62638.95666267963</v>
      </c>
      <c r="O800" s="14">
        <f t="shared" si="12"/>
        <v>-9.4820491006066168E-2</v>
      </c>
      <c r="P800">
        <v>1</v>
      </c>
      <c r="Q800">
        <v>2</v>
      </c>
      <c r="R800">
        <v>2</v>
      </c>
      <c r="S800">
        <v>1</v>
      </c>
    </row>
    <row r="801" spans="1:19">
      <c r="A801" s="10" t="s">
        <v>265</v>
      </c>
      <c r="B801" s="2">
        <v>5</v>
      </c>
      <c r="C801" s="11" t="s">
        <v>24</v>
      </c>
      <c r="D801" s="2">
        <v>2</v>
      </c>
      <c r="E801" s="2">
        <v>2010</v>
      </c>
      <c r="F801" s="2" t="s">
        <v>266</v>
      </c>
      <c r="G801" s="2">
        <v>1</v>
      </c>
      <c r="H801" s="2">
        <v>0</v>
      </c>
      <c r="I801" s="2">
        <v>0</v>
      </c>
      <c r="J801" s="12">
        <v>65081</v>
      </c>
      <c r="K801" s="12">
        <v>49266.464799394402</v>
      </c>
      <c r="L801" s="12" t="s">
        <v>141</v>
      </c>
      <c r="M801" s="15">
        <v>-3.8855012039396682E-2</v>
      </c>
      <c r="N801" s="12">
        <v>57787.20002836128</v>
      </c>
      <c r="O801" s="14">
        <f t="shared" si="12"/>
        <v>-9.4931798869173772E-2</v>
      </c>
      <c r="P801">
        <v>1</v>
      </c>
      <c r="Q801">
        <v>2</v>
      </c>
      <c r="R801">
        <v>2</v>
      </c>
      <c r="S801">
        <v>1</v>
      </c>
    </row>
    <row r="802" spans="1:19">
      <c r="A802" s="10" t="s">
        <v>260</v>
      </c>
      <c r="B802" s="2">
        <v>5</v>
      </c>
      <c r="C802" s="11" t="s">
        <v>24</v>
      </c>
      <c r="D802" s="2">
        <v>2</v>
      </c>
      <c r="E802" s="2">
        <v>2011</v>
      </c>
      <c r="F802" s="2" t="s">
        <v>161</v>
      </c>
      <c r="G802" s="2">
        <v>1</v>
      </c>
      <c r="H802" s="2">
        <v>0</v>
      </c>
      <c r="I802" s="2">
        <v>0</v>
      </c>
      <c r="J802" s="12">
        <v>64764</v>
      </c>
      <c r="K802" s="12">
        <v>49026.495079485241</v>
      </c>
      <c r="L802" s="12" t="s">
        <v>141</v>
      </c>
      <c r="M802" s="13">
        <v>-3.8857124289965607E-2</v>
      </c>
      <c r="N802" s="12">
        <v>58141.497546003273</v>
      </c>
      <c r="O802" s="14">
        <f t="shared" si="12"/>
        <v>-9.4923670658596582E-2</v>
      </c>
      <c r="P802">
        <v>1</v>
      </c>
      <c r="Q802">
        <v>2</v>
      </c>
      <c r="R802">
        <v>2</v>
      </c>
      <c r="S802">
        <v>1</v>
      </c>
    </row>
    <row r="803" spans="1:19">
      <c r="A803" s="10" t="s">
        <v>260</v>
      </c>
      <c r="B803" s="2">
        <v>5</v>
      </c>
      <c r="C803" s="11" t="s">
        <v>24</v>
      </c>
      <c r="D803" s="2">
        <v>2</v>
      </c>
      <c r="E803" s="2">
        <v>2011</v>
      </c>
      <c r="F803" s="2" t="s">
        <v>161</v>
      </c>
      <c r="G803" s="2">
        <v>1</v>
      </c>
      <c r="H803" s="2">
        <v>0</v>
      </c>
      <c r="I803" s="2">
        <v>0</v>
      </c>
      <c r="J803" s="12">
        <v>64435</v>
      </c>
      <c r="K803" s="12">
        <v>48777.441332324001</v>
      </c>
      <c r="L803" s="12" t="s">
        <v>141</v>
      </c>
      <c r="M803" s="15">
        <v>-3.8859316499546603E-2</v>
      </c>
      <c r="N803" s="12">
        <v>57846.139743942942</v>
      </c>
      <c r="O803" s="14">
        <f t="shared" si="12"/>
        <v>-9.4930446688038572E-2</v>
      </c>
      <c r="P803">
        <v>1</v>
      </c>
      <c r="Q803">
        <v>2</v>
      </c>
      <c r="R803">
        <v>2</v>
      </c>
      <c r="S803">
        <v>1</v>
      </c>
    </row>
    <row r="804" spans="1:19">
      <c r="A804" s="10" t="s">
        <v>363</v>
      </c>
      <c r="B804" s="2">
        <v>6</v>
      </c>
      <c r="C804" s="11" t="s">
        <v>24</v>
      </c>
      <c r="D804" s="2">
        <v>3</v>
      </c>
      <c r="E804" s="2">
        <v>2012</v>
      </c>
      <c r="F804" s="2" t="s">
        <v>148</v>
      </c>
      <c r="G804" s="2">
        <v>1</v>
      </c>
      <c r="H804" s="2">
        <v>0</v>
      </c>
      <c r="I804" s="2">
        <v>0</v>
      </c>
      <c r="J804" s="12">
        <v>64181</v>
      </c>
      <c r="K804" s="12">
        <v>48585.162755488265</v>
      </c>
      <c r="L804" s="12" t="s">
        <v>141</v>
      </c>
      <c r="M804" s="13">
        <v>-3.8861008965302146E-2</v>
      </c>
      <c r="N804" s="12">
        <v>59204.565173840921</v>
      </c>
      <c r="O804" s="14">
        <f t="shared" si="12"/>
        <v>-9.4899282010337399E-2</v>
      </c>
      <c r="P804">
        <v>1</v>
      </c>
      <c r="Q804">
        <v>2</v>
      </c>
      <c r="R804">
        <v>2</v>
      </c>
      <c r="S804">
        <v>1</v>
      </c>
    </row>
    <row r="805" spans="1:19">
      <c r="A805" s="10" t="s">
        <v>358</v>
      </c>
      <c r="B805" s="2">
        <v>4</v>
      </c>
      <c r="C805" s="11" t="s">
        <v>24</v>
      </c>
      <c r="D805" s="2">
        <v>2</v>
      </c>
      <c r="E805" s="2">
        <v>2012</v>
      </c>
      <c r="F805" s="2" t="s">
        <v>268</v>
      </c>
      <c r="G805" s="2">
        <v>1</v>
      </c>
      <c r="H805" s="2">
        <v>0</v>
      </c>
      <c r="I805" s="2">
        <v>0</v>
      </c>
      <c r="J805" s="12">
        <v>63965</v>
      </c>
      <c r="K805" s="12">
        <v>48421.650264950797</v>
      </c>
      <c r="L805" s="12" t="s">
        <v>141</v>
      </c>
      <c r="M805" s="15">
        <v>-3.8862448227519455E-2</v>
      </c>
      <c r="N805" s="12">
        <v>59005.313275653774</v>
      </c>
      <c r="O805" s="14">
        <f t="shared" si="12"/>
        <v>-9.4903853200666799E-2</v>
      </c>
      <c r="P805">
        <v>1</v>
      </c>
      <c r="Q805">
        <v>2</v>
      </c>
      <c r="R805">
        <v>2</v>
      </c>
      <c r="S805">
        <v>1</v>
      </c>
    </row>
    <row r="806" spans="1:19">
      <c r="A806" s="10" t="s">
        <v>265</v>
      </c>
      <c r="B806" s="2">
        <v>5</v>
      </c>
      <c r="C806" s="11" t="s">
        <v>24</v>
      </c>
      <c r="D806" s="2">
        <v>2</v>
      </c>
      <c r="E806" s="2">
        <v>2010</v>
      </c>
      <c r="F806" s="2" t="s">
        <v>266</v>
      </c>
      <c r="G806" s="2">
        <v>1</v>
      </c>
      <c r="H806" s="2">
        <v>0</v>
      </c>
      <c r="I806" s="2">
        <v>0</v>
      </c>
      <c r="J806" s="12">
        <v>63946</v>
      </c>
      <c r="K806" s="12">
        <v>48407.267221801667</v>
      </c>
      <c r="L806" s="12" t="s">
        <v>141</v>
      </c>
      <c r="M806" s="13">
        <v>-3.8862574829288572E-2</v>
      </c>
      <c r="N806" s="12">
        <v>56779.402483268394</v>
      </c>
      <c r="O806" s="14">
        <f t="shared" si="12"/>
        <v>-9.4954919524153858E-2</v>
      </c>
      <c r="P806">
        <v>1</v>
      </c>
      <c r="Q806">
        <v>2</v>
      </c>
      <c r="R806">
        <v>2</v>
      </c>
      <c r="S806">
        <v>1</v>
      </c>
    </row>
    <row r="807" spans="1:19">
      <c r="A807" s="10" t="s">
        <v>335</v>
      </c>
      <c r="B807" s="2">
        <v>3</v>
      </c>
      <c r="C807" s="11" t="s">
        <v>19</v>
      </c>
      <c r="D807" s="2">
        <v>3</v>
      </c>
      <c r="E807" s="2">
        <v>2014</v>
      </c>
      <c r="F807" s="2" t="s">
        <v>145</v>
      </c>
      <c r="G807" s="2">
        <v>1</v>
      </c>
      <c r="H807" s="2">
        <v>0</v>
      </c>
      <c r="I807" s="2">
        <v>0</v>
      </c>
      <c r="J807" s="12">
        <v>63870</v>
      </c>
      <c r="K807" s="12">
        <v>48349.735049205148</v>
      </c>
      <c r="L807" s="12" t="s">
        <v>102</v>
      </c>
      <c r="M807" s="15">
        <v>-3.8863081236365032E-2</v>
      </c>
      <c r="N807" s="12">
        <v>60807.063293389467</v>
      </c>
      <c r="O807" s="14">
        <f t="shared" si="12"/>
        <v>-9.4862517874218288E-2</v>
      </c>
      <c r="P807">
        <v>1</v>
      </c>
      <c r="Q807">
        <v>2</v>
      </c>
      <c r="R807">
        <v>2</v>
      </c>
      <c r="S807">
        <v>1</v>
      </c>
    </row>
    <row r="808" spans="1:19">
      <c r="A808" s="10" t="s">
        <v>203</v>
      </c>
      <c r="B808" s="2">
        <v>3</v>
      </c>
      <c r="C808" s="11" t="s">
        <v>24</v>
      </c>
      <c r="D808" s="2">
        <v>3</v>
      </c>
      <c r="E808" s="2">
        <v>2009</v>
      </c>
      <c r="F808" s="2" t="s">
        <v>204</v>
      </c>
      <c r="G808" s="2">
        <v>1</v>
      </c>
      <c r="H808" s="2">
        <v>0</v>
      </c>
      <c r="I808" s="2">
        <v>0</v>
      </c>
      <c r="J808" s="12">
        <v>63566</v>
      </c>
      <c r="K808" s="12">
        <v>48119.606358819081</v>
      </c>
      <c r="L808" s="12" t="s">
        <v>141</v>
      </c>
      <c r="M808" s="13">
        <v>-3.886510686467088E-2</v>
      </c>
      <c r="N808" s="12">
        <v>56718.3347650137</v>
      </c>
      <c r="O808" s="14">
        <f t="shared" si="12"/>
        <v>-9.4956320525427435E-2</v>
      </c>
      <c r="P808">
        <v>1</v>
      </c>
      <c r="Q808">
        <v>2</v>
      </c>
      <c r="R808">
        <v>2</v>
      </c>
      <c r="S808">
        <v>1</v>
      </c>
    </row>
    <row r="809" spans="1:19">
      <c r="A809" s="10" t="s">
        <v>294</v>
      </c>
      <c r="B809" s="2">
        <v>2</v>
      </c>
      <c r="C809" s="11" t="s">
        <v>24</v>
      </c>
      <c r="D809" s="2">
        <v>2</v>
      </c>
      <c r="E809" s="2">
        <v>2011</v>
      </c>
      <c r="F809" s="2" t="s">
        <v>161</v>
      </c>
      <c r="G809" s="2">
        <v>1</v>
      </c>
      <c r="H809" s="2">
        <v>0</v>
      </c>
      <c r="I809" s="2">
        <v>0</v>
      </c>
      <c r="J809" s="12">
        <v>63452</v>
      </c>
      <c r="K809" s="12">
        <v>48033.308099924303</v>
      </c>
      <c r="L809" s="12" t="s">
        <v>141</v>
      </c>
      <c r="M809" s="15">
        <v>-3.8865866475285567E-2</v>
      </c>
      <c r="N809" s="12">
        <v>56963.657314078802</v>
      </c>
      <c r="O809" s="14">
        <f t="shared" si="12"/>
        <v>-9.4950692393027836E-2</v>
      </c>
      <c r="P809">
        <v>1</v>
      </c>
      <c r="Q809">
        <v>2</v>
      </c>
      <c r="R809">
        <v>2</v>
      </c>
      <c r="S809">
        <v>1</v>
      </c>
    </row>
    <row r="810" spans="1:19">
      <c r="A810" s="10" t="s">
        <v>501</v>
      </c>
      <c r="B810" s="2">
        <v>3</v>
      </c>
      <c r="C810" s="11" t="s">
        <v>24</v>
      </c>
      <c r="D810" s="2">
        <v>1</v>
      </c>
      <c r="E810" s="2">
        <v>2015</v>
      </c>
      <c r="F810" s="2" t="s">
        <v>380</v>
      </c>
      <c r="G810" s="2">
        <v>1</v>
      </c>
      <c r="H810" s="2">
        <v>0</v>
      </c>
      <c r="I810" s="2">
        <v>0</v>
      </c>
      <c r="J810" s="12">
        <v>63420</v>
      </c>
      <c r="K810" s="12">
        <v>48009.084027252087</v>
      </c>
      <c r="L810" s="12" t="s">
        <v>141</v>
      </c>
      <c r="M810" s="13">
        <v>-3.8866079699317761E-2</v>
      </c>
      <c r="N810" s="12">
        <v>60939.155862908505</v>
      </c>
      <c r="O810" s="14">
        <f t="shared" si="12"/>
        <v>-9.4859487437460283E-2</v>
      </c>
      <c r="P810">
        <v>1</v>
      </c>
      <c r="Q810">
        <v>2</v>
      </c>
      <c r="R810">
        <v>2</v>
      </c>
      <c r="S810">
        <v>1</v>
      </c>
    </row>
    <row r="811" spans="1:19">
      <c r="A811" s="10" t="s">
        <v>335</v>
      </c>
      <c r="B811" s="2">
        <v>3</v>
      </c>
      <c r="C811" s="11" t="s">
        <v>24</v>
      </c>
      <c r="D811" s="2">
        <v>3</v>
      </c>
      <c r="E811" s="2">
        <v>2014</v>
      </c>
      <c r="F811" s="2" t="s">
        <v>145</v>
      </c>
      <c r="G811" s="2">
        <v>1</v>
      </c>
      <c r="H811" s="2">
        <v>0</v>
      </c>
      <c r="I811" s="2">
        <v>0</v>
      </c>
      <c r="J811" s="12">
        <v>63414</v>
      </c>
      <c r="K811" s="12">
        <v>48004.542013626044</v>
      </c>
      <c r="L811" s="12" t="s">
        <v>141</v>
      </c>
      <c r="M811" s="15">
        <v>-3.88661196788238E-2</v>
      </c>
      <c r="N811" s="12">
        <v>60372.931136480343</v>
      </c>
      <c r="O811" s="14">
        <f t="shared" si="12"/>
        <v>-9.4872477632370639E-2</v>
      </c>
      <c r="P811">
        <v>1</v>
      </c>
      <c r="Q811">
        <v>2</v>
      </c>
      <c r="R811">
        <v>2</v>
      </c>
      <c r="S811">
        <v>1</v>
      </c>
    </row>
    <row r="812" spans="1:19">
      <c r="A812" s="10" t="s">
        <v>301</v>
      </c>
      <c r="B812" s="2">
        <v>3</v>
      </c>
      <c r="C812" s="11" t="s">
        <v>24</v>
      </c>
      <c r="D812" s="2">
        <v>2</v>
      </c>
      <c r="E812" s="2">
        <v>2012</v>
      </c>
      <c r="F812" s="2" t="s">
        <v>268</v>
      </c>
      <c r="G812" s="2">
        <v>1</v>
      </c>
      <c r="H812" s="2">
        <v>0</v>
      </c>
      <c r="I812" s="2">
        <v>0</v>
      </c>
      <c r="J812" s="12">
        <v>63205</v>
      </c>
      <c r="K812" s="12">
        <v>47846.328538985617</v>
      </c>
      <c r="L812" s="12" t="s">
        <v>141</v>
      </c>
      <c r="M812" s="13">
        <v>-3.8867512298284071E-2</v>
      </c>
      <c r="N812" s="12">
        <v>58304.24178203231</v>
      </c>
      <c r="O812" s="14">
        <f t="shared" si="12"/>
        <v>-9.4919937018492426E-2</v>
      </c>
      <c r="P812">
        <v>1</v>
      </c>
      <c r="Q812">
        <v>2</v>
      </c>
      <c r="R812">
        <v>2</v>
      </c>
      <c r="S812">
        <v>1</v>
      </c>
    </row>
    <row r="813" spans="1:19">
      <c r="A813" s="10" t="s">
        <v>374</v>
      </c>
      <c r="B813" s="2">
        <v>3</v>
      </c>
      <c r="C813" s="11" t="s">
        <v>19</v>
      </c>
      <c r="D813" s="2">
        <v>3</v>
      </c>
      <c r="E813" s="2">
        <v>2012</v>
      </c>
      <c r="F813" s="2" t="s">
        <v>148</v>
      </c>
      <c r="G813" s="2">
        <v>1</v>
      </c>
      <c r="H813" s="2">
        <v>0</v>
      </c>
      <c r="I813" s="2">
        <v>0</v>
      </c>
      <c r="J813" s="12">
        <v>63154</v>
      </c>
      <c r="K813" s="12">
        <v>47807.721423164272</v>
      </c>
      <c r="L813" s="12" t="s">
        <v>102</v>
      </c>
      <c r="M813" s="15">
        <v>-3.8867852124085375E-2</v>
      </c>
      <c r="N813" s="12">
        <v>58257.196194960343</v>
      </c>
      <c r="O813" s="14">
        <f t="shared" si="12"/>
        <v>-9.4921016327320196E-2</v>
      </c>
      <c r="P813">
        <v>1</v>
      </c>
      <c r="Q813">
        <v>2</v>
      </c>
      <c r="R813">
        <v>2</v>
      </c>
      <c r="S813">
        <v>1</v>
      </c>
    </row>
    <row r="814" spans="1:19">
      <c r="A814" s="10" t="s">
        <v>215</v>
      </c>
      <c r="B814" s="2">
        <v>3</v>
      </c>
      <c r="C814" s="11" t="s">
        <v>24</v>
      </c>
      <c r="D814" s="2">
        <v>3</v>
      </c>
      <c r="E814" s="2">
        <v>2010</v>
      </c>
      <c r="F814" s="2" t="s">
        <v>216</v>
      </c>
      <c r="G814" s="2">
        <v>1</v>
      </c>
      <c r="H814" s="2">
        <v>0</v>
      </c>
      <c r="I814" s="2">
        <v>0</v>
      </c>
      <c r="J814" s="12">
        <v>62983</v>
      </c>
      <c r="K814" s="12">
        <v>47678.274034822105</v>
      </c>
      <c r="L814" s="12" t="s">
        <v>141</v>
      </c>
      <c r="M814" s="13">
        <v>-3.8868991540007412E-2</v>
      </c>
      <c r="N814" s="12">
        <v>55924.328442806327</v>
      </c>
      <c r="O814" s="14">
        <f t="shared" si="12"/>
        <v>-9.4974536432299944E-2</v>
      </c>
      <c r="P814">
        <v>1</v>
      </c>
      <c r="Q814">
        <v>2</v>
      </c>
      <c r="R814">
        <v>2</v>
      </c>
      <c r="S814">
        <v>1</v>
      </c>
    </row>
    <row r="815" spans="1:19">
      <c r="A815" s="10" t="s">
        <v>407</v>
      </c>
      <c r="B815" s="2">
        <v>5</v>
      </c>
      <c r="C815" s="11" t="s">
        <v>24</v>
      </c>
      <c r="D815" s="2">
        <v>3</v>
      </c>
      <c r="E815" s="2">
        <v>2013</v>
      </c>
      <c r="F815" s="2" t="s">
        <v>170</v>
      </c>
      <c r="G815" s="2">
        <v>1</v>
      </c>
      <c r="H815" s="2">
        <v>0</v>
      </c>
      <c r="I815" s="2">
        <v>0</v>
      </c>
      <c r="J815" s="12">
        <v>62976</v>
      </c>
      <c r="K815" s="12">
        <v>47672.975018925055</v>
      </c>
      <c r="L815" s="12" t="s">
        <v>141</v>
      </c>
      <c r="M815" s="15">
        <v>-3.8869038182764458E-2</v>
      </c>
      <c r="N815" s="12">
        <v>59240.485259577559</v>
      </c>
      <c r="O815" s="14">
        <f t="shared" si="12"/>
        <v>-9.4898457940152656E-2</v>
      </c>
      <c r="P815">
        <v>1</v>
      </c>
      <c r="Q815">
        <v>2</v>
      </c>
      <c r="R815">
        <v>2</v>
      </c>
      <c r="S815">
        <v>1</v>
      </c>
    </row>
    <row r="816" spans="1:19">
      <c r="A816" s="10" t="s">
        <v>215</v>
      </c>
      <c r="B816" s="2">
        <v>3</v>
      </c>
      <c r="C816" s="11" t="s">
        <v>24</v>
      </c>
      <c r="D816" s="2">
        <v>3</v>
      </c>
      <c r="E816" s="2">
        <v>2010</v>
      </c>
      <c r="F816" s="2" t="s">
        <v>216</v>
      </c>
      <c r="G816" s="2">
        <v>1</v>
      </c>
      <c r="H816" s="2">
        <v>0</v>
      </c>
      <c r="I816" s="2">
        <v>0</v>
      </c>
      <c r="J816" s="12">
        <v>62843</v>
      </c>
      <c r="K816" s="12">
        <v>47572.293716881155</v>
      </c>
      <c r="L816" s="12" t="s">
        <v>141</v>
      </c>
      <c r="M816" s="13">
        <v>-3.8869924395148261E-2</v>
      </c>
      <c r="N816" s="12">
        <v>55800.018613455657</v>
      </c>
      <c r="O816" s="14">
        <f t="shared" si="12"/>
        <v>-9.4977388319257838E-2</v>
      </c>
      <c r="P816">
        <v>1</v>
      </c>
      <c r="Q816">
        <v>2</v>
      </c>
      <c r="R816">
        <v>2</v>
      </c>
      <c r="S816">
        <v>1</v>
      </c>
    </row>
    <row r="817" spans="1:19">
      <c r="A817" s="10" t="s">
        <v>374</v>
      </c>
      <c r="B817" s="2">
        <v>3</v>
      </c>
      <c r="C817" s="11" t="s">
        <v>19</v>
      </c>
      <c r="D817" s="2">
        <v>3</v>
      </c>
      <c r="E817" s="2">
        <v>2012</v>
      </c>
      <c r="F817" s="2" t="s">
        <v>148</v>
      </c>
      <c r="G817" s="2">
        <v>1</v>
      </c>
      <c r="H817" s="2">
        <v>0</v>
      </c>
      <c r="I817" s="2">
        <v>0</v>
      </c>
      <c r="J817" s="12">
        <v>62450</v>
      </c>
      <c r="K817" s="12">
        <v>47274.791824375476</v>
      </c>
      <c r="L817" s="12" t="s">
        <v>102</v>
      </c>
      <c r="M817" s="15">
        <v>-3.8872543052793647E-2</v>
      </c>
      <c r="N817" s="12">
        <v>57607.782600868879</v>
      </c>
      <c r="O817" s="14">
        <f t="shared" si="12"/>
        <v>-9.4935915021727088E-2</v>
      </c>
      <c r="P817">
        <v>1</v>
      </c>
      <c r="Q817">
        <v>2</v>
      </c>
      <c r="R817">
        <v>2</v>
      </c>
      <c r="S817">
        <v>1</v>
      </c>
    </row>
    <row r="818" spans="1:19">
      <c r="A818" s="10" t="s">
        <v>333</v>
      </c>
      <c r="B818" s="2">
        <v>2</v>
      </c>
      <c r="C818" s="11" t="s">
        <v>17</v>
      </c>
      <c r="D818" s="2">
        <v>4</v>
      </c>
      <c r="E818" s="2">
        <v>2018</v>
      </c>
      <c r="F818" s="2" t="s">
        <v>334</v>
      </c>
      <c r="G818" s="2">
        <v>1</v>
      </c>
      <c r="H818" s="2">
        <v>0</v>
      </c>
      <c r="I818" s="2">
        <v>0</v>
      </c>
      <c r="J818" s="12">
        <v>62279</v>
      </c>
      <c r="K818" s="12">
        <v>47145.344436033309</v>
      </c>
      <c r="L818" s="12" t="s">
        <v>26</v>
      </c>
      <c r="M818" s="13">
        <v>-3.8873682468715691E-2</v>
      </c>
      <c r="N818" s="12">
        <v>60024.154117254482</v>
      </c>
      <c r="O818" s="14">
        <f t="shared" si="12"/>
        <v>-9.4880479192967576E-2</v>
      </c>
      <c r="P818">
        <v>1</v>
      </c>
      <c r="Q818">
        <v>2</v>
      </c>
      <c r="R818">
        <v>2</v>
      </c>
      <c r="S818">
        <v>1</v>
      </c>
    </row>
    <row r="819" spans="1:19">
      <c r="A819" s="10" t="s">
        <v>215</v>
      </c>
      <c r="B819" s="2">
        <v>3</v>
      </c>
      <c r="C819" s="11" t="s">
        <v>24</v>
      </c>
      <c r="D819" s="2">
        <v>3</v>
      </c>
      <c r="E819" s="2">
        <v>2010</v>
      </c>
      <c r="F819" s="2" t="s">
        <v>216</v>
      </c>
      <c r="G819" s="2">
        <v>1</v>
      </c>
      <c r="H819" s="2">
        <v>0</v>
      </c>
      <c r="I819" s="2">
        <v>0</v>
      </c>
      <c r="J819" s="12">
        <v>62082</v>
      </c>
      <c r="K819" s="12">
        <v>46996.21498864497</v>
      </c>
      <c r="L819" s="12" t="s">
        <v>141</v>
      </c>
      <c r="M819" s="15">
        <v>-3.8874995129163883E-2</v>
      </c>
      <c r="N819" s="12">
        <v>55124.305898199549</v>
      </c>
      <c r="O819" s="14">
        <f t="shared" si="12"/>
        <v>-9.4992890361936116E-2</v>
      </c>
      <c r="P819">
        <v>1</v>
      </c>
      <c r="Q819">
        <v>2</v>
      </c>
      <c r="R819">
        <v>2</v>
      </c>
      <c r="S819">
        <v>1</v>
      </c>
    </row>
    <row r="820" spans="1:19">
      <c r="A820" s="10" t="s">
        <v>445</v>
      </c>
      <c r="B820" s="2">
        <v>4</v>
      </c>
      <c r="C820" s="11" t="s">
        <v>24</v>
      </c>
      <c r="D820" s="2">
        <v>1</v>
      </c>
      <c r="E820" s="2">
        <v>2012</v>
      </c>
      <c r="F820" s="2" t="s">
        <v>337</v>
      </c>
      <c r="G820" s="2">
        <v>1</v>
      </c>
      <c r="H820" s="2">
        <v>0</v>
      </c>
      <c r="I820" s="2">
        <v>0</v>
      </c>
      <c r="J820" s="12">
        <v>62057</v>
      </c>
      <c r="K820" s="12">
        <v>46977.289931869796</v>
      </c>
      <c r="L820" s="12" t="s">
        <v>141</v>
      </c>
      <c r="M820" s="13">
        <v>-3.8875161710439032E-2</v>
      </c>
      <c r="N820" s="12">
        <v>57245.254841667258</v>
      </c>
      <c r="O820" s="14">
        <f t="shared" si="12"/>
        <v>-9.494423204857641E-2</v>
      </c>
      <c r="P820">
        <v>1</v>
      </c>
      <c r="Q820">
        <v>2</v>
      </c>
      <c r="R820">
        <v>2</v>
      </c>
      <c r="S820">
        <v>1</v>
      </c>
    </row>
    <row r="821" spans="1:19">
      <c r="A821" s="10" t="s">
        <v>215</v>
      </c>
      <c r="B821" s="2">
        <v>3</v>
      </c>
      <c r="C821" s="11" t="s">
        <v>24</v>
      </c>
      <c r="D821" s="2">
        <v>3</v>
      </c>
      <c r="E821" s="2">
        <v>2010</v>
      </c>
      <c r="F821" s="2" t="s">
        <v>216</v>
      </c>
      <c r="G821" s="2">
        <v>1</v>
      </c>
      <c r="H821" s="2">
        <v>0</v>
      </c>
      <c r="I821" s="2">
        <v>0</v>
      </c>
      <c r="J821" s="12">
        <v>62057</v>
      </c>
      <c r="K821" s="12">
        <v>46977.289931869796</v>
      </c>
      <c r="L821" s="12" t="s">
        <v>141</v>
      </c>
      <c r="M821" s="15">
        <v>-3.8875161710439032E-2</v>
      </c>
      <c r="N821" s="12">
        <v>55102.107714386933</v>
      </c>
      <c r="O821" s="14">
        <f t="shared" si="12"/>
        <v>-9.4993399627464309E-2</v>
      </c>
      <c r="P821">
        <v>1</v>
      </c>
      <c r="Q821">
        <v>2</v>
      </c>
      <c r="R821">
        <v>2</v>
      </c>
      <c r="S821">
        <v>1</v>
      </c>
    </row>
    <row r="822" spans="1:19">
      <c r="A822" s="10" t="s">
        <v>294</v>
      </c>
      <c r="B822" s="2">
        <v>2</v>
      </c>
      <c r="C822" s="11" t="s">
        <v>39</v>
      </c>
      <c r="D822" s="2">
        <v>2</v>
      </c>
      <c r="E822" s="2">
        <v>2011</v>
      </c>
      <c r="F822" s="2" t="s">
        <v>161</v>
      </c>
      <c r="G822" s="2">
        <v>1</v>
      </c>
      <c r="H822" s="2">
        <v>0</v>
      </c>
      <c r="I822" s="2">
        <v>0</v>
      </c>
      <c r="J822" s="12">
        <v>61955</v>
      </c>
      <c r="K822" s="12">
        <v>46900.075700227106</v>
      </c>
      <c r="L822" s="12" t="s">
        <v>141</v>
      </c>
      <c r="M822" s="13">
        <v>-3.8875841362041655E-2</v>
      </c>
      <c r="N822" s="12">
        <v>55619.734427500349</v>
      </c>
      <c r="O822" s="14">
        <f t="shared" si="12"/>
        <v>-9.4981524356780589E-2</v>
      </c>
      <c r="P822">
        <v>1</v>
      </c>
      <c r="Q822">
        <v>2</v>
      </c>
      <c r="R822">
        <v>2</v>
      </c>
      <c r="S822">
        <v>1</v>
      </c>
    </row>
    <row r="823" spans="1:19">
      <c r="A823" s="10" t="s">
        <v>226</v>
      </c>
      <c r="B823" s="2">
        <v>3</v>
      </c>
      <c r="C823" s="11" t="s">
        <v>24</v>
      </c>
      <c r="D823" s="2">
        <v>3</v>
      </c>
      <c r="E823" s="2">
        <v>2015</v>
      </c>
      <c r="F823" s="2" t="s">
        <v>227</v>
      </c>
      <c r="G823" s="2">
        <v>1</v>
      </c>
      <c r="H823" s="2">
        <v>0</v>
      </c>
      <c r="I823" s="2">
        <v>0</v>
      </c>
      <c r="J823" s="12">
        <v>61784</v>
      </c>
      <c r="K823" s="12">
        <v>46770.628311884939</v>
      </c>
      <c r="L823" s="12" t="s">
        <v>141</v>
      </c>
      <c r="M823" s="15">
        <v>-3.8876980777963692E-2</v>
      </c>
      <c r="N823" s="12">
        <v>59367.152409869741</v>
      </c>
      <c r="O823" s="14">
        <f t="shared" si="12"/>
        <v>-9.4895551972090444E-2</v>
      </c>
      <c r="P823">
        <v>1</v>
      </c>
      <c r="Q823">
        <v>2</v>
      </c>
      <c r="R823">
        <v>2</v>
      </c>
      <c r="S823">
        <v>1</v>
      </c>
    </row>
    <row r="824" spans="1:19">
      <c r="A824" s="10" t="s">
        <v>215</v>
      </c>
      <c r="B824" s="2">
        <v>3</v>
      </c>
      <c r="C824" s="11" t="s">
        <v>24</v>
      </c>
      <c r="D824" s="2">
        <v>3</v>
      </c>
      <c r="E824" s="2">
        <v>2010</v>
      </c>
      <c r="F824" s="2" t="s">
        <v>216</v>
      </c>
      <c r="G824" s="2">
        <v>1</v>
      </c>
      <c r="H824" s="2">
        <v>0</v>
      </c>
      <c r="I824" s="2">
        <v>0</v>
      </c>
      <c r="J824" s="12">
        <v>61594</v>
      </c>
      <c r="K824" s="12">
        <v>46626.797880393642</v>
      </c>
      <c r="L824" s="12" t="s">
        <v>141</v>
      </c>
      <c r="M824" s="13">
        <v>-3.8878246795654846E-2</v>
      </c>
      <c r="N824" s="12">
        <v>54690.997350177233</v>
      </c>
      <c r="O824" s="14">
        <f t="shared" si="12"/>
        <v>-9.5002831225046491E-2</v>
      </c>
      <c r="P824">
        <v>1</v>
      </c>
      <c r="Q824">
        <v>2</v>
      </c>
      <c r="R824">
        <v>2</v>
      </c>
      <c r="S824">
        <v>1</v>
      </c>
    </row>
    <row r="825" spans="1:19">
      <c r="A825" s="10" t="s">
        <v>294</v>
      </c>
      <c r="B825" s="2">
        <v>2</v>
      </c>
      <c r="C825" s="11" t="s">
        <v>24</v>
      </c>
      <c r="D825" s="2">
        <v>2</v>
      </c>
      <c r="E825" s="2">
        <v>2011</v>
      </c>
      <c r="F825" s="2" t="s">
        <v>161</v>
      </c>
      <c r="G825" s="2">
        <v>1</v>
      </c>
      <c r="H825" s="2">
        <v>0</v>
      </c>
      <c r="I825" s="2">
        <v>0</v>
      </c>
      <c r="J825" s="12">
        <v>61397</v>
      </c>
      <c r="K825" s="12">
        <v>46477.668433005303</v>
      </c>
      <c r="L825" s="12" t="s">
        <v>141</v>
      </c>
      <c r="M825" s="15">
        <v>-3.8879559456103038E-2</v>
      </c>
      <c r="N825" s="12">
        <v>55118.793231300762</v>
      </c>
      <c r="O825" s="14">
        <f t="shared" si="12"/>
        <v>-9.4993016832247548E-2</v>
      </c>
      <c r="P825">
        <v>1</v>
      </c>
      <c r="Q825">
        <v>2</v>
      </c>
      <c r="R825">
        <v>2</v>
      </c>
      <c r="S825">
        <v>1</v>
      </c>
    </row>
    <row r="826" spans="1:19">
      <c r="A826" s="10" t="s">
        <v>294</v>
      </c>
      <c r="B826" s="2">
        <v>2</v>
      </c>
      <c r="C826" s="11" t="s">
        <v>24</v>
      </c>
      <c r="D826" s="2">
        <v>2</v>
      </c>
      <c r="E826" s="2">
        <v>2011</v>
      </c>
      <c r="F826" s="2" t="s">
        <v>161</v>
      </c>
      <c r="G826" s="2">
        <v>1</v>
      </c>
      <c r="H826" s="2">
        <v>0</v>
      </c>
      <c r="I826" s="2">
        <v>0</v>
      </c>
      <c r="J826" s="12">
        <v>61328</v>
      </c>
      <c r="K826" s="12">
        <v>46425.435276305834</v>
      </c>
      <c r="L826" s="12" t="s">
        <v>141</v>
      </c>
      <c r="M826" s="13">
        <v>-3.888001922042246E-2</v>
      </c>
      <c r="N826" s="12">
        <v>55056.848889835223</v>
      </c>
      <c r="O826" s="14">
        <f t="shared" si="12"/>
        <v>-9.4994437944805291E-2</v>
      </c>
      <c r="P826">
        <v>1</v>
      </c>
      <c r="Q826">
        <v>2</v>
      </c>
      <c r="R826">
        <v>2</v>
      </c>
      <c r="S826">
        <v>1</v>
      </c>
    </row>
    <row r="827" spans="1:19">
      <c r="A827" s="10" t="s">
        <v>215</v>
      </c>
      <c r="B827" s="2">
        <v>3</v>
      </c>
      <c r="C827" s="11" t="s">
        <v>24</v>
      </c>
      <c r="D827" s="2">
        <v>3</v>
      </c>
      <c r="E827" s="2">
        <v>2010</v>
      </c>
      <c r="F827" s="2" t="s">
        <v>216</v>
      </c>
      <c r="G827" s="2">
        <v>1</v>
      </c>
      <c r="H827" s="2">
        <v>0</v>
      </c>
      <c r="I827" s="2">
        <v>0</v>
      </c>
      <c r="J827" s="12">
        <v>61315</v>
      </c>
      <c r="K827" s="12">
        <v>46415.594246782741</v>
      </c>
      <c r="L827" s="12" t="s">
        <v>141</v>
      </c>
      <c r="M827" s="15">
        <v>-3.8880105842685538E-2</v>
      </c>
      <c r="N827" s="12">
        <v>54443.265618828409</v>
      </c>
      <c r="O827" s="14">
        <f t="shared" si="12"/>
        <v>-9.5008514628341145E-2</v>
      </c>
      <c r="P827">
        <v>1</v>
      </c>
      <c r="Q827">
        <v>2</v>
      </c>
      <c r="R827">
        <v>2</v>
      </c>
      <c r="S827">
        <v>1</v>
      </c>
    </row>
    <row r="828" spans="1:19">
      <c r="A828" s="10" t="s">
        <v>443</v>
      </c>
      <c r="B828" s="2">
        <v>3</v>
      </c>
      <c r="C828" s="11" t="s">
        <v>19</v>
      </c>
      <c r="D828" s="2">
        <v>4</v>
      </c>
      <c r="E828" s="2">
        <v>2009</v>
      </c>
      <c r="F828" s="2" t="s">
        <v>444</v>
      </c>
      <c r="G828" s="2">
        <v>1</v>
      </c>
      <c r="H828" s="2">
        <v>0</v>
      </c>
      <c r="I828" s="2">
        <v>0</v>
      </c>
      <c r="J828" s="12">
        <v>61315</v>
      </c>
      <c r="K828" s="12">
        <v>46415.594246782741</v>
      </c>
      <c r="L828" s="12" t="s">
        <v>102</v>
      </c>
      <c r="M828" s="13">
        <v>-3.8880105842685538E-2</v>
      </c>
      <c r="N828" s="12">
        <v>54709.824373357063</v>
      </c>
      <c r="O828" s="14">
        <f t="shared" si="12"/>
        <v>-9.5002399299895096E-2</v>
      </c>
      <c r="P828">
        <v>1</v>
      </c>
      <c r="Q828">
        <v>2</v>
      </c>
      <c r="R828">
        <v>2</v>
      </c>
      <c r="S828">
        <v>1</v>
      </c>
    </row>
    <row r="829" spans="1:19">
      <c r="A829" s="10" t="s">
        <v>502</v>
      </c>
      <c r="B829" s="2">
        <v>4</v>
      </c>
      <c r="C829" s="11" t="s">
        <v>24</v>
      </c>
      <c r="D829" s="2">
        <v>3</v>
      </c>
      <c r="E829" s="2">
        <v>2008</v>
      </c>
      <c r="F829" s="2" t="s">
        <v>180</v>
      </c>
      <c r="G829" s="2">
        <v>1</v>
      </c>
      <c r="H829" s="2">
        <v>0</v>
      </c>
      <c r="I829" s="2">
        <v>0</v>
      </c>
      <c r="J829" s="12">
        <v>61239</v>
      </c>
      <c r="K829" s="12">
        <v>46358.062074186222</v>
      </c>
      <c r="L829" s="12" t="s">
        <v>141</v>
      </c>
      <c r="M829" s="15">
        <v>-3.8880612249761998E-2</v>
      </c>
      <c r="N829" s="12">
        <v>53793.663968158697</v>
      </c>
      <c r="O829" s="14">
        <f t="shared" si="12"/>
        <v>-9.5023417637097971E-2</v>
      </c>
      <c r="P829">
        <v>1</v>
      </c>
      <c r="Q829">
        <v>2</v>
      </c>
      <c r="R829">
        <v>2</v>
      </c>
      <c r="S829">
        <v>1</v>
      </c>
    </row>
    <row r="830" spans="1:19">
      <c r="A830" s="10" t="s">
        <v>188</v>
      </c>
      <c r="B830" s="2">
        <v>4</v>
      </c>
      <c r="C830" s="11" t="s">
        <v>24</v>
      </c>
      <c r="D830" s="2">
        <v>2</v>
      </c>
      <c r="E830" s="2">
        <v>2013</v>
      </c>
      <c r="F830" s="2" t="s">
        <v>189</v>
      </c>
      <c r="G830" s="2">
        <v>1</v>
      </c>
      <c r="H830" s="2">
        <v>0</v>
      </c>
      <c r="I830" s="2">
        <v>0</v>
      </c>
      <c r="J830" s="12">
        <v>61074</v>
      </c>
      <c r="K830" s="12">
        <v>46233.156699470099</v>
      </c>
      <c r="L830" s="12" t="s">
        <v>141</v>
      </c>
      <c r="M830" s="13">
        <v>-3.8881711686178003E-2</v>
      </c>
      <c r="N830" s="12">
        <v>57451.305207435209</v>
      </c>
      <c r="O830" s="14">
        <f t="shared" si="12"/>
        <v>-9.4939504889397827E-2</v>
      </c>
      <c r="P830">
        <v>1</v>
      </c>
      <c r="Q830">
        <v>2</v>
      </c>
      <c r="R830">
        <v>2</v>
      </c>
      <c r="S830">
        <v>1</v>
      </c>
    </row>
    <row r="831" spans="1:19">
      <c r="A831" s="10" t="s">
        <v>450</v>
      </c>
      <c r="B831" s="2">
        <v>4</v>
      </c>
      <c r="C831" s="11" t="s">
        <v>24</v>
      </c>
      <c r="D831" s="2">
        <v>3</v>
      </c>
      <c r="E831" s="2">
        <v>2010</v>
      </c>
      <c r="F831" s="2" t="s">
        <v>216</v>
      </c>
      <c r="G831" s="2">
        <v>1</v>
      </c>
      <c r="H831" s="2">
        <v>0</v>
      </c>
      <c r="I831" s="2">
        <v>0</v>
      </c>
      <c r="J831" s="12">
        <v>60884</v>
      </c>
      <c r="K831" s="12">
        <v>46089.326267978809</v>
      </c>
      <c r="L831" s="12" t="s">
        <v>141</v>
      </c>
      <c r="M831" s="15">
        <v>-3.8882977703869157E-2</v>
      </c>
      <c r="N831" s="12">
        <v>54060.568929898865</v>
      </c>
      <c r="O831" s="14">
        <f t="shared" si="12"/>
        <v>-9.5017294366047236E-2</v>
      </c>
      <c r="P831">
        <v>1</v>
      </c>
      <c r="Q831">
        <v>2</v>
      </c>
      <c r="R831">
        <v>2</v>
      </c>
      <c r="S831">
        <v>1</v>
      </c>
    </row>
    <row r="832" spans="1:19">
      <c r="A832" s="10" t="s">
        <v>215</v>
      </c>
      <c r="B832" s="2">
        <v>3</v>
      </c>
      <c r="C832" s="11" t="s">
        <v>24</v>
      </c>
      <c r="D832" s="2">
        <v>3</v>
      </c>
      <c r="E832" s="2">
        <v>2010</v>
      </c>
      <c r="F832" s="2" t="s">
        <v>216</v>
      </c>
      <c r="G832" s="2">
        <v>1</v>
      </c>
      <c r="H832" s="2">
        <v>0</v>
      </c>
      <c r="I832" s="2">
        <v>0</v>
      </c>
      <c r="J832" s="12">
        <v>60700</v>
      </c>
      <c r="K832" s="12">
        <v>45950.037850113549</v>
      </c>
      <c r="L832" s="12" t="s">
        <v>141</v>
      </c>
      <c r="M832" s="13">
        <v>-3.8884203742054271E-2</v>
      </c>
      <c r="N832" s="12">
        <v>53897.190297037996</v>
      </c>
      <c r="O832" s="14">
        <f t="shared" si="12"/>
        <v>-9.5021042560334765E-2</v>
      </c>
      <c r="P832">
        <v>1</v>
      </c>
      <c r="Q832">
        <v>2</v>
      </c>
      <c r="R832">
        <v>2</v>
      </c>
      <c r="S832">
        <v>1</v>
      </c>
    </row>
    <row r="833" spans="1:19">
      <c r="A833" s="10" t="s">
        <v>215</v>
      </c>
      <c r="B833" s="2">
        <v>3</v>
      </c>
      <c r="C833" s="11" t="s">
        <v>24</v>
      </c>
      <c r="D833" s="2">
        <v>3</v>
      </c>
      <c r="E833" s="2">
        <v>2010</v>
      </c>
      <c r="F833" s="2" t="s">
        <v>216</v>
      </c>
      <c r="G833" s="2">
        <v>1</v>
      </c>
      <c r="H833" s="2">
        <v>0</v>
      </c>
      <c r="I833" s="2">
        <v>0</v>
      </c>
      <c r="J833" s="12">
        <v>60605</v>
      </c>
      <c r="K833" s="12">
        <v>45878.122634367908</v>
      </c>
      <c r="L833" s="12" t="s">
        <v>141</v>
      </c>
      <c r="M833" s="15">
        <v>-3.8884836750899848E-2</v>
      </c>
      <c r="N833" s="12">
        <v>53812.837198550042</v>
      </c>
      <c r="O833" s="14">
        <f t="shared" si="12"/>
        <v>-9.5022977769341904E-2</v>
      </c>
      <c r="P833">
        <v>1</v>
      </c>
      <c r="Q833">
        <v>2</v>
      </c>
      <c r="R833">
        <v>2</v>
      </c>
      <c r="S833">
        <v>1</v>
      </c>
    </row>
    <row r="834" spans="1:19">
      <c r="A834" s="10" t="s">
        <v>327</v>
      </c>
      <c r="B834" s="2">
        <v>4</v>
      </c>
      <c r="C834" s="11" t="s">
        <v>24</v>
      </c>
      <c r="D834" s="2">
        <v>2</v>
      </c>
      <c r="E834" s="2">
        <v>2011</v>
      </c>
      <c r="F834" s="2" t="s">
        <v>161</v>
      </c>
      <c r="G834" s="2">
        <v>1</v>
      </c>
      <c r="H834" s="2">
        <v>0</v>
      </c>
      <c r="I834" s="2">
        <v>0</v>
      </c>
      <c r="J834" s="12">
        <v>60339</v>
      </c>
      <c r="K834" s="12">
        <v>45676.760030280093</v>
      </c>
      <c r="L834" s="12" t="s">
        <v>141</v>
      </c>
      <c r="M834" s="13">
        <v>-3.8886609175667462E-2</v>
      </c>
      <c r="N834" s="12">
        <v>54168.979995495822</v>
      </c>
      <c r="O834" s="14">
        <f t="shared" ref="O834:O897" si="13">STANDARDIZE(N834,AVERAGE($N$2:$N$1580),STDEV($N$2:$N$1580))</f>
        <v>-9.5014807224799588E-2</v>
      </c>
      <c r="P834">
        <v>1</v>
      </c>
      <c r="Q834">
        <v>2</v>
      </c>
      <c r="R834">
        <v>2</v>
      </c>
      <c r="S834">
        <v>1</v>
      </c>
    </row>
    <row r="835" spans="1:19">
      <c r="A835" s="10" t="s">
        <v>454</v>
      </c>
      <c r="B835" s="2">
        <v>6</v>
      </c>
      <c r="C835" s="11" t="s">
        <v>24</v>
      </c>
      <c r="D835" s="2">
        <v>4</v>
      </c>
      <c r="E835" s="2">
        <v>2011</v>
      </c>
      <c r="F835" s="2" t="s">
        <v>455</v>
      </c>
      <c r="G835" s="2">
        <v>1</v>
      </c>
      <c r="H835" s="2">
        <v>0</v>
      </c>
      <c r="I835" s="2">
        <v>0</v>
      </c>
      <c r="J835" s="12">
        <v>60098</v>
      </c>
      <c r="K835" s="12">
        <v>45494.322482967451</v>
      </c>
      <c r="L835" s="12" t="s">
        <v>141</v>
      </c>
      <c r="M835" s="15">
        <v>-3.8888215019159927E-2</v>
      </c>
      <c r="N835" s="12">
        <v>53952.623672406036</v>
      </c>
      <c r="O835" s="14">
        <f t="shared" si="13"/>
        <v>-9.5019770820834598E-2</v>
      </c>
      <c r="P835">
        <v>1</v>
      </c>
      <c r="Q835">
        <v>2</v>
      </c>
      <c r="R835">
        <v>2</v>
      </c>
      <c r="S835">
        <v>1</v>
      </c>
    </row>
    <row r="836" spans="1:19">
      <c r="A836" s="10" t="s">
        <v>264</v>
      </c>
      <c r="B836" s="2">
        <v>5</v>
      </c>
      <c r="C836" s="11" t="s">
        <v>21</v>
      </c>
      <c r="D836" s="2">
        <v>3</v>
      </c>
      <c r="E836" s="2">
        <v>2010</v>
      </c>
      <c r="F836" s="2" t="s">
        <v>216</v>
      </c>
      <c r="G836" s="2">
        <v>1</v>
      </c>
      <c r="H836" s="2">
        <v>0</v>
      </c>
      <c r="I836" s="2">
        <v>0</v>
      </c>
      <c r="J836" s="12">
        <v>59920</v>
      </c>
      <c r="K836" s="12">
        <v>45359.576078728242</v>
      </c>
      <c r="L836" s="12" t="s">
        <v>26</v>
      </c>
      <c r="M836" s="13">
        <v>-3.8889401077839003E-2</v>
      </c>
      <c r="N836" s="12">
        <v>53204.60696208429</v>
      </c>
      <c r="O836" s="14">
        <f t="shared" si="13"/>
        <v>-9.5036931644814471E-2</v>
      </c>
      <c r="P836">
        <v>1</v>
      </c>
      <c r="Q836">
        <v>2</v>
      </c>
      <c r="R836">
        <v>2</v>
      </c>
      <c r="S836">
        <v>1</v>
      </c>
    </row>
    <row r="837" spans="1:19">
      <c r="A837" s="10" t="s">
        <v>294</v>
      </c>
      <c r="B837" s="2">
        <v>2</v>
      </c>
      <c r="C837" s="11" t="s">
        <v>24</v>
      </c>
      <c r="D837" s="2">
        <v>2</v>
      </c>
      <c r="E837" s="2">
        <v>2011</v>
      </c>
      <c r="F837" s="2" t="s">
        <v>161</v>
      </c>
      <c r="G837" s="2">
        <v>1</v>
      </c>
      <c r="H837" s="2">
        <v>0</v>
      </c>
      <c r="I837" s="2">
        <v>0</v>
      </c>
      <c r="J837" s="12">
        <v>59762</v>
      </c>
      <c r="K837" s="12">
        <v>45239.969719909161</v>
      </c>
      <c r="L837" s="12" t="s">
        <v>141</v>
      </c>
      <c r="M837" s="15">
        <v>-3.8890453871497963E-2</v>
      </c>
      <c r="N837" s="12">
        <v>53650.981661791229</v>
      </c>
      <c r="O837" s="14">
        <f t="shared" si="13"/>
        <v>-9.5026691021115772E-2</v>
      </c>
      <c r="P837">
        <v>1</v>
      </c>
      <c r="Q837">
        <v>2</v>
      </c>
      <c r="R837">
        <v>2</v>
      </c>
      <c r="S837">
        <v>1</v>
      </c>
    </row>
    <row r="838" spans="1:19">
      <c r="A838" s="10" t="s">
        <v>488</v>
      </c>
      <c r="B838" s="2">
        <v>3</v>
      </c>
      <c r="C838" s="11" t="s">
        <v>24</v>
      </c>
      <c r="D838" s="2">
        <v>4</v>
      </c>
      <c r="E838" s="2">
        <v>2011</v>
      </c>
      <c r="F838" s="2" t="s">
        <v>455</v>
      </c>
      <c r="G838" s="2">
        <v>1</v>
      </c>
      <c r="H838" s="2">
        <v>0</v>
      </c>
      <c r="I838" s="2">
        <v>0</v>
      </c>
      <c r="J838" s="12">
        <v>59711</v>
      </c>
      <c r="K838" s="12">
        <v>45201.362604087815</v>
      </c>
      <c r="L838" s="12" t="s">
        <v>141</v>
      </c>
      <c r="M838" s="13">
        <v>-3.8890793697299274E-2</v>
      </c>
      <c r="N838" s="12">
        <v>53605.196713751488</v>
      </c>
      <c r="O838" s="14">
        <f t="shared" si="13"/>
        <v>-9.5027741408658453E-2</v>
      </c>
      <c r="P838">
        <v>1</v>
      </c>
      <c r="Q838">
        <v>2</v>
      </c>
      <c r="R838">
        <v>2</v>
      </c>
      <c r="S838">
        <v>1</v>
      </c>
    </row>
    <row r="839" spans="1:19">
      <c r="A839" s="10" t="s">
        <v>498</v>
      </c>
      <c r="B839" s="2">
        <v>5</v>
      </c>
      <c r="C839" s="11" t="s">
        <v>24</v>
      </c>
      <c r="D839" s="2">
        <v>3</v>
      </c>
      <c r="E839" s="2">
        <v>2015</v>
      </c>
      <c r="F839" s="2" t="s">
        <v>227</v>
      </c>
      <c r="G839" s="2">
        <v>1</v>
      </c>
      <c r="H839" s="2">
        <v>0</v>
      </c>
      <c r="I839" s="2">
        <v>0</v>
      </c>
      <c r="J839" s="12">
        <v>59673</v>
      </c>
      <c r="K839" s="12">
        <v>45172.596517789556</v>
      </c>
      <c r="L839" s="12" t="s">
        <v>141</v>
      </c>
      <c r="M839" s="15">
        <v>-3.8891046900837507E-2</v>
      </c>
      <c r="N839" s="12">
        <v>57338.729861358232</v>
      </c>
      <c r="O839" s="14">
        <f t="shared" si="13"/>
        <v>-9.4942087566591851E-2</v>
      </c>
      <c r="P839">
        <v>1</v>
      </c>
      <c r="Q839">
        <v>2</v>
      </c>
      <c r="R839">
        <v>2</v>
      </c>
      <c r="S839">
        <v>1</v>
      </c>
    </row>
    <row r="840" spans="1:19">
      <c r="A840" s="10" t="s">
        <v>358</v>
      </c>
      <c r="B840" s="2">
        <v>4</v>
      </c>
      <c r="C840" s="11" t="s">
        <v>24</v>
      </c>
      <c r="D840" s="2">
        <v>2</v>
      </c>
      <c r="E840" s="2">
        <v>2012</v>
      </c>
      <c r="F840" s="2" t="s">
        <v>268</v>
      </c>
      <c r="G840" s="2">
        <v>1</v>
      </c>
      <c r="H840" s="2">
        <v>11</v>
      </c>
      <c r="I840" s="2">
        <v>0</v>
      </c>
      <c r="J840" s="12">
        <v>59502</v>
      </c>
      <c r="K840" s="12">
        <v>45043.149129447389</v>
      </c>
      <c r="L840" s="12" t="s">
        <v>141</v>
      </c>
      <c r="M840" s="13">
        <v>-3.8892186316759544E-2</v>
      </c>
      <c r="N840" s="12">
        <v>54888.363175610888</v>
      </c>
      <c r="O840" s="14">
        <f t="shared" si="13"/>
        <v>-9.4998303304555984E-2</v>
      </c>
      <c r="P840">
        <v>2</v>
      </c>
      <c r="Q840">
        <v>2</v>
      </c>
      <c r="R840">
        <v>3</v>
      </c>
      <c r="S840">
        <v>2</v>
      </c>
    </row>
    <row r="841" spans="1:19">
      <c r="A841" s="10" t="s">
        <v>263</v>
      </c>
      <c r="B841" s="2">
        <v>5</v>
      </c>
      <c r="C841" s="11" t="s">
        <v>24</v>
      </c>
      <c r="D841" s="2">
        <v>3</v>
      </c>
      <c r="E841" s="2">
        <v>2011</v>
      </c>
      <c r="F841" s="2" t="s">
        <v>247</v>
      </c>
      <c r="G841" s="2">
        <v>1</v>
      </c>
      <c r="H841" s="2">
        <v>0</v>
      </c>
      <c r="I841" s="2">
        <v>0</v>
      </c>
      <c r="J841" s="12">
        <v>59387</v>
      </c>
      <c r="K841" s="12">
        <v>44956.093868281605</v>
      </c>
      <c r="L841" s="12" t="s">
        <v>141</v>
      </c>
      <c r="M841" s="15">
        <v>-3.8892952590625238E-2</v>
      </c>
      <c r="N841" s="12">
        <v>53314.32763208721</v>
      </c>
      <c r="O841" s="14">
        <f t="shared" si="13"/>
        <v>-9.5034414458929586E-2</v>
      </c>
      <c r="P841">
        <v>1</v>
      </c>
      <c r="Q841">
        <v>2</v>
      </c>
      <c r="R841">
        <v>2</v>
      </c>
      <c r="S841">
        <v>1</v>
      </c>
    </row>
    <row r="842" spans="1:19">
      <c r="A842" s="10" t="s">
        <v>160</v>
      </c>
      <c r="B842" s="2">
        <v>3</v>
      </c>
      <c r="C842" s="11" t="s">
        <v>24</v>
      </c>
      <c r="D842" s="2">
        <v>2</v>
      </c>
      <c r="E842" s="2">
        <v>2011</v>
      </c>
      <c r="F842" s="2" t="s">
        <v>161</v>
      </c>
      <c r="G842" s="2">
        <v>1</v>
      </c>
      <c r="H842" s="2">
        <v>0</v>
      </c>
      <c r="I842" s="2">
        <v>0</v>
      </c>
      <c r="J842" s="12">
        <v>59387</v>
      </c>
      <c r="K842" s="12">
        <v>44956.093868281605</v>
      </c>
      <c r="L842" s="12" t="s">
        <v>141</v>
      </c>
      <c r="M842" s="13">
        <v>-3.8892952590625238E-2</v>
      </c>
      <c r="N842" s="12">
        <v>53314.32763208721</v>
      </c>
      <c r="O842" s="14">
        <f t="shared" si="13"/>
        <v>-9.5034414458929586E-2</v>
      </c>
      <c r="P842">
        <v>1</v>
      </c>
      <c r="Q842">
        <v>2</v>
      </c>
      <c r="R842">
        <v>2</v>
      </c>
      <c r="S842">
        <v>1</v>
      </c>
    </row>
    <row r="843" spans="1:19">
      <c r="A843" s="10" t="s">
        <v>160</v>
      </c>
      <c r="B843" s="2">
        <v>3</v>
      </c>
      <c r="C843" s="11" t="s">
        <v>24</v>
      </c>
      <c r="D843" s="2">
        <v>2</v>
      </c>
      <c r="E843" s="2">
        <v>2011</v>
      </c>
      <c r="F843" s="2" t="s">
        <v>161</v>
      </c>
      <c r="G843" s="2">
        <v>1</v>
      </c>
      <c r="H843" s="2">
        <v>0</v>
      </c>
      <c r="I843" s="2">
        <v>0</v>
      </c>
      <c r="J843" s="12">
        <v>59292</v>
      </c>
      <c r="K843" s="12">
        <v>44884.178652535957</v>
      </c>
      <c r="L843" s="12" t="s">
        <v>141</v>
      </c>
      <c r="M843" s="15">
        <v>-3.8893585599470815E-2</v>
      </c>
      <c r="N843" s="12">
        <v>53229.041944562196</v>
      </c>
      <c r="O843" s="14">
        <f t="shared" si="13"/>
        <v>-9.5036371063175765E-2</v>
      </c>
      <c r="P843">
        <v>1</v>
      </c>
      <c r="Q843">
        <v>2</v>
      </c>
      <c r="R843">
        <v>2</v>
      </c>
      <c r="S843">
        <v>1</v>
      </c>
    </row>
    <row r="844" spans="1:19">
      <c r="A844" s="10" t="s">
        <v>387</v>
      </c>
      <c r="B844" s="2">
        <v>5</v>
      </c>
      <c r="C844" s="11" t="s">
        <v>24</v>
      </c>
      <c r="D844" s="2">
        <v>3</v>
      </c>
      <c r="E844" s="2">
        <v>2009</v>
      </c>
      <c r="F844" s="2" t="s">
        <v>204</v>
      </c>
      <c r="G844" s="2">
        <v>1</v>
      </c>
      <c r="H844" s="2">
        <v>0</v>
      </c>
      <c r="I844" s="2">
        <v>0</v>
      </c>
      <c r="J844" s="12">
        <v>59235</v>
      </c>
      <c r="K844" s="12">
        <v>44841.029523088568</v>
      </c>
      <c r="L844" s="12" t="s">
        <v>141</v>
      </c>
      <c r="M844" s="13">
        <v>-3.8893965404778165E-2</v>
      </c>
      <c r="N844" s="12">
        <v>52853.892958587712</v>
      </c>
      <c r="O844" s="14">
        <f t="shared" si="13"/>
        <v>-9.5044977643250372E-2</v>
      </c>
      <c r="P844">
        <v>1</v>
      </c>
      <c r="Q844">
        <v>2</v>
      </c>
      <c r="R844">
        <v>2</v>
      </c>
      <c r="S844">
        <v>1</v>
      </c>
    </row>
    <row r="845" spans="1:19">
      <c r="A845" s="10" t="s">
        <v>387</v>
      </c>
      <c r="B845" s="2">
        <v>5</v>
      </c>
      <c r="C845" s="11" t="s">
        <v>24</v>
      </c>
      <c r="D845" s="2">
        <v>3</v>
      </c>
      <c r="E845" s="2">
        <v>2009</v>
      </c>
      <c r="F845" s="2" t="s">
        <v>204</v>
      </c>
      <c r="G845" s="2">
        <v>1</v>
      </c>
      <c r="H845" s="2">
        <v>0</v>
      </c>
      <c r="I845" s="2">
        <v>0</v>
      </c>
      <c r="J845" s="12">
        <v>59166</v>
      </c>
      <c r="K845" s="12">
        <v>44788.796366389099</v>
      </c>
      <c r="L845" s="12" t="s">
        <v>141</v>
      </c>
      <c r="M845" s="15">
        <v>-3.889442516909758E-2</v>
      </c>
      <c r="N845" s="12">
        <v>52792.326003001617</v>
      </c>
      <c r="O845" s="14">
        <f t="shared" si="13"/>
        <v>-9.5046390097909758E-2</v>
      </c>
      <c r="P845">
        <v>1</v>
      </c>
      <c r="Q845">
        <v>2</v>
      </c>
      <c r="R845">
        <v>2</v>
      </c>
      <c r="S845">
        <v>1</v>
      </c>
    </row>
    <row r="846" spans="1:19">
      <c r="A846" s="10" t="s">
        <v>442</v>
      </c>
      <c r="B846" s="2">
        <v>5</v>
      </c>
      <c r="C846" s="11" t="s">
        <v>24</v>
      </c>
      <c r="D846" s="2">
        <v>2</v>
      </c>
      <c r="E846" s="2">
        <v>2014</v>
      </c>
      <c r="F846" s="2" t="s">
        <v>323</v>
      </c>
      <c r="G846" s="2">
        <v>1</v>
      </c>
      <c r="H846" s="2">
        <v>0</v>
      </c>
      <c r="I846" s="2">
        <v>0</v>
      </c>
      <c r="J846" s="12">
        <v>59134</v>
      </c>
      <c r="K846" s="12">
        <v>44764.572293716883</v>
      </c>
      <c r="L846" s="12" t="s">
        <v>141</v>
      </c>
      <c r="M846" s="13">
        <v>-3.8894638393129774E-2</v>
      </c>
      <c r="N846" s="12">
        <v>56298.181944438584</v>
      </c>
      <c r="O846" s="14">
        <f t="shared" si="13"/>
        <v>-9.496595957292335E-2</v>
      </c>
      <c r="P846">
        <v>1</v>
      </c>
      <c r="Q846">
        <v>2</v>
      </c>
      <c r="R846">
        <v>2</v>
      </c>
      <c r="S846">
        <v>1</v>
      </c>
    </row>
    <row r="847" spans="1:19">
      <c r="A847" s="10" t="s">
        <v>450</v>
      </c>
      <c r="B847" s="2">
        <v>4</v>
      </c>
      <c r="C847" s="11" t="s">
        <v>24</v>
      </c>
      <c r="D847" s="2">
        <v>3</v>
      </c>
      <c r="E847" s="2">
        <v>2010</v>
      </c>
      <c r="F847" s="2" t="s">
        <v>216</v>
      </c>
      <c r="G847" s="2">
        <v>1</v>
      </c>
      <c r="H847" s="2">
        <v>0</v>
      </c>
      <c r="I847" s="2">
        <v>0</v>
      </c>
      <c r="J847" s="12">
        <v>58994</v>
      </c>
      <c r="K847" s="12">
        <v>44658.591975775933</v>
      </c>
      <c r="L847" s="12" t="s">
        <v>141</v>
      </c>
      <c r="M847" s="15">
        <v>-3.8895571248270623E-2</v>
      </c>
      <c r="N847" s="12">
        <v>52382.386233664896</v>
      </c>
      <c r="O847" s="14">
        <f t="shared" si="13"/>
        <v>-9.5055794839978822E-2</v>
      </c>
      <c r="P847">
        <v>1</v>
      </c>
      <c r="Q847">
        <v>2</v>
      </c>
      <c r="R847">
        <v>2</v>
      </c>
      <c r="S847">
        <v>1</v>
      </c>
    </row>
    <row r="848" spans="1:19">
      <c r="A848" s="10" t="s">
        <v>327</v>
      </c>
      <c r="B848" s="2">
        <v>4</v>
      </c>
      <c r="C848" s="11" t="s">
        <v>24</v>
      </c>
      <c r="D848" s="2">
        <v>2</v>
      </c>
      <c r="E848" s="2">
        <v>2011</v>
      </c>
      <c r="F848" s="2" t="s">
        <v>161</v>
      </c>
      <c r="G848" s="2">
        <v>1</v>
      </c>
      <c r="H848" s="2">
        <v>0</v>
      </c>
      <c r="I848" s="2">
        <v>0</v>
      </c>
      <c r="J848" s="12">
        <v>58969</v>
      </c>
      <c r="K848" s="12">
        <v>44639.66691900076</v>
      </c>
      <c r="L848" s="12" t="s">
        <v>141</v>
      </c>
      <c r="M848" s="13">
        <v>-3.8895737829545779E-2</v>
      </c>
      <c r="N848" s="12">
        <v>52939.070606977126</v>
      </c>
      <c r="O848" s="14">
        <f t="shared" si="13"/>
        <v>-9.5043023517612721E-2</v>
      </c>
      <c r="P848">
        <v>1</v>
      </c>
      <c r="Q848">
        <v>2</v>
      </c>
      <c r="R848">
        <v>2</v>
      </c>
      <c r="S848">
        <v>1</v>
      </c>
    </row>
    <row r="849" spans="1:19">
      <c r="A849" s="10" t="s">
        <v>503</v>
      </c>
      <c r="B849" s="2">
        <v>5</v>
      </c>
      <c r="C849" s="11" t="s">
        <v>24</v>
      </c>
      <c r="D849" s="2">
        <v>4</v>
      </c>
      <c r="E849" s="2">
        <v>2011</v>
      </c>
      <c r="F849" s="2" t="s">
        <v>455</v>
      </c>
      <c r="G849" s="2">
        <v>1</v>
      </c>
      <c r="H849" s="2">
        <v>0</v>
      </c>
      <c r="I849" s="2">
        <v>0</v>
      </c>
      <c r="J849" s="12">
        <v>58785</v>
      </c>
      <c r="K849" s="12">
        <v>44500.378501135507</v>
      </c>
      <c r="L849" s="12" t="s">
        <v>141</v>
      </c>
      <c r="M849" s="15">
        <v>-3.8896963867730894E-2</v>
      </c>
      <c r="N849" s="12">
        <v>52773.885696402358</v>
      </c>
      <c r="O849" s="14">
        <f t="shared" si="13"/>
        <v>-9.5046813151100029E-2</v>
      </c>
      <c r="P849">
        <v>1</v>
      </c>
      <c r="Q849">
        <v>2</v>
      </c>
      <c r="R849">
        <v>2</v>
      </c>
      <c r="S849">
        <v>1</v>
      </c>
    </row>
    <row r="850" spans="1:19">
      <c r="A850" s="10" t="s">
        <v>397</v>
      </c>
      <c r="B850" s="2">
        <v>6</v>
      </c>
      <c r="C850" s="11" t="s">
        <v>24</v>
      </c>
      <c r="D850" s="2">
        <v>2</v>
      </c>
      <c r="E850" s="2">
        <v>2010</v>
      </c>
      <c r="F850" s="2" t="s">
        <v>266</v>
      </c>
      <c r="G850" s="2">
        <v>1</v>
      </c>
      <c r="H850" s="2">
        <v>0</v>
      </c>
      <c r="I850" s="2">
        <v>0</v>
      </c>
      <c r="J850" s="12">
        <v>58741</v>
      </c>
      <c r="K850" s="12">
        <v>44467.070401211204</v>
      </c>
      <c r="L850" s="12" t="s">
        <v>141</v>
      </c>
      <c r="M850" s="13">
        <v>-3.8897257050775159E-2</v>
      </c>
      <c r="N850" s="12">
        <v>52157.740613481197</v>
      </c>
      <c r="O850" s="14">
        <f t="shared" si="13"/>
        <v>-9.5060948607124177E-2</v>
      </c>
      <c r="P850">
        <v>1</v>
      </c>
      <c r="Q850">
        <v>2</v>
      </c>
      <c r="R850">
        <v>2</v>
      </c>
      <c r="S850">
        <v>1</v>
      </c>
    </row>
    <row r="851" spans="1:19">
      <c r="A851" s="10" t="s">
        <v>339</v>
      </c>
      <c r="B851" s="2">
        <v>3</v>
      </c>
      <c r="C851" s="11" t="s">
        <v>24</v>
      </c>
      <c r="D851" s="2">
        <v>2</v>
      </c>
      <c r="E851" s="2">
        <v>2010</v>
      </c>
      <c r="F851" s="2" t="s">
        <v>266</v>
      </c>
      <c r="G851" s="2">
        <v>1</v>
      </c>
      <c r="H851" s="2">
        <v>0</v>
      </c>
      <c r="I851" s="2">
        <v>0</v>
      </c>
      <c r="J851" s="12">
        <v>58614</v>
      </c>
      <c r="K851" s="12">
        <v>44370.93111279334</v>
      </c>
      <c r="L851" s="12" t="s">
        <v>141</v>
      </c>
      <c r="M851" s="15">
        <v>-3.8898103283652931E-2</v>
      </c>
      <c r="N851" s="12">
        <v>52044.973839713093</v>
      </c>
      <c r="O851" s="14">
        <f t="shared" si="13"/>
        <v>-9.5063535676007394E-2</v>
      </c>
      <c r="P851">
        <v>1</v>
      </c>
      <c r="Q851">
        <v>2</v>
      </c>
      <c r="R851">
        <v>2</v>
      </c>
      <c r="S851">
        <v>1</v>
      </c>
    </row>
    <row r="852" spans="1:19">
      <c r="A852" s="10" t="s">
        <v>294</v>
      </c>
      <c r="B852" s="2">
        <v>2</v>
      </c>
      <c r="C852" s="11" t="s">
        <v>24</v>
      </c>
      <c r="D852" s="2">
        <v>2</v>
      </c>
      <c r="E852" s="2">
        <v>2011</v>
      </c>
      <c r="F852" s="2" t="s">
        <v>161</v>
      </c>
      <c r="G852" s="2">
        <v>1</v>
      </c>
      <c r="H852" s="2">
        <v>0</v>
      </c>
      <c r="I852" s="2">
        <v>0</v>
      </c>
      <c r="J852" s="12">
        <v>58386</v>
      </c>
      <c r="K852" s="12">
        <v>44198.334595003784</v>
      </c>
      <c r="L852" s="12" t="s">
        <v>141</v>
      </c>
      <c r="M852" s="13">
        <v>-3.8899622504882318E-2</v>
      </c>
      <c r="N852" s="12">
        <v>52415.68580879728</v>
      </c>
      <c r="O852" s="14">
        <f t="shared" si="13"/>
        <v>-9.5055030888933925E-2</v>
      </c>
      <c r="P852">
        <v>1</v>
      </c>
      <c r="Q852">
        <v>2</v>
      </c>
      <c r="R852">
        <v>2</v>
      </c>
      <c r="S852">
        <v>1</v>
      </c>
    </row>
    <row r="853" spans="1:19">
      <c r="A853" s="10" t="s">
        <v>294</v>
      </c>
      <c r="B853" s="2">
        <v>2</v>
      </c>
      <c r="C853" s="11" t="s">
        <v>24</v>
      </c>
      <c r="D853" s="2">
        <v>2</v>
      </c>
      <c r="E853" s="2">
        <v>2011</v>
      </c>
      <c r="F853" s="2" t="s">
        <v>161</v>
      </c>
      <c r="G853" s="2">
        <v>1</v>
      </c>
      <c r="H853" s="2">
        <v>0</v>
      </c>
      <c r="I853" s="2">
        <v>0</v>
      </c>
      <c r="J853" s="12">
        <v>58335</v>
      </c>
      <c r="K853" s="12">
        <v>44159.727479182438</v>
      </c>
      <c r="L853" s="12" t="s">
        <v>141</v>
      </c>
      <c r="M853" s="15">
        <v>-3.8899962330683623E-2</v>
      </c>
      <c r="N853" s="12">
        <v>52369.900860757531</v>
      </c>
      <c r="O853" s="14">
        <f t="shared" si="13"/>
        <v>-9.5056081276476606E-2</v>
      </c>
      <c r="P853">
        <v>1</v>
      </c>
      <c r="Q853">
        <v>2</v>
      </c>
      <c r="R853">
        <v>2</v>
      </c>
      <c r="S853">
        <v>1</v>
      </c>
    </row>
    <row r="854" spans="1:19">
      <c r="A854" s="10" t="s">
        <v>267</v>
      </c>
      <c r="B854" s="2">
        <v>5</v>
      </c>
      <c r="C854" s="11" t="s">
        <v>24</v>
      </c>
      <c r="D854" s="2">
        <v>2</v>
      </c>
      <c r="E854" s="2">
        <v>2012</v>
      </c>
      <c r="F854" s="2" t="s">
        <v>268</v>
      </c>
      <c r="G854" s="2">
        <v>1</v>
      </c>
      <c r="H854" s="2">
        <v>0</v>
      </c>
      <c r="I854" s="2">
        <v>0</v>
      </c>
      <c r="J854" s="12">
        <v>58233</v>
      </c>
      <c r="K854" s="12">
        <v>44082.513247539748</v>
      </c>
      <c r="L854" s="12" t="s">
        <v>141</v>
      </c>
      <c r="M854" s="13">
        <v>-3.8900641982286245E-2</v>
      </c>
      <c r="N854" s="12">
        <v>53717.75827376137</v>
      </c>
      <c r="O854" s="14">
        <f t="shared" si="13"/>
        <v>-9.5025159047741142E-2</v>
      </c>
      <c r="P854">
        <v>1</v>
      </c>
      <c r="Q854">
        <v>2</v>
      </c>
      <c r="R854">
        <v>2</v>
      </c>
      <c r="S854">
        <v>1</v>
      </c>
    </row>
    <row r="855" spans="1:19">
      <c r="A855" s="10" t="s">
        <v>504</v>
      </c>
      <c r="B855" s="2">
        <v>6</v>
      </c>
      <c r="C855" s="11" t="s">
        <v>24</v>
      </c>
      <c r="D855" s="2">
        <v>4</v>
      </c>
      <c r="E855" s="2">
        <v>2010</v>
      </c>
      <c r="F855" s="2" t="s">
        <v>485</v>
      </c>
      <c r="G855" s="2">
        <v>1</v>
      </c>
      <c r="H855" s="2">
        <v>0</v>
      </c>
      <c r="I855" s="2">
        <v>0</v>
      </c>
      <c r="J855" s="12">
        <v>58170</v>
      </c>
      <c r="K855" s="12">
        <v>44034.822104466315</v>
      </c>
      <c r="L855" s="12" t="s">
        <v>141</v>
      </c>
      <c r="M855" s="15">
        <v>-3.8901061767099628E-2</v>
      </c>
      <c r="N855" s="12">
        <v>51650.734095200991</v>
      </c>
      <c r="O855" s="14">
        <f t="shared" si="13"/>
        <v>-9.5072580231788162E-2</v>
      </c>
      <c r="P855">
        <v>1</v>
      </c>
      <c r="Q855">
        <v>2</v>
      </c>
      <c r="R855">
        <v>2</v>
      </c>
      <c r="S855">
        <v>1</v>
      </c>
    </row>
    <row r="856" spans="1:19">
      <c r="A856" s="10" t="s">
        <v>366</v>
      </c>
      <c r="B856" s="2">
        <v>4</v>
      </c>
      <c r="C856" s="11" t="s">
        <v>24</v>
      </c>
      <c r="D856" s="2">
        <v>2</v>
      </c>
      <c r="E856" s="2">
        <v>2010</v>
      </c>
      <c r="F856" s="2" t="s">
        <v>266</v>
      </c>
      <c r="G856" s="2">
        <v>1</v>
      </c>
      <c r="H856" s="2">
        <v>0</v>
      </c>
      <c r="I856" s="2">
        <v>0</v>
      </c>
      <c r="J856" s="12">
        <v>58075</v>
      </c>
      <c r="K856" s="12">
        <v>43962.906888720667</v>
      </c>
      <c r="L856" s="12" t="s">
        <v>141</v>
      </c>
      <c r="M856" s="13">
        <v>-3.8901694775945204E-2</v>
      </c>
      <c r="N856" s="12">
        <v>51566.380996713036</v>
      </c>
      <c r="O856" s="14">
        <f t="shared" si="13"/>
        <v>-9.5074515440795301E-2</v>
      </c>
      <c r="P856">
        <v>1</v>
      </c>
      <c r="Q856">
        <v>2</v>
      </c>
      <c r="R856">
        <v>2</v>
      </c>
      <c r="S856">
        <v>1</v>
      </c>
    </row>
    <row r="857" spans="1:19">
      <c r="A857" s="10" t="s">
        <v>450</v>
      </c>
      <c r="B857" s="2">
        <v>4</v>
      </c>
      <c r="C857" s="11" t="s">
        <v>24</v>
      </c>
      <c r="D857" s="2">
        <v>3</v>
      </c>
      <c r="E857" s="2">
        <v>2010</v>
      </c>
      <c r="F857" s="2" t="s">
        <v>216</v>
      </c>
      <c r="G857" s="2">
        <v>1</v>
      </c>
      <c r="H857" s="2">
        <v>0</v>
      </c>
      <c r="I857" s="2">
        <v>0</v>
      </c>
      <c r="J857" s="12">
        <v>57885</v>
      </c>
      <c r="K857" s="12">
        <v>43819.07645722937</v>
      </c>
      <c r="L857" s="12" t="s">
        <v>141</v>
      </c>
      <c r="M857" s="15">
        <v>-3.8902960793636358E-2</v>
      </c>
      <c r="N857" s="12">
        <v>51397.674799737135</v>
      </c>
      <c r="O857" s="14">
        <f t="shared" si="13"/>
        <v>-9.507838585880958E-2</v>
      </c>
      <c r="P857">
        <v>1</v>
      </c>
      <c r="Q857">
        <v>2</v>
      </c>
      <c r="R857">
        <v>2</v>
      </c>
      <c r="S857">
        <v>1</v>
      </c>
    </row>
    <row r="858" spans="1:19">
      <c r="A858" s="10" t="s">
        <v>188</v>
      </c>
      <c r="B858" s="2">
        <v>4</v>
      </c>
      <c r="C858" s="11" t="s">
        <v>24</v>
      </c>
      <c r="D858" s="2">
        <v>2</v>
      </c>
      <c r="E858" s="2">
        <v>2013</v>
      </c>
      <c r="F858" s="2" t="s">
        <v>189</v>
      </c>
      <c r="G858" s="2">
        <v>1</v>
      </c>
      <c r="H858" s="2">
        <v>0</v>
      </c>
      <c r="I858" s="2">
        <v>0</v>
      </c>
      <c r="J858" s="12">
        <v>57771</v>
      </c>
      <c r="K858" s="12">
        <v>43732.778198334599</v>
      </c>
      <c r="L858" s="12" t="s">
        <v>141</v>
      </c>
      <c r="M858" s="13">
        <v>-3.8903720404251045E-2</v>
      </c>
      <c r="N858" s="12">
        <v>54344.227545907255</v>
      </c>
      <c r="O858" s="14">
        <f t="shared" si="13"/>
        <v>-9.501078673658854E-2</v>
      </c>
      <c r="P858">
        <v>1</v>
      </c>
      <c r="Q858">
        <v>2</v>
      </c>
      <c r="R858">
        <v>2</v>
      </c>
      <c r="S858">
        <v>1</v>
      </c>
    </row>
    <row r="859" spans="1:19">
      <c r="A859" s="10" t="s">
        <v>369</v>
      </c>
      <c r="B859" s="2">
        <v>4</v>
      </c>
      <c r="C859" s="11" t="s">
        <v>24</v>
      </c>
      <c r="D859" s="2">
        <v>3</v>
      </c>
      <c r="E859" s="2">
        <v>2012</v>
      </c>
      <c r="F859" s="2" t="s">
        <v>148</v>
      </c>
      <c r="G859" s="2">
        <v>1</v>
      </c>
      <c r="H859" s="2">
        <v>0</v>
      </c>
      <c r="I859" s="2">
        <v>0</v>
      </c>
      <c r="J859" s="12">
        <v>57752</v>
      </c>
      <c r="K859" s="12">
        <v>43718.39515518547</v>
      </c>
      <c r="L859" s="12" t="s">
        <v>141</v>
      </c>
      <c r="M859" s="15">
        <v>-3.8903847006020162E-2</v>
      </c>
      <c r="N859" s="12">
        <v>53274.053815298314</v>
      </c>
      <c r="O859" s="14">
        <f t="shared" si="13"/>
        <v>-9.5035338411391321E-2</v>
      </c>
      <c r="P859">
        <v>1</v>
      </c>
      <c r="Q859">
        <v>2</v>
      </c>
      <c r="R859">
        <v>2</v>
      </c>
      <c r="S859">
        <v>1</v>
      </c>
    </row>
    <row r="860" spans="1:19">
      <c r="A860" s="10" t="s">
        <v>160</v>
      </c>
      <c r="B860" s="2">
        <v>3</v>
      </c>
      <c r="C860" s="11" t="s">
        <v>24</v>
      </c>
      <c r="D860" s="2">
        <v>2</v>
      </c>
      <c r="E860" s="2">
        <v>2011</v>
      </c>
      <c r="F860" s="2" t="s">
        <v>161</v>
      </c>
      <c r="G860" s="2">
        <v>1</v>
      </c>
      <c r="H860" s="2">
        <v>0</v>
      </c>
      <c r="I860" s="2">
        <v>0</v>
      </c>
      <c r="J860" s="12">
        <v>57745</v>
      </c>
      <c r="K860" s="12">
        <v>43713.09613928842</v>
      </c>
      <c r="L860" s="12" t="s">
        <v>141</v>
      </c>
      <c r="M860" s="13">
        <v>-3.8903893648777207E-2</v>
      </c>
      <c r="N860" s="12">
        <v>51840.231854023201</v>
      </c>
      <c r="O860" s="14">
        <f t="shared" si="13"/>
        <v>-9.5068232818637008E-2</v>
      </c>
      <c r="P860">
        <v>1</v>
      </c>
      <c r="Q860">
        <v>2</v>
      </c>
      <c r="R860">
        <v>2</v>
      </c>
      <c r="S860">
        <v>1</v>
      </c>
    </row>
    <row r="861" spans="1:19">
      <c r="A861" s="10" t="s">
        <v>412</v>
      </c>
      <c r="B861" s="2">
        <v>4</v>
      </c>
      <c r="C861" s="11" t="s">
        <v>24</v>
      </c>
      <c r="D861" s="2">
        <v>2</v>
      </c>
      <c r="E861" s="2">
        <v>2014</v>
      </c>
      <c r="F861" s="2" t="s">
        <v>323</v>
      </c>
      <c r="G861" s="2">
        <v>1</v>
      </c>
      <c r="H861" s="2">
        <v>0</v>
      </c>
      <c r="I861" s="2">
        <v>0</v>
      </c>
      <c r="J861" s="12">
        <v>57726</v>
      </c>
      <c r="K861" s="12">
        <v>43698.71309613929</v>
      </c>
      <c r="L861" s="12" t="s">
        <v>141</v>
      </c>
      <c r="M861" s="15">
        <v>-3.8904020250546324E-2</v>
      </c>
      <c r="N861" s="12">
        <v>54957.703705561296</v>
      </c>
      <c r="O861" s="14">
        <f t="shared" si="13"/>
        <v>-9.4996712510376211E-2</v>
      </c>
      <c r="P861">
        <v>1</v>
      </c>
      <c r="Q861">
        <v>2</v>
      </c>
      <c r="R861">
        <v>2</v>
      </c>
      <c r="S861">
        <v>1</v>
      </c>
    </row>
    <row r="862" spans="1:19">
      <c r="A862" s="10" t="s">
        <v>327</v>
      </c>
      <c r="B862" s="2">
        <v>4</v>
      </c>
      <c r="C862" s="11" t="s">
        <v>24</v>
      </c>
      <c r="D862" s="2">
        <v>2</v>
      </c>
      <c r="E862" s="2">
        <v>2011</v>
      </c>
      <c r="F862" s="2" t="s">
        <v>161</v>
      </c>
      <c r="G862" s="2">
        <v>1</v>
      </c>
      <c r="H862" s="2">
        <v>0</v>
      </c>
      <c r="I862" s="2">
        <v>0</v>
      </c>
      <c r="J862" s="12">
        <v>57701</v>
      </c>
      <c r="K862" s="12">
        <v>43679.788039364117</v>
      </c>
      <c r="L862" s="12" t="s">
        <v>141</v>
      </c>
      <c r="M862" s="13">
        <v>-3.8904186831821473E-2</v>
      </c>
      <c r="N862" s="12">
        <v>51800.731114537935</v>
      </c>
      <c r="O862" s="14">
        <f t="shared" si="13"/>
        <v>-9.5069139035340505E-2</v>
      </c>
      <c r="P862">
        <v>1</v>
      </c>
      <c r="Q862">
        <v>2</v>
      </c>
      <c r="R862">
        <v>2</v>
      </c>
      <c r="S862">
        <v>1</v>
      </c>
    </row>
    <row r="863" spans="1:19">
      <c r="A863" s="10" t="s">
        <v>420</v>
      </c>
      <c r="B863" s="2">
        <v>5</v>
      </c>
      <c r="C863" s="11" t="s">
        <v>28</v>
      </c>
      <c r="D863" s="2">
        <v>2</v>
      </c>
      <c r="E863" s="2">
        <v>2013</v>
      </c>
      <c r="F863" s="2" t="s">
        <v>189</v>
      </c>
      <c r="G863" s="2">
        <v>1</v>
      </c>
      <c r="H863" s="2">
        <v>0</v>
      </c>
      <c r="I863" s="2">
        <v>0</v>
      </c>
      <c r="J863" s="12">
        <v>57536</v>
      </c>
      <c r="K863" s="12">
        <v>43554.882664647994</v>
      </c>
      <c r="L863" s="12" t="s">
        <v>141</v>
      </c>
      <c r="M863" s="15">
        <v>-3.8905286268237471E-2</v>
      </c>
      <c r="N863" s="12">
        <v>54123.166919065268</v>
      </c>
      <c r="O863" s="14">
        <f t="shared" si="13"/>
        <v>-9.501585825765721E-2</v>
      </c>
      <c r="P863">
        <v>1</v>
      </c>
      <c r="Q863">
        <v>2</v>
      </c>
      <c r="R863">
        <v>2</v>
      </c>
      <c r="S863">
        <v>1</v>
      </c>
    </row>
    <row r="864" spans="1:19">
      <c r="A864" s="10" t="s">
        <v>358</v>
      </c>
      <c r="B864" s="2">
        <v>4</v>
      </c>
      <c r="C864" s="11" t="s">
        <v>24</v>
      </c>
      <c r="D864" s="2">
        <v>2</v>
      </c>
      <c r="E864" s="2">
        <v>2012</v>
      </c>
      <c r="F864" s="2" t="s">
        <v>268</v>
      </c>
      <c r="G864" s="2">
        <v>1</v>
      </c>
      <c r="H864" s="2">
        <v>0</v>
      </c>
      <c r="I864" s="2">
        <v>0</v>
      </c>
      <c r="J864" s="12">
        <v>57517</v>
      </c>
      <c r="K864" s="12">
        <v>43540.499621498864</v>
      </c>
      <c r="L864" s="12" t="s">
        <v>141</v>
      </c>
      <c r="M864" s="13">
        <v>-3.8905412870006588E-2</v>
      </c>
      <c r="N864" s="12">
        <v>53057.275129770627</v>
      </c>
      <c r="O864" s="14">
        <f t="shared" si="13"/>
        <v>-9.5040311697166341E-2</v>
      </c>
      <c r="P864">
        <v>1</v>
      </c>
      <c r="Q864">
        <v>2</v>
      </c>
      <c r="R864">
        <v>2</v>
      </c>
      <c r="S864">
        <v>1</v>
      </c>
    </row>
    <row r="865" spans="1:19">
      <c r="A865" s="10" t="s">
        <v>450</v>
      </c>
      <c r="B865" s="2">
        <v>4</v>
      </c>
      <c r="C865" s="11" t="s">
        <v>24</v>
      </c>
      <c r="D865" s="2">
        <v>3</v>
      </c>
      <c r="E865" s="2">
        <v>2010</v>
      </c>
      <c r="F865" s="2" t="s">
        <v>216</v>
      </c>
      <c r="G865" s="2">
        <v>1</v>
      </c>
      <c r="H865" s="2">
        <v>0</v>
      </c>
      <c r="I865" s="2">
        <v>0</v>
      </c>
      <c r="J865" s="12">
        <v>52140</v>
      </c>
      <c r="K865" s="12">
        <v>39470.098410295235</v>
      </c>
      <c r="L865" s="12" t="s">
        <v>141</v>
      </c>
      <c r="M865" s="15">
        <v>-3.8941241170666226E-2</v>
      </c>
      <c r="N865" s="12">
        <v>46296.53215959738</v>
      </c>
      <c r="O865" s="14">
        <f t="shared" si="13"/>
        <v>-9.5195415077188913E-2</v>
      </c>
      <c r="P865">
        <v>1</v>
      </c>
      <c r="Q865">
        <v>2</v>
      </c>
      <c r="R865">
        <v>2</v>
      </c>
      <c r="S865">
        <v>1</v>
      </c>
    </row>
    <row r="866" spans="1:19">
      <c r="A866" s="10" t="s">
        <v>169</v>
      </c>
      <c r="B866" s="2">
        <v>3</v>
      </c>
      <c r="C866" s="11" t="s">
        <v>24</v>
      </c>
      <c r="D866" s="2">
        <v>3</v>
      </c>
      <c r="E866" s="2">
        <v>2013</v>
      </c>
      <c r="F866" s="2" t="s">
        <v>170</v>
      </c>
      <c r="G866" s="2">
        <v>1</v>
      </c>
      <c r="H866" s="2">
        <v>0</v>
      </c>
      <c r="I866" s="2">
        <v>0</v>
      </c>
      <c r="J866" s="12">
        <v>52126</v>
      </c>
      <c r="K866" s="12">
        <v>39459.500378501136</v>
      </c>
      <c r="L866" s="12" t="s">
        <v>141</v>
      </c>
      <c r="M866" s="13">
        <v>-3.894133445618031E-2</v>
      </c>
      <c r="N866" s="12">
        <v>49034.069084107279</v>
      </c>
      <c r="O866" s="14">
        <f t="shared" si="13"/>
        <v>-9.513261114694023E-2</v>
      </c>
      <c r="P866">
        <v>1</v>
      </c>
      <c r="Q866">
        <v>2</v>
      </c>
      <c r="R866">
        <v>2</v>
      </c>
      <c r="S866">
        <v>1</v>
      </c>
    </row>
    <row r="867" spans="1:19">
      <c r="A867" s="10" t="s">
        <v>409</v>
      </c>
      <c r="B867" s="2">
        <v>6</v>
      </c>
      <c r="C867" s="11" t="s">
        <v>28</v>
      </c>
      <c r="D867" s="2">
        <v>2</v>
      </c>
      <c r="E867" s="2">
        <v>2013</v>
      </c>
      <c r="F867" s="2" t="s">
        <v>189</v>
      </c>
      <c r="G867" s="2">
        <v>1</v>
      </c>
      <c r="H867" s="2">
        <v>0</v>
      </c>
      <c r="I867" s="2">
        <v>0</v>
      </c>
      <c r="J867" s="12">
        <v>52069</v>
      </c>
      <c r="K867" s="12">
        <v>39416.351249053747</v>
      </c>
      <c r="L867" s="12" t="s">
        <v>141</v>
      </c>
      <c r="M867" s="15">
        <v>-3.8941714261487653E-2</v>
      </c>
      <c r="N867" s="12">
        <v>48980.450123554117</v>
      </c>
      <c r="O867" s="14">
        <f t="shared" si="13"/>
        <v>-9.5133841260561139E-2</v>
      </c>
      <c r="P867">
        <v>1</v>
      </c>
      <c r="Q867">
        <v>2</v>
      </c>
      <c r="R867">
        <v>2</v>
      </c>
      <c r="S867">
        <v>1</v>
      </c>
    </row>
    <row r="868" spans="1:19">
      <c r="A868" s="10" t="s">
        <v>505</v>
      </c>
      <c r="B868" s="2">
        <v>3</v>
      </c>
      <c r="C868" s="11" t="s">
        <v>19</v>
      </c>
      <c r="D868" s="2">
        <v>2</v>
      </c>
      <c r="E868" s="2">
        <v>2019</v>
      </c>
      <c r="F868" s="2" t="s">
        <v>240</v>
      </c>
      <c r="G868" s="2">
        <v>1</v>
      </c>
      <c r="H868" s="2">
        <v>0</v>
      </c>
      <c r="I868" s="2">
        <v>0</v>
      </c>
      <c r="J868" s="12">
        <v>51883</v>
      </c>
      <c r="K868" s="12">
        <v>39275.548826646482</v>
      </c>
      <c r="L868" s="12" t="s">
        <v>102</v>
      </c>
      <c r="M868" s="13">
        <v>-3.8942953626174781E-2</v>
      </c>
      <c r="N868" s="12">
        <v>50134.64580610265</v>
      </c>
      <c r="O868" s="14">
        <f t="shared" si="13"/>
        <v>-9.5107361973837692E-2</v>
      </c>
      <c r="P868">
        <v>1</v>
      </c>
      <c r="Q868">
        <v>2</v>
      </c>
      <c r="R868">
        <v>2</v>
      </c>
      <c r="S868">
        <v>1</v>
      </c>
    </row>
    <row r="869" spans="1:19">
      <c r="A869" s="10" t="s">
        <v>219</v>
      </c>
      <c r="B869" s="2">
        <v>2</v>
      </c>
      <c r="C869" s="11" t="s">
        <v>24</v>
      </c>
      <c r="D869" s="2">
        <v>3</v>
      </c>
      <c r="E869" s="2">
        <v>1995</v>
      </c>
      <c r="F869" s="2" t="s">
        <v>124</v>
      </c>
      <c r="G869" s="2">
        <v>1</v>
      </c>
      <c r="H869" s="2">
        <v>0</v>
      </c>
      <c r="I869" s="2">
        <v>0</v>
      </c>
      <c r="J869" s="12">
        <v>51850</v>
      </c>
      <c r="K869" s="12">
        <v>39250.56775170326</v>
      </c>
      <c r="L869" s="12" t="s">
        <v>141</v>
      </c>
      <c r="M869" s="15">
        <v>-3.8943173513457982E-2</v>
      </c>
      <c r="N869" s="12">
        <v>60736.284678065233</v>
      </c>
      <c r="O869" s="14">
        <f t="shared" si="13"/>
        <v>-9.486414166061552E-2</v>
      </c>
      <c r="P869">
        <v>1</v>
      </c>
      <c r="Q869">
        <v>2</v>
      </c>
      <c r="R869">
        <v>2</v>
      </c>
      <c r="S869">
        <v>1</v>
      </c>
    </row>
    <row r="870" spans="1:19">
      <c r="A870" s="10" t="s">
        <v>246</v>
      </c>
      <c r="B870" s="2">
        <v>3</v>
      </c>
      <c r="C870" s="11" t="s">
        <v>24</v>
      </c>
      <c r="D870" s="2">
        <v>3</v>
      </c>
      <c r="E870" s="2">
        <v>2011</v>
      </c>
      <c r="F870" s="2" t="s">
        <v>247</v>
      </c>
      <c r="G870" s="2">
        <v>1</v>
      </c>
      <c r="H870" s="2">
        <v>0</v>
      </c>
      <c r="I870" s="2">
        <v>0</v>
      </c>
      <c r="J870" s="12">
        <v>51778</v>
      </c>
      <c r="K870" s="12">
        <v>39196.063588190766</v>
      </c>
      <c r="L870" s="12" t="s">
        <v>141</v>
      </c>
      <c r="M870" s="13">
        <v>-3.8943653267530423E-2</v>
      </c>
      <c r="N870" s="12">
        <v>46483.392933372823</v>
      </c>
      <c r="O870" s="14">
        <f t="shared" si="13"/>
        <v>-9.5191128161130428E-2</v>
      </c>
      <c r="P870">
        <v>1</v>
      </c>
      <c r="Q870">
        <v>2</v>
      </c>
      <c r="R870">
        <v>2</v>
      </c>
      <c r="S870">
        <v>1</v>
      </c>
    </row>
    <row r="871" spans="1:19">
      <c r="A871" s="10" t="s">
        <v>174</v>
      </c>
      <c r="B871" s="2">
        <v>6</v>
      </c>
      <c r="C871" s="11" t="s">
        <v>24</v>
      </c>
      <c r="D871" s="2">
        <v>2</v>
      </c>
      <c r="E871" s="2">
        <v>2011</v>
      </c>
      <c r="F871" s="2" t="s">
        <v>161</v>
      </c>
      <c r="G871" s="2">
        <v>1</v>
      </c>
      <c r="H871" s="2">
        <v>0</v>
      </c>
      <c r="I871" s="2">
        <v>0</v>
      </c>
      <c r="J871" s="12">
        <v>51593</v>
      </c>
      <c r="K871" s="12">
        <v>39056.018168054507</v>
      </c>
      <c r="L871" s="12" t="s">
        <v>141</v>
      </c>
      <c r="M871" s="15">
        <v>-3.8944885968966544E-2</v>
      </c>
      <c r="N871" s="12">
        <v>46317.310278718833</v>
      </c>
      <c r="O871" s="14">
        <f t="shared" si="13"/>
        <v>-9.51949383904519E-2</v>
      </c>
      <c r="P871">
        <v>1</v>
      </c>
      <c r="Q871">
        <v>2</v>
      </c>
      <c r="R871">
        <v>2</v>
      </c>
      <c r="S871">
        <v>1</v>
      </c>
    </row>
    <row r="872" spans="1:19">
      <c r="A872" s="10" t="s">
        <v>336</v>
      </c>
      <c r="B872" s="2">
        <v>3</v>
      </c>
      <c r="C872" s="11" t="s">
        <v>24</v>
      </c>
      <c r="D872" s="2">
        <v>1</v>
      </c>
      <c r="E872" s="2">
        <v>2012</v>
      </c>
      <c r="F872" s="2" t="s">
        <v>337</v>
      </c>
      <c r="G872" s="2">
        <v>1</v>
      </c>
      <c r="H872" s="2">
        <v>0</v>
      </c>
      <c r="I872" s="2">
        <v>0</v>
      </c>
      <c r="J872" s="12">
        <v>51517</v>
      </c>
      <c r="K872" s="12">
        <v>38998.485995457988</v>
      </c>
      <c r="L872" s="12" t="s">
        <v>141</v>
      </c>
      <c r="M872" s="13">
        <v>-3.8945392376043005E-2</v>
      </c>
      <c r="N872" s="12">
        <v>47522.500180127499</v>
      </c>
      <c r="O872" s="14">
        <f t="shared" si="13"/>
        <v>-9.5167289206316036E-2</v>
      </c>
      <c r="P872">
        <v>1</v>
      </c>
      <c r="Q872">
        <v>2</v>
      </c>
      <c r="R872">
        <v>2</v>
      </c>
      <c r="S872">
        <v>1</v>
      </c>
    </row>
    <row r="873" spans="1:19">
      <c r="A873" s="10" t="s">
        <v>503</v>
      </c>
      <c r="B873" s="2">
        <v>5</v>
      </c>
      <c r="C873" s="11" t="s">
        <v>24</v>
      </c>
      <c r="D873" s="2">
        <v>4</v>
      </c>
      <c r="E873" s="2">
        <v>2011</v>
      </c>
      <c r="F873" s="2" t="s">
        <v>455</v>
      </c>
      <c r="G873" s="2">
        <v>1</v>
      </c>
      <c r="H873" s="2">
        <v>0</v>
      </c>
      <c r="I873" s="2">
        <v>0</v>
      </c>
      <c r="J873" s="12">
        <v>51493</v>
      </c>
      <c r="K873" s="12">
        <v>38980.317940953828</v>
      </c>
      <c r="L873" s="12" t="s">
        <v>141</v>
      </c>
      <c r="M873" s="15">
        <v>-3.8945552294067147E-2</v>
      </c>
      <c r="N873" s="12">
        <v>46227.535870797765</v>
      </c>
      <c r="O873" s="14">
        <f t="shared" si="13"/>
        <v>-9.5196997973868921E-2</v>
      </c>
      <c r="P873">
        <v>1</v>
      </c>
      <c r="Q873">
        <v>2</v>
      </c>
      <c r="R873">
        <v>2</v>
      </c>
      <c r="S873">
        <v>1</v>
      </c>
    </row>
    <row r="874" spans="1:19">
      <c r="A874" s="10" t="s">
        <v>414</v>
      </c>
      <c r="B874" s="2">
        <v>4</v>
      </c>
      <c r="C874" s="11" t="s">
        <v>24</v>
      </c>
      <c r="D874" s="2">
        <v>3</v>
      </c>
      <c r="E874" s="2">
        <v>2015</v>
      </c>
      <c r="F874" s="2" t="s">
        <v>227</v>
      </c>
      <c r="G874" s="2">
        <v>1</v>
      </c>
      <c r="H874" s="2">
        <v>0</v>
      </c>
      <c r="I874" s="2">
        <v>0</v>
      </c>
      <c r="J874" s="12">
        <v>51474</v>
      </c>
      <c r="K874" s="12">
        <v>38965.934897804698</v>
      </c>
      <c r="L874" s="12" t="s">
        <v>141</v>
      </c>
      <c r="M874" s="13">
        <v>-3.8945678895836264E-2</v>
      </c>
      <c r="N874" s="12">
        <v>49460.455832345513</v>
      </c>
      <c r="O874" s="14">
        <f t="shared" si="13"/>
        <v>-9.5122829082137539E-2</v>
      </c>
      <c r="P874">
        <v>1</v>
      </c>
      <c r="Q874">
        <v>2</v>
      </c>
      <c r="R874">
        <v>2</v>
      </c>
      <c r="S874">
        <v>1</v>
      </c>
    </row>
    <row r="875" spans="1:19">
      <c r="A875" s="10" t="s">
        <v>413</v>
      </c>
      <c r="B875" s="2">
        <v>4</v>
      </c>
      <c r="C875" s="11" t="s">
        <v>24</v>
      </c>
      <c r="D875" s="2">
        <v>2</v>
      </c>
      <c r="E875" s="2">
        <v>2015</v>
      </c>
      <c r="F875" s="2" t="s">
        <v>250</v>
      </c>
      <c r="G875" s="2">
        <v>1</v>
      </c>
      <c r="H875" s="2">
        <v>0</v>
      </c>
      <c r="I875" s="2">
        <v>0</v>
      </c>
      <c r="J875" s="12">
        <v>51336</v>
      </c>
      <c r="K875" s="12">
        <v>38861.468584405753</v>
      </c>
      <c r="L875" s="12" t="s">
        <v>141</v>
      </c>
      <c r="M875" s="15">
        <v>-3.89465984244751E-2</v>
      </c>
      <c r="N875" s="12">
        <v>49327.85407408185</v>
      </c>
      <c r="O875" s="14">
        <f t="shared" si="13"/>
        <v>-9.5125871200584328E-2</v>
      </c>
      <c r="P875">
        <v>1</v>
      </c>
      <c r="Q875">
        <v>2</v>
      </c>
      <c r="R875">
        <v>2</v>
      </c>
      <c r="S875">
        <v>1</v>
      </c>
    </row>
    <row r="876" spans="1:19">
      <c r="A876" s="10" t="s">
        <v>249</v>
      </c>
      <c r="B876" s="2">
        <v>3</v>
      </c>
      <c r="C876" s="11" t="s">
        <v>19</v>
      </c>
      <c r="D876" s="2">
        <v>2</v>
      </c>
      <c r="E876" s="2">
        <v>2015</v>
      </c>
      <c r="F876" s="2" t="s">
        <v>250</v>
      </c>
      <c r="G876" s="2">
        <v>1</v>
      </c>
      <c r="H876" s="2">
        <v>0</v>
      </c>
      <c r="I876" s="2">
        <v>0</v>
      </c>
      <c r="J876" s="12">
        <v>51331</v>
      </c>
      <c r="K876" s="12">
        <v>38857.683573050723</v>
      </c>
      <c r="L876" s="12" t="s">
        <v>102</v>
      </c>
      <c r="M876" s="13">
        <v>-3.8946631740730132E-2</v>
      </c>
      <c r="N876" s="12">
        <v>49323.049662550555</v>
      </c>
      <c r="O876" s="14">
        <f t="shared" si="13"/>
        <v>-9.5125981422267192E-2</v>
      </c>
      <c r="P876">
        <v>1</v>
      </c>
      <c r="Q876">
        <v>2</v>
      </c>
      <c r="R876">
        <v>2</v>
      </c>
      <c r="S876">
        <v>1</v>
      </c>
    </row>
    <row r="877" spans="1:19">
      <c r="A877" s="10" t="s">
        <v>249</v>
      </c>
      <c r="B877" s="2">
        <v>3</v>
      </c>
      <c r="C877" s="11" t="s">
        <v>24</v>
      </c>
      <c r="D877" s="2">
        <v>2</v>
      </c>
      <c r="E877" s="2">
        <v>2015</v>
      </c>
      <c r="F877" s="2" t="s">
        <v>250</v>
      </c>
      <c r="G877" s="2">
        <v>1</v>
      </c>
      <c r="H877" s="2">
        <v>0</v>
      </c>
      <c r="I877" s="2">
        <v>0</v>
      </c>
      <c r="J877" s="12">
        <v>51241</v>
      </c>
      <c r="K877" s="12">
        <v>38789.553368660105</v>
      </c>
      <c r="L877" s="12" t="s">
        <v>141</v>
      </c>
      <c r="M877" s="15">
        <v>-3.8947231433320677E-2</v>
      </c>
      <c r="N877" s="12">
        <v>49236.570254987302</v>
      </c>
      <c r="O877" s="14">
        <f t="shared" si="13"/>
        <v>-9.5127965412558579E-2</v>
      </c>
      <c r="P877">
        <v>1</v>
      </c>
      <c r="Q877">
        <v>2</v>
      </c>
      <c r="R877">
        <v>2</v>
      </c>
      <c r="S877">
        <v>1</v>
      </c>
    </row>
    <row r="878" spans="1:19">
      <c r="A878" s="10" t="s">
        <v>422</v>
      </c>
      <c r="B878" s="2">
        <v>3</v>
      </c>
      <c r="C878" s="11" t="s">
        <v>19</v>
      </c>
      <c r="D878" s="2">
        <v>2</v>
      </c>
      <c r="E878" s="2">
        <v>2020</v>
      </c>
      <c r="F878" s="2" t="s">
        <v>126</v>
      </c>
      <c r="G878" s="2">
        <v>1</v>
      </c>
      <c r="H878" s="2">
        <v>0</v>
      </c>
      <c r="I878" s="2">
        <v>0</v>
      </c>
      <c r="J878" s="12">
        <v>51065</v>
      </c>
      <c r="K878" s="12">
        <v>38656.320968962908</v>
      </c>
      <c r="L878" s="12" t="s">
        <v>102</v>
      </c>
      <c r="M878" s="13">
        <v>-3.8948404165497746E-2</v>
      </c>
      <c r="N878" s="12">
        <v>49035.628656421948</v>
      </c>
      <c r="O878" s="14">
        <f t="shared" si="13"/>
        <v>-9.5132575367597866E-2</v>
      </c>
      <c r="P878">
        <v>1</v>
      </c>
      <c r="Q878">
        <v>2</v>
      </c>
      <c r="R878">
        <v>2</v>
      </c>
      <c r="S878">
        <v>1</v>
      </c>
    </row>
    <row r="879" spans="1:19">
      <c r="A879" s="10" t="s">
        <v>308</v>
      </c>
      <c r="B879" s="2">
        <v>5</v>
      </c>
      <c r="C879" s="11" t="s">
        <v>24</v>
      </c>
      <c r="D879" s="2">
        <v>2</v>
      </c>
      <c r="E879" s="2">
        <v>2015</v>
      </c>
      <c r="F879" s="2" t="s">
        <v>250</v>
      </c>
      <c r="G879" s="2">
        <v>1</v>
      </c>
      <c r="H879" s="2">
        <v>0</v>
      </c>
      <c r="I879" s="2">
        <v>0</v>
      </c>
      <c r="J879" s="12">
        <v>50761</v>
      </c>
      <c r="K879" s="12">
        <v>38426.19227857684</v>
      </c>
      <c r="L879" s="12" t="s">
        <v>141</v>
      </c>
      <c r="M879" s="15">
        <v>-3.8950429793803594E-2</v>
      </c>
      <c r="N879" s="12">
        <v>48775.346747983262</v>
      </c>
      <c r="O879" s="14">
        <f t="shared" si="13"/>
        <v>-9.5138546694112661E-2</v>
      </c>
      <c r="P879">
        <v>1</v>
      </c>
      <c r="Q879">
        <v>2</v>
      </c>
      <c r="R879">
        <v>2</v>
      </c>
      <c r="S879">
        <v>1</v>
      </c>
    </row>
    <row r="880" spans="1:19">
      <c r="A880" s="10" t="s">
        <v>188</v>
      </c>
      <c r="B880" s="2">
        <v>4</v>
      </c>
      <c r="C880" s="11" t="s">
        <v>24</v>
      </c>
      <c r="D880" s="2">
        <v>2</v>
      </c>
      <c r="E880" s="2">
        <v>2013</v>
      </c>
      <c r="F880" s="2" t="s">
        <v>189</v>
      </c>
      <c r="G880" s="2">
        <v>1</v>
      </c>
      <c r="H880" s="2">
        <v>0</v>
      </c>
      <c r="I880" s="2">
        <v>0</v>
      </c>
      <c r="J880" s="12">
        <v>50618</v>
      </c>
      <c r="K880" s="12">
        <v>38317.940953822865</v>
      </c>
      <c r="L880" s="12" t="s">
        <v>141</v>
      </c>
      <c r="M880" s="13">
        <v>-3.8951382638697463E-2</v>
      </c>
      <c r="N880" s="12">
        <v>47615.518338244678</v>
      </c>
      <c r="O880" s="14">
        <f t="shared" si="13"/>
        <v>-9.5165155205542584E-2</v>
      </c>
      <c r="P880">
        <v>1</v>
      </c>
      <c r="Q880">
        <v>2</v>
      </c>
      <c r="R880">
        <v>2</v>
      </c>
      <c r="S880">
        <v>1</v>
      </c>
    </row>
    <row r="881" spans="1:19">
      <c r="A881" s="10" t="s">
        <v>414</v>
      </c>
      <c r="B881" s="2">
        <v>4</v>
      </c>
      <c r="C881" s="11" t="s">
        <v>24</v>
      </c>
      <c r="D881" s="2">
        <v>3</v>
      </c>
      <c r="E881" s="2">
        <v>2015</v>
      </c>
      <c r="F881" s="2" t="s">
        <v>227</v>
      </c>
      <c r="G881" s="2">
        <v>1</v>
      </c>
      <c r="H881" s="2">
        <v>0</v>
      </c>
      <c r="I881" s="2">
        <v>0</v>
      </c>
      <c r="J881" s="12">
        <v>50613</v>
      </c>
      <c r="K881" s="12">
        <v>38314.155942467827</v>
      </c>
      <c r="L881" s="12" t="s">
        <v>141</v>
      </c>
      <c r="M881" s="15">
        <v>-3.8951415954952488E-2</v>
      </c>
      <c r="N881" s="12">
        <v>48633.136166657016</v>
      </c>
      <c r="O881" s="14">
        <f t="shared" si="13"/>
        <v>-9.5141809255925178E-2</v>
      </c>
      <c r="P881">
        <v>1</v>
      </c>
      <c r="Q881">
        <v>2</v>
      </c>
      <c r="R881">
        <v>2</v>
      </c>
      <c r="S881">
        <v>1</v>
      </c>
    </row>
    <row r="882" spans="1:19">
      <c r="A882" s="10" t="s">
        <v>369</v>
      </c>
      <c r="B882" s="2">
        <v>4</v>
      </c>
      <c r="C882" s="11" t="s">
        <v>24</v>
      </c>
      <c r="D882" s="2">
        <v>3</v>
      </c>
      <c r="E882" s="2">
        <v>2012</v>
      </c>
      <c r="F882" s="2" t="s">
        <v>148</v>
      </c>
      <c r="G882" s="2">
        <v>1</v>
      </c>
      <c r="H882" s="2">
        <v>0</v>
      </c>
      <c r="I882" s="2">
        <v>0</v>
      </c>
      <c r="J882" s="12">
        <v>50604</v>
      </c>
      <c r="K882" s="12">
        <v>38307.342922028765</v>
      </c>
      <c r="L882" s="12" t="s">
        <v>141</v>
      </c>
      <c r="M882" s="13">
        <v>-3.8951475924211547E-2</v>
      </c>
      <c r="N882" s="12">
        <v>46680.291925290134</v>
      </c>
      <c r="O882" s="14">
        <f t="shared" si="13"/>
        <v>-9.5186610950624986E-2</v>
      </c>
      <c r="P882">
        <v>1</v>
      </c>
      <c r="Q882">
        <v>2</v>
      </c>
      <c r="R882">
        <v>2</v>
      </c>
      <c r="S882">
        <v>1</v>
      </c>
    </row>
    <row r="883" spans="1:19">
      <c r="A883" s="10" t="s">
        <v>427</v>
      </c>
      <c r="B883" s="2">
        <v>2</v>
      </c>
      <c r="C883" s="11" t="s">
        <v>39</v>
      </c>
      <c r="D883" s="2">
        <v>2</v>
      </c>
      <c r="E883" s="2">
        <v>2012</v>
      </c>
      <c r="F883" s="2" t="s">
        <v>268</v>
      </c>
      <c r="G883" s="2">
        <v>1</v>
      </c>
      <c r="H883" s="2">
        <v>0</v>
      </c>
      <c r="I883" s="2">
        <v>0</v>
      </c>
      <c r="J883" s="12">
        <v>50490</v>
      </c>
      <c r="K883" s="12">
        <v>38221.044663133995</v>
      </c>
      <c r="L883" s="12" t="s">
        <v>141</v>
      </c>
      <c r="M883" s="15">
        <v>-3.8952235534826241E-2</v>
      </c>
      <c r="N883" s="12">
        <v>46575.131201246913</v>
      </c>
      <c r="O883" s="14">
        <f t="shared" si="13"/>
        <v>-9.5189023523298832E-2</v>
      </c>
      <c r="P883">
        <v>1</v>
      </c>
      <c r="Q883">
        <v>2</v>
      </c>
      <c r="R883">
        <v>2</v>
      </c>
      <c r="S883">
        <v>1</v>
      </c>
    </row>
    <row r="884" spans="1:19">
      <c r="A884" s="10" t="s">
        <v>301</v>
      </c>
      <c r="B884" s="2">
        <v>3</v>
      </c>
      <c r="C884" s="11" t="s">
        <v>24</v>
      </c>
      <c r="D884" s="2">
        <v>2</v>
      </c>
      <c r="E884" s="2">
        <v>2012</v>
      </c>
      <c r="F884" s="2" t="s">
        <v>268</v>
      </c>
      <c r="G884" s="2">
        <v>1</v>
      </c>
      <c r="H884" s="2">
        <v>0</v>
      </c>
      <c r="I884" s="2">
        <v>0</v>
      </c>
      <c r="J884" s="12">
        <v>50242</v>
      </c>
      <c r="K884" s="12">
        <v>38033.308099924303</v>
      </c>
      <c r="L884" s="12" t="s">
        <v>141</v>
      </c>
      <c r="M884" s="13">
        <v>-3.8953888021075744E-2</v>
      </c>
      <c r="N884" s="12">
        <v>46346.360503328331</v>
      </c>
      <c r="O884" s="14">
        <f t="shared" si="13"/>
        <v>-9.5194271927010354E-2</v>
      </c>
      <c r="P884">
        <v>1</v>
      </c>
      <c r="Q884">
        <v>2</v>
      </c>
      <c r="R884">
        <v>2</v>
      </c>
      <c r="S884">
        <v>1</v>
      </c>
    </row>
    <row r="885" spans="1:19">
      <c r="A885" s="10" t="s">
        <v>506</v>
      </c>
      <c r="B885" s="2">
        <v>1</v>
      </c>
      <c r="C885" s="11" t="s">
        <v>24</v>
      </c>
      <c r="D885" s="2">
        <v>2</v>
      </c>
      <c r="E885" s="2">
        <v>2003</v>
      </c>
      <c r="F885" s="2" t="s">
        <v>303</v>
      </c>
      <c r="G885" s="2">
        <v>1</v>
      </c>
      <c r="H885" s="2">
        <v>0</v>
      </c>
      <c r="I885" s="2">
        <v>0</v>
      </c>
      <c r="J885" s="12">
        <v>50228</v>
      </c>
      <c r="K885" s="12">
        <v>38022.710068130204</v>
      </c>
      <c r="L885" s="12" t="s">
        <v>141</v>
      </c>
      <c r="M885" s="15">
        <v>-3.8953981306589829E-2</v>
      </c>
      <c r="N885" s="12">
        <v>46571.936443220096</v>
      </c>
      <c r="O885" s="14">
        <f t="shared" si="13"/>
        <v>-9.5189096816688412E-2</v>
      </c>
      <c r="P885">
        <v>1</v>
      </c>
      <c r="Q885">
        <v>2</v>
      </c>
      <c r="R885">
        <v>2</v>
      </c>
      <c r="S885">
        <v>1</v>
      </c>
    </row>
    <row r="886" spans="1:19">
      <c r="A886" s="10" t="s">
        <v>472</v>
      </c>
      <c r="B886" s="2">
        <v>2</v>
      </c>
      <c r="C886" s="11" t="s">
        <v>21</v>
      </c>
      <c r="D886" s="2">
        <v>3</v>
      </c>
      <c r="E886" s="2">
        <v>2020</v>
      </c>
      <c r="F886" s="2" t="s">
        <v>424</v>
      </c>
      <c r="G886" s="2">
        <v>1</v>
      </c>
      <c r="H886" s="2">
        <v>0</v>
      </c>
      <c r="I886" s="2">
        <v>0</v>
      </c>
      <c r="J886" s="12">
        <v>50223</v>
      </c>
      <c r="K886" s="12">
        <v>38018.925056775173</v>
      </c>
      <c r="L886" s="12" t="s">
        <v>26</v>
      </c>
      <c r="M886" s="13">
        <v>-3.8954014622844861E-2</v>
      </c>
      <c r="N886" s="12">
        <v>48227.090531900118</v>
      </c>
      <c r="O886" s="14">
        <f t="shared" si="13"/>
        <v>-9.5151124659671779E-2</v>
      </c>
      <c r="P886">
        <v>1</v>
      </c>
      <c r="Q886">
        <v>2</v>
      </c>
      <c r="R886">
        <v>2</v>
      </c>
      <c r="S886">
        <v>1</v>
      </c>
    </row>
    <row r="887" spans="1:19">
      <c r="A887" s="10" t="s">
        <v>320</v>
      </c>
      <c r="B887" s="2">
        <v>2</v>
      </c>
      <c r="C887" s="11" t="s">
        <v>24</v>
      </c>
      <c r="D887" s="2">
        <v>1</v>
      </c>
      <c r="E887" s="2">
        <v>2001</v>
      </c>
      <c r="F887" s="2" t="s">
        <v>321</v>
      </c>
      <c r="G887" s="2">
        <v>1</v>
      </c>
      <c r="H887" s="2">
        <v>0</v>
      </c>
      <c r="I887" s="2">
        <v>0</v>
      </c>
      <c r="J887" s="12">
        <v>50219</v>
      </c>
      <c r="K887" s="12">
        <v>38015.897047691142</v>
      </c>
      <c r="L887" s="12" t="s">
        <v>141</v>
      </c>
      <c r="M887" s="15">
        <v>-3.895404127584888E-2</v>
      </c>
      <c r="N887" s="12">
        <v>47306.58934583838</v>
      </c>
      <c r="O887" s="14">
        <f t="shared" si="13"/>
        <v>-9.5172242582051439E-2</v>
      </c>
      <c r="P887">
        <v>1</v>
      </c>
      <c r="Q887">
        <v>2</v>
      </c>
      <c r="R887">
        <v>2</v>
      </c>
      <c r="S887">
        <v>1</v>
      </c>
    </row>
    <row r="888" spans="1:19">
      <c r="A888" s="10" t="s">
        <v>415</v>
      </c>
      <c r="B888" s="2">
        <v>3</v>
      </c>
      <c r="C888" s="11" t="s">
        <v>24</v>
      </c>
      <c r="D888" s="2">
        <v>1</v>
      </c>
      <c r="E888" s="2">
        <v>2013</v>
      </c>
      <c r="F888" s="2" t="s">
        <v>107</v>
      </c>
      <c r="G888" s="2">
        <v>1</v>
      </c>
      <c r="H888" s="2">
        <v>0</v>
      </c>
      <c r="I888" s="2">
        <v>0</v>
      </c>
      <c r="J888" s="12">
        <v>49976</v>
      </c>
      <c r="K888" s="12">
        <v>37831.945495836488</v>
      </c>
      <c r="L888" s="12" t="s">
        <v>141</v>
      </c>
      <c r="M888" s="13">
        <v>-3.8955660445843358E-2</v>
      </c>
      <c r="N888" s="12">
        <v>47011.599519382755</v>
      </c>
      <c r="O888" s="14">
        <f t="shared" si="13"/>
        <v>-9.5179010169483394E-2</v>
      </c>
      <c r="P888">
        <v>1</v>
      </c>
      <c r="Q888">
        <v>2</v>
      </c>
      <c r="R888">
        <v>2</v>
      </c>
      <c r="S888">
        <v>1</v>
      </c>
    </row>
    <row r="889" spans="1:19">
      <c r="A889" s="10" t="s">
        <v>366</v>
      </c>
      <c r="B889" s="2">
        <v>4</v>
      </c>
      <c r="C889" s="11" t="s">
        <v>24</v>
      </c>
      <c r="D889" s="2">
        <v>2</v>
      </c>
      <c r="E889" s="2">
        <v>2010</v>
      </c>
      <c r="F889" s="2" t="s">
        <v>266</v>
      </c>
      <c r="G889" s="2">
        <v>1</v>
      </c>
      <c r="H889" s="2">
        <v>0</v>
      </c>
      <c r="I889" s="2">
        <v>0</v>
      </c>
      <c r="J889" s="12">
        <v>49976</v>
      </c>
      <c r="K889" s="12">
        <v>37831.945495836488</v>
      </c>
      <c r="L889" s="12" t="s">
        <v>141</v>
      </c>
      <c r="M889" s="15">
        <v>-3.8955660445843358E-2</v>
      </c>
      <c r="N889" s="12">
        <v>44375.05736877711</v>
      </c>
      <c r="O889" s="14">
        <f t="shared" si="13"/>
        <v>-9.5239497101309523E-2</v>
      </c>
      <c r="P889">
        <v>1</v>
      </c>
      <c r="Q889">
        <v>2</v>
      </c>
      <c r="R889">
        <v>2</v>
      </c>
      <c r="S889">
        <v>1</v>
      </c>
    </row>
    <row r="890" spans="1:19">
      <c r="A890" s="10" t="s">
        <v>147</v>
      </c>
      <c r="B890" s="2">
        <v>5</v>
      </c>
      <c r="C890" s="11" t="s">
        <v>24</v>
      </c>
      <c r="D890" s="2">
        <v>3</v>
      </c>
      <c r="E890" s="2">
        <v>2012</v>
      </c>
      <c r="F890" s="2" t="s">
        <v>148</v>
      </c>
      <c r="G890" s="2">
        <v>1</v>
      </c>
      <c r="H890" s="2">
        <v>0</v>
      </c>
      <c r="I890" s="2">
        <v>0</v>
      </c>
      <c r="J890" s="12">
        <v>49924</v>
      </c>
      <c r="K890" s="12">
        <v>37792.581377744136</v>
      </c>
      <c r="L890" s="12" t="s">
        <v>141</v>
      </c>
      <c r="M890" s="13">
        <v>-3.8956006934895676E-2</v>
      </c>
      <c r="N890" s="12">
        <v>46053.01743099725</v>
      </c>
      <c r="O890" s="14">
        <f t="shared" si="13"/>
        <v>-9.520100173499528E-2</v>
      </c>
      <c r="P890">
        <v>1</v>
      </c>
      <c r="Q890">
        <v>2</v>
      </c>
      <c r="R890">
        <v>2</v>
      </c>
      <c r="S890">
        <v>1</v>
      </c>
    </row>
    <row r="891" spans="1:19">
      <c r="A891" s="10" t="s">
        <v>159</v>
      </c>
      <c r="B891" s="2">
        <v>4</v>
      </c>
      <c r="C891" s="11" t="s">
        <v>19</v>
      </c>
      <c r="D891" s="2">
        <v>4</v>
      </c>
      <c r="E891" s="2">
        <v>2016</v>
      </c>
      <c r="F891" s="2" t="s">
        <v>97</v>
      </c>
      <c r="G891" s="2">
        <v>1</v>
      </c>
      <c r="H891" s="2">
        <v>0</v>
      </c>
      <c r="I891" s="2">
        <v>0</v>
      </c>
      <c r="J891" s="12">
        <v>49843</v>
      </c>
      <c r="K891" s="12">
        <v>37731.26419379258</v>
      </c>
      <c r="L891" s="12" t="s">
        <v>102</v>
      </c>
      <c r="M891" s="15">
        <v>-3.8956546658227162E-2</v>
      </c>
      <c r="N891" s="12">
        <v>47769.23042863069</v>
      </c>
      <c r="O891" s="14">
        <f t="shared" si="13"/>
        <v>-9.5161628778806018E-2</v>
      </c>
      <c r="P891">
        <v>1</v>
      </c>
      <c r="Q891">
        <v>2</v>
      </c>
      <c r="R891">
        <v>2</v>
      </c>
      <c r="S891">
        <v>1</v>
      </c>
    </row>
    <row r="892" spans="1:19">
      <c r="A892" s="10" t="s">
        <v>507</v>
      </c>
      <c r="B892" s="2">
        <v>2</v>
      </c>
      <c r="C892" s="11" t="s">
        <v>24</v>
      </c>
      <c r="D892" s="2">
        <v>2</v>
      </c>
      <c r="E892" s="2">
        <v>2017</v>
      </c>
      <c r="F892" s="2" t="s">
        <v>315</v>
      </c>
      <c r="G892" s="2">
        <v>1</v>
      </c>
      <c r="H892" s="2">
        <v>0</v>
      </c>
      <c r="I892" s="2">
        <v>0</v>
      </c>
      <c r="J892" s="12">
        <v>49824</v>
      </c>
      <c r="K892" s="12">
        <v>37716.88115064345</v>
      </c>
      <c r="L892" s="12" t="s">
        <v>141</v>
      </c>
      <c r="M892" s="13">
        <v>-3.8956673259996279E-2</v>
      </c>
      <c r="N892" s="12">
        <v>47803.171581724651</v>
      </c>
      <c r="O892" s="14">
        <f t="shared" si="13"/>
        <v>-9.516085010882995E-2</v>
      </c>
      <c r="P892">
        <v>1</v>
      </c>
      <c r="Q892">
        <v>2</v>
      </c>
      <c r="R892">
        <v>2</v>
      </c>
      <c r="S892">
        <v>1</v>
      </c>
    </row>
    <row r="893" spans="1:19">
      <c r="A893" s="10" t="s">
        <v>327</v>
      </c>
      <c r="B893" s="2">
        <v>4</v>
      </c>
      <c r="C893" s="11" t="s">
        <v>24</v>
      </c>
      <c r="D893" s="2">
        <v>2</v>
      </c>
      <c r="E893" s="2">
        <v>2011</v>
      </c>
      <c r="F893" s="2" t="s">
        <v>161</v>
      </c>
      <c r="G893" s="2">
        <v>1</v>
      </c>
      <c r="H893" s="2">
        <v>0</v>
      </c>
      <c r="I893" s="2">
        <v>0</v>
      </c>
      <c r="J893" s="12">
        <v>49800</v>
      </c>
      <c r="K893" s="12">
        <v>37698.71309613929</v>
      </c>
      <c r="L893" s="12" t="s">
        <v>141</v>
      </c>
      <c r="M893" s="15">
        <v>-3.8956833178020428E-2</v>
      </c>
      <c r="N893" s="12">
        <v>44707.655144694007</v>
      </c>
      <c r="O893" s="14">
        <f t="shared" si="13"/>
        <v>-9.5231866721119024E-2</v>
      </c>
      <c r="P893">
        <v>1</v>
      </c>
      <c r="Q893">
        <v>2</v>
      </c>
      <c r="R893">
        <v>2</v>
      </c>
      <c r="S893">
        <v>1</v>
      </c>
    </row>
    <row r="894" spans="1:19">
      <c r="A894" s="10" t="s">
        <v>249</v>
      </c>
      <c r="B894" s="2">
        <v>3</v>
      </c>
      <c r="C894" s="11" t="s">
        <v>24</v>
      </c>
      <c r="D894" s="2">
        <v>2</v>
      </c>
      <c r="E894" s="2">
        <v>2015</v>
      </c>
      <c r="F894" s="2" t="s">
        <v>250</v>
      </c>
      <c r="G894" s="2">
        <v>1</v>
      </c>
      <c r="H894" s="2">
        <v>0</v>
      </c>
      <c r="I894" s="2">
        <v>0</v>
      </c>
      <c r="J894" s="12">
        <v>49791</v>
      </c>
      <c r="K894" s="12">
        <v>37691.900075700229</v>
      </c>
      <c r="L894" s="12" t="s">
        <v>141</v>
      </c>
      <c r="M894" s="13">
        <v>-3.895689314727948E-2</v>
      </c>
      <c r="N894" s="12">
        <v>47843.290910912605</v>
      </c>
      <c r="O894" s="14">
        <f t="shared" si="13"/>
        <v>-9.5159929700586537E-2</v>
      </c>
      <c r="P894">
        <v>1</v>
      </c>
      <c r="Q894">
        <v>2</v>
      </c>
      <c r="R894">
        <v>2</v>
      </c>
      <c r="S894">
        <v>1</v>
      </c>
    </row>
    <row r="895" spans="1:19">
      <c r="A895" s="10" t="s">
        <v>496</v>
      </c>
      <c r="B895" s="2">
        <v>2</v>
      </c>
      <c r="C895" s="11" t="s">
        <v>24</v>
      </c>
      <c r="D895" s="2">
        <v>2</v>
      </c>
      <c r="E895" s="2">
        <v>2016</v>
      </c>
      <c r="F895" s="2" t="s">
        <v>281</v>
      </c>
      <c r="G895" s="2">
        <v>1</v>
      </c>
      <c r="H895" s="2">
        <v>0</v>
      </c>
      <c r="I895" s="2">
        <v>0</v>
      </c>
      <c r="J895" s="12">
        <v>49696</v>
      </c>
      <c r="K895" s="12">
        <v>37619.98485995458</v>
      </c>
      <c r="L895" s="12" t="s">
        <v>141</v>
      </c>
      <c r="M895" s="15">
        <v>-3.8957526156125057E-2</v>
      </c>
      <c r="N895" s="12">
        <v>47628.346515683865</v>
      </c>
      <c r="O895" s="14">
        <f t="shared" si="13"/>
        <v>-9.5164860904503615E-2</v>
      </c>
      <c r="P895">
        <v>1</v>
      </c>
      <c r="Q895">
        <v>2</v>
      </c>
      <c r="R895">
        <v>2</v>
      </c>
      <c r="S895">
        <v>1</v>
      </c>
    </row>
    <row r="896" spans="1:19">
      <c r="A896" s="10" t="s">
        <v>358</v>
      </c>
      <c r="B896" s="2">
        <v>4</v>
      </c>
      <c r="C896" s="11" t="s">
        <v>24</v>
      </c>
      <c r="D896" s="2">
        <v>2</v>
      </c>
      <c r="E896" s="2">
        <v>2012</v>
      </c>
      <c r="F896" s="2" t="s">
        <v>268</v>
      </c>
      <c r="G896" s="2">
        <v>1</v>
      </c>
      <c r="H896" s="2">
        <v>0</v>
      </c>
      <c r="I896" s="2">
        <v>0</v>
      </c>
      <c r="J896" s="12">
        <v>49577</v>
      </c>
      <c r="K896" s="12">
        <v>37529.901589704772</v>
      </c>
      <c r="L896" s="12" t="s">
        <v>141</v>
      </c>
      <c r="M896" s="13">
        <v>-3.8958319082994776E-2</v>
      </c>
      <c r="N896" s="12">
        <v>45732.922946409555</v>
      </c>
      <c r="O896" s="14">
        <f t="shared" si="13"/>
        <v>-9.5208345267607783E-2</v>
      </c>
      <c r="P896">
        <v>1</v>
      </c>
      <c r="Q896">
        <v>2</v>
      </c>
      <c r="R896">
        <v>2</v>
      </c>
      <c r="S896">
        <v>1</v>
      </c>
    </row>
    <row r="897" spans="1:19">
      <c r="A897" s="10" t="s">
        <v>160</v>
      </c>
      <c r="B897" s="2">
        <v>3</v>
      </c>
      <c r="C897" s="11" t="s">
        <v>24</v>
      </c>
      <c r="D897" s="2">
        <v>2</v>
      </c>
      <c r="E897" s="2">
        <v>2011</v>
      </c>
      <c r="F897" s="2" t="s">
        <v>161</v>
      </c>
      <c r="G897" s="2">
        <v>1</v>
      </c>
      <c r="H897" s="2">
        <v>0</v>
      </c>
      <c r="I897" s="2">
        <v>0</v>
      </c>
      <c r="J897" s="12">
        <v>49567</v>
      </c>
      <c r="K897" s="12">
        <v>37522.331566994704</v>
      </c>
      <c r="L897" s="12" t="s">
        <v>141</v>
      </c>
      <c r="M897" s="15">
        <v>-3.8958385715504841E-2</v>
      </c>
      <c r="N897" s="12">
        <v>44498.480774237913</v>
      </c>
      <c r="O897" s="14">
        <f t="shared" si="13"/>
        <v>-9.5236665550480673E-2</v>
      </c>
      <c r="P897">
        <v>1</v>
      </c>
      <c r="Q897">
        <v>2</v>
      </c>
      <c r="R897">
        <v>2</v>
      </c>
      <c r="S897">
        <v>1</v>
      </c>
    </row>
    <row r="898" spans="1:19">
      <c r="A898" s="10" t="s">
        <v>213</v>
      </c>
      <c r="B898" s="2">
        <v>6</v>
      </c>
      <c r="C898" s="11" t="s">
        <v>24</v>
      </c>
      <c r="D898" s="2">
        <v>1</v>
      </c>
      <c r="E898" s="2">
        <v>2010</v>
      </c>
      <c r="F898" s="2" t="s">
        <v>214</v>
      </c>
      <c r="G898" s="2">
        <v>1</v>
      </c>
      <c r="H898" s="2">
        <v>0</v>
      </c>
      <c r="I898" s="2">
        <v>0</v>
      </c>
      <c r="J898" s="12">
        <v>49553</v>
      </c>
      <c r="K898" s="12">
        <v>37511.733535200605</v>
      </c>
      <c r="L898" s="12" t="s">
        <v>141</v>
      </c>
      <c r="M898" s="13">
        <v>-3.8958479001018925E-2</v>
      </c>
      <c r="N898" s="12">
        <v>43999.464098667602</v>
      </c>
      <c r="O898" s="14">
        <f t="shared" ref="O898:O961" si="14">STANDARDIZE(N898,AVERAGE($N$2:$N$1580),STDEV($N$2:$N$1580))</f>
        <v>-9.5248113874046594E-2</v>
      </c>
      <c r="P898">
        <v>1</v>
      </c>
      <c r="Q898">
        <v>2</v>
      </c>
      <c r="R898">
        <v>2</v>
      </c>
      <c r="S898">
        <v>1</v>
      </c>
    </row>
    <row r="899" spans="1:19">
      <c r="A899" s="10" t="s">
        <v>415</v>
      </c>
      <c r="B899" s="2">
        <v>3</v>
      </c>
      <c r="C899" s="11" t="s">
        <v>24</v>
      </c>
      <c r="D899" s="2">
        <v>1</v>
      </c>
      <c r="E899" s="2">
        <v>2013</v>
      </c>
      <c r="F899" s="2" t="s">
        <v>107</v>
      </c>
      <c r="G899" s="2">
        <v>1</v>
      </c>
      <c r="H899" s="2">
        <v>0</v>
      </c>
      <c r="I899" s="2">
        <v>0</v>
      </c>
      <c r="J899" s="12">
        <v>49429</v>
      </c>
      <c r="K899" s="12">
        <v>37417.865253595759</v>
      </c>
      <c r="L899" s="12" t="s">
        <v>141</v>
      </c>
      <c r="M899" s="15">
        <v>-3.8959305244143677E-2</v>
      </c>
      <c r="N899" s="12">
        <v>46497.045634776092</v>
      </c>
      <c r="O899" s="14">
        <f t="shared" si="14"/>
        <v>-9.5190814944055999E-2</v>
      </c>
      <c r="P899">
        <v>1</v>
      </c>
      <c r="Q899">
        <v>2</v>
      </c>
      <c r="R899">
        <v>2</v>
      </c>
      <c r="S899">
        <v>1</v>
      </c>
    </row>
    <row r="900" spans="1:19">
      <c r="A900" s="10" t="s">
        <v>414</v>
      </c>
      <c r="B900" s="2">
        <v>4</v>
      </c>
      <c r="C900" s="11" t="s">
        <v>24</v>
      </c>
      <c r="D900" s="2">
        <v>3</v>
      </c>
      <c r="E900" s="2">
        <v>2015</v>
      </c>
      <c r="F900" s="2" t="s">
        <v>227</v>
      </c>
      <c r="G900" s="2">
        <v>1</v>
      </c>
      <c r="H900" s="2">
        <v>0</v>
      </c>
      <c r="I900" s="2">
        <v>0</v>
      </c>
      <c r="J900" s="12">
        <v>49320</v>
      </c>
      <c r="K900" s="12">
        <v>37335.352006056019</v>
      </c>
      <c r="L900" s="12" t="s">
        <v>141</v>
      </c>
      <c r="M900" s="13">
        <v>-3.8960031538503338E-2</v>
      </c>
      <c r="N900" s="12">
        <v>47390.715344664888</v>
      </c>
      <c r="O900" s="14">
        <f t="shared" si="14"/>
        <v>-9.5170312583111483E-2</v>
      </c>
      <c r="P900">
        <v>1</v>
      </c>
      <c r="Q900">
        <v>2</v>
      </c>
      <c r="R900">
        <v>2</v>
      </c>
      <c r="S900">
        <v>1</v>
      </c>
    </row>
    <row r="901" spans="1:19">
      <c r="A901" s="10" t="s">
        <v>488</v>
      </c>
      <c r="B901" s="2">
        <v>3</v>
      </c>
      <c r="C901" s="11" t="s">
        <v>24</v>
      </c>
      <c r="D901" s="2">
        <v>4</v>
      </c>
      <c r="E901" s="2">
        <v>2011</v>
      </c>
      <c r="F901" s="2" t="s">
        <v>455</v>
      </c>
      <c r="G901" s="2">
        <v>1</v>
      </c>
      <c r="H901" s="2">
        <v>0</v>
      </c>
      <c r="I901" s="2">
        <v>0</v>
      </c>
      <c r="J901" s="12">
        <v>49258</v>
      </c>
      <c r="K901" s="12">
        <v>37288.417865253599</v>
      </c>
      <c r="L901" s="12" t="s">
        <v>141</v>
      </c>
      <c r="M901" s="15">
        <v>-3.8960444660065714E-2</v>
      </c>
      <c r="N901" s="12">
        <v>44221.077853761795</v>
      </c>
      <c r="O901" s="14">
        <f t="shared" si="14"/>
        <v>-9.5243029663239262E-2</v>
      </c>
      <c r="P901">
        <v>1</v>
      </c>
      <c r="Q901">
        <v>2</v>
      </c>
      <c r="R901">
        <v>2</v>
      </c>
      <c r="S901">
        <v>1</v>
      </c>
    </row>
    <row r="902" spans="1:19">
      <c r="A902" s="10" t="s">
        <v>160</v>
      </c>
      <c r="B902" s="2">
        <v>3</v>
      </c>
      <c r="C902" s="11" t="s">
        <v>24</v>
      </c>
      <c r="D902" s="2">
        <v>2</v>
      </c>
      <c r="E902" s="2">
        <v>2011</v>
      </c>
      <c r="F902" s="2" t="s">
        <v>161</v>
      </c>
      <c r="G902" s="2">
        <v>1</v>
      </c>
      <c r="H902" s="2">
        <v>0</v>
      </c>
      <c r="I902" s="2">
        <v>0</v>
      </c>
      <c r="J902" s="12">
        <v>49210</v>
      </c>
      <c r="K902" s="12">
        <v>37252.081756245272</v>
      </c>
      <c r="L902" s="12" t="s">
        <v>141</v>
      </c>
      <c r="M902" s="13">
        <v>-3.8960764496114006E-2</v>
      </c>
      <c r="N902" s="12">
        <v>44177.986137959684</v>
      </c>
      <c r="O902" s="14">
        <f t="shared" si="14"/>
        <v>-9.5244018263279426E-2</v>
      </c>
      <c r="P902">
        <v>1</v>
      </c>
      <c r="Q902">
        <v>2</v>
      </c>
      <c r="R902">
        <v>2</v>
      </c>
      <c r="S902">
        <v>1</v>
      </c>
    </row>
    <row r="903" spans="1:19">
      <c r="A903" s="10" t="s">
        <v>304</v>
      </c>
      <c r="B903" s="2">
        <v>2</v>
      </c>
      <c r="C903" s="11" t="s">
        <v>39</v>
      </c>
      <c r="D903" s="2">
        <v>2</v>
      </c>
      <c r="E903" s="2">
        <v>2010</v>
      </c>
      <c r="F903" s="2" t="s">
        <v>266</v>
      </c>
      <c r="G903" s="2">
        <v>1</v>
      </c>
      <c r="H903" s="2">
        <v>0</v>
      </c>
      <c r="I903" s="2">
        <v>0</v>
      </c>
      <c r="J903" s="12">
        <v>48882</v>
      </c>
      <c r="K903" s="12">
        <v>37003.785011355038</v>
      </c>
      <c r="L903" s="12" t="s">
        <v>141</v>
      </c>
      <c r="M903" s="15">
        <v>-3.8962950042443996E-2</v>
      </c>
      <c r="N903" s="12">
        <v>43403.664845136926</v>
      </c>
      <c r="O903" s="14">
        <f t="shared" si="14"/>
        <v>-9.5261782560823363E-2</v>
      </c>
      <c r="P903">
        <v>1</v>
      </c>
      <c r="Q903">
        <v>2</v>
      </c>
      <c r="R903">
        <v>2</v>
      </c>
      <c r="S903">
        <v>1</v>
      </c>
    </row>
    <row r="904" spans="1:19">
      <c r="A904" s="10" t="s">
        <v>215</v>
      </c>
      <c r="B904" s="2">
        <v>3</v>
      </c>
      <c r="C904" s="11" t="s">
        <v>24</v>
      </c>
      <c r="D904" s="2">
        <v>3</v>
      </c>
      <c r="E904" s="2">
        <v>2010</v>
      </c>
      <c r="F904" s="2" t="s">
        <v>216</v>
      </c>
      <c r="G904" s="2">
        <v>1</v>
      </c>
      <c r="H904" s="2">
        <v>0</v>
      </c>
      <c r="I904" s="2">
        <v>0</v>
      </c>
      <c r="J904" s="12">
        <v>48878</v>
      </c>
      <c r="K904" s="12">
        <v>37000.757002271006</v>
      </c>
      <c r="L904" s="12" t="s">
        <v>141</v>
      </c>
      <c r="M904" s="13">
        <v>-3.8962976695448022E-2</v>
      </c>
      <c r="N904" s="12">
        <v>43400.113135726904</v>
      </c>
      <c r="O904" s="14">
        <f t="shared" si="14"/>
        <v>-9.5261864043307873E-2</v>
      </c>
      <c r="P904">
        <v>1</v>
      </c>
      <c r="Q904">
        <v>2</v>
      </c>
      <c r="R904">
        <v>2</v>
      </c>
      <c r="S904">
        <v>1</v>
      </c>
    </row>
    <row r="905" spans="1:19">
      <c r="A905" s="10" t="s">
        <v>408</v>
      </c>
      <c r="B905" s="2">
        <v>6</v>
      </c>
      <c r="C905" s="11" t="s">
        <v>24</v>
      </c>
      <c r="D905" s="2">
        <v>3</v>
      </c>
      <c r="E905" s="2">
        <v>2011</v>
      </c>
      <c r="F905" s="2" t="s">
        <v>247</v>
      </c>
      <c r="G905" s="2">
        <v>1</v>
      </c>
      <c r="H905" s="2">
        <v>0</v>
      </c>
      <c r="I905" s="2">
        <v>0</v>
      </c>
      <c r="J905" s="12">
        <v>48801</v>
      </c>
      <c r="K905" s="12">
        <v>36942.467827403481</v>
      </c>
      <c r="L905" s="12" t="s">
        <v>141</v>
      </c>
      <c r="M905" s="15">
        <v>-3.8963489765775489E-2</v>
      </c>
      <c r="N905" s="12">
        <v>43810.808809562499</v>
      </c>
      <c r="O905" s="14">
        <f t="shared" si="14"/>
        <v>-9.5252441959455023E-2</v>
      </c>
      <c r="P905">
        <v>1</v>
      </c>
      <c r="Q905">
        <v>2</v>
      </c>
      <c r="R905">
        <v>2</v>
      </c>
      <c r="S905">
        <v>1</v>
      </c>
    </row>
    <row r="906" spans="1:19">
      <c r="A906" s="10" t="s">
        <v>335</v>
      </c>
      <c r="B906" s="2">
        <v>3</v>
      </c>
      <c r="C906" s="11" t="s">
        <v>24</v>
      </c>
      <c r="D906" s="2">
        <v>3</v>
      </c>
      <c r="E906" s="2">
        <v>2014</v>
      </c>
      <c r="F906" s="2" t="s">
        <v>145</v>
      </c>
      <c r="G906" s="2">
        <v>1</v>
      </c>
      <c r="H906" s="2">
        <v>0</v>
      </c>
      <c r="I906" s="2">
        <v>0</v>
      </c>
      <c r="J906" s="12">
        <v>48725</v>
      </c>
      <c r="K906" s="12">
        <v>36884.935654806963</v>
      </c>
      <c r="L906" s="12" t="s">
        <v>141</v>
      </c>
      <c r="M906" s="13">
        <v>-3.8963996172851949E-2</v>
      </c>
      <c r="N906" s="12">
        <v>46388.353827624887</v>
      </c>
      <c r="O906" s="14">
        <f t="shared" si="14"/>
        <v>-9.5193308526010559E-2</v>
      </c>
      <c r="P906">
        <v>1</v>
      </c>
      <c r="Q906">
        <v>2</v>
      </c>
      <c r="R906">
        <v>2</v>
      </c>
      <c r="S906">
        <v>1</v>
      </c>
    </row>
    <row r="907" spans="1:19">
      <c r="A907" s="10" t="s">
        <v>294</v>
      </c>
      <c r="B907" s="2">
        <v>2</v>
      </c>
      <c r="C907" s="11" t="s">
        <v>39</v>
      </c>
      <c r="D907" s="2">
        <v>2</v>
      </c>
      <c r="E907" s="2">
        <v>2011</v>
      </c>
      <c r="F907" s="2" t="s">
        <v>161</v>
      </c>
      <c r="G907" s="2">
        <v>1</v>
      </c>
      <c r="H907" s="2">
        <v>0</v>
      </c>
      <c r="I907" s="2">
        <v>0</v>
      </c>
      <c r="J907" s="12">
        <v>48702</v>
      </c>
      <c r="K907" s="12">
        <v>36867.524602573809</v>
      </c>
      <c r="L907" s="12" t="s">
        <v>141</v>
      </c>
      <c r="M907" s="15">
        <v>-3.8964149427625092E-2</v>
      </c>
      <c r="N907" s="12">
        <v>43721.932145720639</v>
      </c>
      <c r="O907" s="14">
        <f t="shared" si="14"/>
        <v>-9.5254480947037867E-2</v>
      </c>
      <c r="P907">
        <v>1</v>
      </c>
      <c r="Q907">
        <v>2</v>
      </c>
      <c r="R907">
        <v>2</v>
      </c>
      <c r="S907">
        <v>1</v>
      </c>
    </row>
    <row r="908" spans="1:19">
      <c r="A908" s="10" t="s">
        <v>413</v>
      </c>
      <c r="B908" s="2">
        <v>4</v>
      </c>
      <c r="C908" s="11" t="s">
        <v>24</v>
      </c>
      <c r="D908" s="2">
        <v>2</v>
      </c>
      <c r="E908" s="2">
        <v>2015</v>
      </c>
      <c r="F908" s="2" t="s">
        <v>250</v>
      </c>
      <c r="G908" s="2">
        <v>1</v>
      </c>
      <c r="H908" s="2">
        <v>0</v>
      </c>
      <c r="I908" s="2">
        <v>0</v>
      </c>
      <c r="J908" s="12">
        <v>48597</v>
      </c>
      <c r="K908" s="12">
        <v>36788.039364118093</v>
      </c>
      <c r="L908" s="12" t="s">
        <v>141</v>
      </c>
      <c r="M908" s="13">
        <v>-3.8964849068980727E-2</v>
      </c>
      <c r="N908" s="12">
        <v>46695.997437240061</v>
      </c>
      <c r="O908" s="14">
        <f t="shared" si="14"/>
        <v>-9.5186250638452319E-2</v>
      </c>
      <c r="P908">
        <v>1</v>
      </c>
      <c r="Q908">
        <v>2</v>
      </c>
      <c r="R908">
        <v>2</v>
      </c>
      <c r="S908">
        <v>1</v>
      </c>
    </row>
    <row r="909" spans="1:19">
      <c r="A909" s="10" t="s">
        <v>106</v>
      </c>
      <c r="B909" s="2">
        <v>2</v>
      </c>
      <c r="C909" s="11" t="s">
        <v>24</v>
      </c>
      <c r="D909" s="2">
        <v>1</v>
      </c>
      <c r="E909" s="2">
        <v>2013</v>
      </c>
      <c r="F909" s="2" t="s">
        <v>107</v>
      </c>
      <c r="G909" s="2">
        <v>1</v>
      </c>
      <c r="H909" s="2">
        <v>0</v>
      </c>
      <c r="I909" s="2">
        <v>0</v>
      </c>
      <c r="J909" s="12">
        <v>47998</v>
      </c>
      <c r="K909" s="12">
        <v>36334.595003785013</v>
      </c>
      <c r="L909" s="12" t="s">
        <v>141</v>
      </c>
      <c r="M909" s="15">
        <v>-3.8968840356333363E-2</v>
      </c>
      <c r="N909" s="12">
        <v>45150.927519836187</v>
      </c>
      <c r="O909" s="14">
        <f t="shared" si="14"/>
        <v>-9.5221697270223102E-2</v>
      </c>
      <c r="P909">
        <v>1</v>
      </c>
      <c r="Q909">
        <v>2</v>
      </c>
      <c r="R909">
        <v>2</v>
      </c>
      <c r="S909">
        <v>1</v>
      </c>
    </row>
    <row r="910" spans="1:19">
      <c r="A910" s="10" t="s">
        <v>449</v>
      </c>
      <c r="B910" s="2">
        <v>3</v>
      </c>
      <c r="C910" s="11" t="s">
        <v>24</v>
      </c>
      <c r="D910" s="2">
        <v>2</v>
      </c>
      <c r="E910" s="2">
        <v>2014</v>
      </c>
      <c r="F910" s="2" t="s">
        <v>323</v>
      </c>
      <c r="G910" s="2">
        <v>1</v>
      </c>
      <c r="H910" s="2">
        <v>0</v>
      </c>
      <c r="I910" s="2">
        <v>0</v>
      </c>
      <c r="J910" s="12">
        <v>47984</v>
      </c>
      <c r="K910" s="12">
        <v>36323.99697199092</v>
      </c>
      <c r="L910" s="12" t="s">
        <v>141</v>
      </c>
      <c r="M910" s="13">
        <v>-3.8968933641847447E-2</v>
      </c>
      <c r="N910" s="12">
        <v>45682.889072647566</v>
      </c>
      <c r="O910" s="14">
        <f t="shared" si="14"/>
        <v>-9.5209493133008125E-2</v>
      </c>
      <c r="P910">
        <v>1</v>
      </c>
      <c r="Q910">
        <v>2</v>
      </c>
      <c r="R910">
        <v>2</v>
      </c>
      <c r="S910">
        <v>1</v>
      </c>
    </row>
    <row r="911" spans="1:19">
      <c r="A911" s="10" t="s">
        <v>100</v>
      </c>
      <c r="B911" s="2">
        <v>4</v>
      </c>
      <c r="C911" s="11" t="s">
        <v>19</v>
      </c>
      <c r="D911" s="2">
        <v>4</v>
      </c>
      <c r="E911" s="2">
        <v>2015</v>
      </c>
      <c r="F911" s="2" t="s">
        <v>101</v>
      </c>
      <c r="G911" s="2">
        <v>1</v>
      </c>
      <c r="H911" s="2">
        <v>0</v>
      </c>
      <c r="I911" s="2">
        <v>0</v>
      </c>
      <c r="J911" s="12">
        <v>47836</v>
      </c>
      <c r="K911" s="12">
        <v>36211.960635881907</v>
      </c>
      <c r="L911" s="12" t="s">
        <v>102</v>
      </c>
      <c r="M911" s="15">
        <v>-3.8969919802996342E-2</v>
      </c>
      <c r="N911" s="12">
        <v>45964.766002177406</v>
      </c>
      <c r="O911" s="14">
        <f t="shared" si="14"/>
        <v>-9.520302637858287E-2</v>
      </c>
      <c r="P911">
        <v>1</v>
      </c>
      <c r="Q911">
        <v>2</v>
      </c>
      <c r="R911">
        <v>2</v>
      </c>
      <c r="S911">
        <v>1</v>
      </c>
    </row>
    <row r="912" spans="1:19">
      <c r="A912" s="10" t="s">
        <v>496</v>
      </c>
      <c r="B912" s="2">
        <v>2</v>
      </c>
      <c r="C912" s="11" t="s">
        <v>26</v>
      </c>
      <c r="D912" s="2">
        <v>2</v>
      </c>
      <c r="E912" s="2">
        <v>2016</v>
      </c>
      <c r="F912" s="2" t="s">
        <v>281</v>
      </c>
      <c r="G912" s="2">
        <v>1</v>
      </c>
      <c r="H912" s="2">
        <v>0</v>
      </c>
      <c r="I912" s="2">
        <v>0</v>
      </c>
      <c r="J912" s="12">
        <v>47684</v>
      </c>
      <c r="K912" s="12">
        <v>36096.89629068887</v>
      </c>
      <c r="L912" s="12" t="s">
        <v>26</v>
      </c>
      <c r="M912" s="13">
        <v>-3.8970932617149269E-2</v>
      </c>
      <c r="N912" s="12">
        <v>45700.057856847016</v>
      </c>
      <c r="O912" s="14">
        <f t="shared" si="14"/>
        <v>-9.5209099250786605E-2</v>
      </c>
      <c r="P912">
        <v>1</v>
      </c>
      <c r="Q912">
        <v>2</v>
      </c>
      <c r="R912">
        <v>2</v>
      </c>
      <c r="S912">
        <v>1</v>
      </c>
    </row>
    <row r="913" spans="1:19">
      <c r="A913" s="10" t="s">
        <v>267</v>
      </c>
      <c r="B913" s="2">
        <v>5</v>
      </c>
      <c r="C913" s="11" t="s">
        <v>24</v>
      </c>
      <c r="D913" s="2">
        <v>2</v>
      </c>
      <c r="E913" s="2">
        <v>2012</v>
      </c>
      <c r="F913" s="2" t="s">
        <v>268</v>
      </c>
      <c r="G913" s="2">
        <v>1</v>
      </c>
      <c r="H913" s="2">
        <v>0</v>
      </c>
      <c r="I913" s="2">
        <v>0</v>
      </c>
      <c r="J913" s="12">
        <v>47598</v>
      </c>
      <c r="K913" s="12">
        <v>36031.794095382291</v>
      </c>
      <c r="L913" s="12" t="s">
        <v>141</v>
      </c>
      <c r="M913" s="15">
        <v>-3.8971505656735787E-2</v>
      </c>
      <c r="N913" s="12">
        <v>43907.36967551893</v>
      </c>
      <c r="O913" s="14">
        <f t="shared" si="14"/>
        <v>-9.5250226682708994E-2</v>
      </c>
      <c r="P913">
        <v>1</v>
      </c>
      <c r="Q913">
        <v>2</v>
      </c>
      <c r="R913">
        <v>2</v>
      </c>
      <c r="S913">
        <v>1</v>
      </c>
    </row>
    <row r="914" spans="1:19">
      <c r="A914" s="10" t="s">
        <v>300</v>
      </c>
      <c r="B914" s="2">
        <v>4</v>
      </c>
      <c r="C914" s="11" t="s">
        <v>24</v>
      </c>
      <c r="D914" s="2">
        <v>3</v>
      </c>
      <c r="E914" s="2">
        <v>2011</v>
      </c>
      <c r="F914" s="2" t="s">
        <v>247</v>
      </c>
      <c r="G914" s="2">
        <v>1</v>
      </c>
      <c r="H914" s="2">
        <v>0</v>
      </c>
      <c r="I914" s="2">
        <v>0</v>
      </c>
      <c r="J914" s="12">
        <v>47451</v>
      </c>
      <c r="K914" s="12">
        <v>35920.514761544284</v>
      </c>
      <c r="L914" s="12" t="s">
        <v>141</v>
      </c>
      <c r="M914" s="13">
        <v>-3.8972485154633682E-2</v>
      </c>
      <c r="N914" s="12">
        <v>42598.854302628024</v>
      </c>
      <c r="O914" s="14">
        <f t="shared" si="14"/>
        <v>-9.5280246335584753E-2</v>
      </c>
      <c r="P914">
        <v>1</v>
      </c>
      <c r="Q914">
        <v>2</v>
      </c>
      <c r="R914">
        <v>2</v>
      </c>
      <c r="S914">
        <v>1</v>
      </c>
    </row>
    <row r="915" spans="1:19">
      <c r="A915" s="10" t="s">
        <v>374</v>
      </c>
      <c r="B915" s="2">
        <v>3</v>
      </c>
      <c r="C915" s="11" t="s">
        <v>24</v>
      </c>
      <c r="D915" s="2">
        <v>3</v>
      </c>
      <c r="E915" s="2">
        <v>2012</v>
      </c>
      <c r="F915" s="2" t="s">
        <v>148</v>
      </c>
      <c r="G915" s="2">
        <v>1</v>
      </c>
      <c r="H915" s="2">
        <v>0</v>
      </c>
      <c r="I915" s="2">
        <v>0</v>
      </c>
      <c r="J915" s="12">
        <v>47403</v>
      </c>
      <c r="K915" s="12">
        <v>35884.178652535957</v>
      </c>
      <c r="L915" s="12" t="s">
        <v>141</v>
      </c>
      <c r="M915" s="15">
        <v>-3.8972804990681974E-2</v>
      </c>
      <c r="N915" s="12">
        <v>43727.489489655527</v>
      </c>
      <c r="O915" s="14">
        <f t="shared" si="14"/>
        <v>-9.5254353451756354E-2</v>
      </c>
      <c r="P915">
        <v>1</v>
      </c>
      <c r="Q915">
        <v>2</v>
      </c>
      <c r="R915">
        <v>2</v>
      </c>
      <c r="S915">
        <v>1</v>
      </c>
    </row>
    <row r="916" spans="1:19">
      <c r="A916" s="10" t="s">
        <v>249</v>
      </c>
      <c r="B916" s="2">
        <v>3</v>
      </c>
      <c r="C916" s="11" t="s">
        <v>24</v>
      </c>
      <c r="D916" s="2">
        <v>2</v>
      </c>
      <c r="E916" s="2">
        <v>2015</v>
      </c>
      <c r="F916" s="2" t="s">
        <v>250</v>
      </c>
      <c r="G916" s="2">
        <v>1</v>
      </c>
      <c r="H916" s="2">
        <v>0</v>
      </c>
      <c r="I916" s="2">
        <v>0</v>
      </c>
      <c r="J916" s="12">
        <v>47337</v>
      </c>
      <c r="K916" s="12">
        <v>35834.216502649513</v>
      </c>
      <c r="L916" s="12" t="s">
        <v>141</v>
      </c>
      <c r="M916" s="13">
        <v>-3.8973244765248376E-2</v>
      </c>
      <c r="N916" s="12">
        <v>45485.285731354459</v>
      </c>
      <c r="O916" s="14">
        <f t="shared" si="14"/>
        <v>-9.5214026502531801E-2</v>
      </c>
      <c r="P916">
        <v>1</v>
      </c>
      <c r="Q916">
        <v>2</v>
      </c>
      <c r="R916">
        <v>2</v>
      </c>
      <c r="S916">
        <v>1</v>
      </c>
    </row>
    <row r="917" spans="1:19">
      <c r="A917" s="10" t="s">
        <v>388</v>
      </c>
      <c r="B917" s="2">
        <v>2</v>
      </c>
      <c r="C917" s="11" t="s">
        <v>24</v>
      </c>
      <c r="D917" s="2">
        <v>3</v>
      </c>
      <c r="E917" s="2">
        <v>2017</v>
      </c>
      <c r="F917" s="2" t="s">
        <v>389</v>
      </c>
      <c r="G917" s="2">
        <v>1</v>
      </c>
      <c r="H917" s="2">
        <v>0</v>
      </c>
      <c r="I917" s="2">
        <v>0</v>
      </c>
      <c r="J917" s="12">
        <v>47227</v>
      </c>
      <c r="K917" s="12">
        <v>35750.946252838759</v>
      </c>
      <c r="L917" s="12" t="s">
        <v>141</v>
      </c>
      <c r="M917" s="15">
        <v>-3.8973977722859043E-2</v>
      </c>
      <c r="N917" s="12">
        <v>45311.504180517622</v>
      </c>
      <c r="O917" s="14">
        <f t="shared" si="14"/>
        <v>-9.521801335812434E-2</v>
      </c>
      <c r="P917">
        <v>1</v>
      </c>
      <c r="Q917">
        <v>2</v>
      </c>
      <c r="R917">
        <v>2</v>
      </c>
      <c r="S917">
        <v>1</v>
      </c>
    </row>
    <row r="918" spans="1:19">
      <c r="A918" s="10" t="s">
        <v>497</v>
      </c>
      <c r="B918" s="2">
        <v>3</v>
      </c>
      <c r="C918" s="11" t="s">
        <v>24</v>
      </c>
      <c r="D918" s="2">
        <v>4</v>
      </c>
      <c r="E918" s="2">
        <v>2014</v>
      </c>
      <c r="F918" s="2" t="s">
        <v>384</v>
      </c>
      <c r="G918" s="2">
        <v>1</v>
      </c>
      <c r="H918" s="2">
        <v>0</v>
      </c>
      <c r="I918" s="2">
        <v>0</v>
      </c>
      <c r="J918" s="12">
        <v>47023</v>
      </c>
      <c r="K918" s="12">
        <v>35596.517789553371</v>
      </c>
      <c r="L918" s="12" t="s">
        <v>141</v>
      </c>
      <c r="M918" s="13">
        <v>-3.8975337026064281E-2</v>
      </c>
      <c r="N918" s="12">
        <v>44767.974592845669</v>
      </c>
      <c r="O918" s="14">
        <f t="shared" si="14"/>
        <v>-9.5230482886482698E-2</v>
      </c>
      <c r="P918">
        <v>1</v>
      </c>
      <c r="Q918">
        <v>2</v>
      </c>
      <c r="R918">
        <v>2</v>
      </c>
      <c r="S918">
        <v>1</v>
      </c>
    </row>
    <row r="919" spans="1:19">
      <c r="A919" s="10" t="s">
        <v>413</v>
      </c>
      <c r="B919" s="2">
        <v>4</v>
      </c>
      <c r="C919" s="11" t="s">
        <v>24</v>
      </c>
      <c r="D919" s="2">
        <v>2</v>
      </c>
      <c r="E919" s="2">
        <v>2015</v>
      </c>
      <c r="F919" s="2" t="s">
        <v>250</v>
      </c>
      <c r="G919" s="2">
        <v>1</v>
      </c>
      <c r="H919" s="2">
        <v>0</v>
      </c>
      <c r="I919" s="2">
        <v>0</v>
      </c>
      <c r="J919" s="12">
        <v>46937</v>
      </c>
      <c r="K919" s="12">
        <v>35531.415594246784</v>
      </c>
      <c r="L919" s="12" t="s">
        <v>141</v>
      </c>
      <c r="M919" s="15">
        <v>-3.89759100656508E-2</v>
      </c>
      <c r="N919" s="12">
        <v>45100.932808851096</v>
      </c>
      <c r="O919" s="14">
        <f t="shared" si="14"/>
        <v>-9.5222844237160195E-2</v>
      </c>
      <c r="P919">
        <v>1</v>
      </c>
      <c r="Q919">
        <v>2</v>
      </c>
      <c r="R919">
        <v>2</v>
      </c>
      <c r="S919">
        <v>1</v>
      </c>
    </row>
    <row r="920" spans="1:19">
      <c r="A920" s="10" t="s">
        <v>249</v>
      </c>
      <c r="B920" s="2">
        <v>3</v>
      </c>
      <c r="C920" s="11" t="s">
        <v>24</v>
      </c>
      <c r="D920" s="2">
        <v>2</v>
      </c>
      <c r="E920" s="2">
        <v>2015</v>
      </c>
      <c r="F920" s="2" t="s">
        <v>250</v>
      </c>
      <c r="G920" s="2">
        <v>1</v>
      </c>
      <c r="H920" s="2">
        <v>0</v>
      </c>
      <c r="I920" s="2">
        <v>0</v>
      </c>
      <c r="J920" s="12">
        <v>46880</v>
      </c>
      <c r="K920" s="12">
        <v>35488.266464799395</v>
      </c>
      <c r="L920" s="12" t="s">
        <v>141</v>
      </c>
      <c r="M920" s="13">
        <v>-3.897628987095815E-2</v>
      </c>
      <c r="N920" s="12">
        <v>45046.162517394361</v>
      </c>
      <c r="O920" s="14">
        <f t="shared" si="14"/>
        <v>-9.5224100764344746E-2</v>
      </c>
      <c r="P920">
        <v>1</v>
      </c>
      <c r="Q920">
        <v>2</v>
      </c>
      <c r="R920">
        <v>2</v>
      </c>
      <c r="S920">
        <v>1</v>
      </c>
    </row>
    <row r="921" spans="1:19">
      <c r="A921" s="10" t="s">
        <v>349</v>
      </c>
      <c r="B921" s="2">
        <v>2</v>
      </c>
      <c r="C921" s="11" t="s">
        <v>24</v>
      </c>
      <c r="D921" s="2">
        <v>3</v>
      </c>
      <c r="E921" s="2">
        <v>2014</v>
      </c>
      <c r="F921" s="2" t="s">
        <v>145</v>
      </c>
      <c r="G921" s="2">
        <v>1</v>
      </c>
      <c r="H921" s="2">
        <v>0</v>
      </c>
      <c r="I921" s="2">
        <v>0</v>
      </c>
      <c r="J921" s="12">
        <v>46837</v>
      </c>
      <c r="K921" s="12">
        <v>35455.715367146106</v>
      </c>
      <c r="L921" s="12" t="s">
        <v>141</v>
      </c>
      <c r="M921" s="15">
        <v>-3.8976576390751409E-2</v>
      </c>
      <c r="N921" s="12">
        <v>44590.894370948525</v>
      </c>
      <c r="O921" s="14">
        <f t="shared" si="14"/>
        <v>-9.5234545419413258E-2</v>
      </c>
      <c r="P921">
        <v>1</v>
      </c>
      <c r="Q921">
        <v>2</v>
      </c>
      <c r="R921">
        <v>2</v>
      </c>
      <c r="S921">
        <v>1</v>
      </c>
    </row>
    <row r="922" spans="1:19">
      <c r="A922" s="10" t="s">
        <v>496</v>
      </c>
      <c r="B922" s="2">
        <v>2</v>
      </c>
      <c r="C922" s="11" t="s">
        <v>24</v>
      </c>
      <c r="D922" s="2">
        <v>2</v>
      </c>
      <c r="E922" s="2">
        <v>2016</v>
      </c>
      <c r="F922" s="2" t="s">
        <v>281</v>
      </c>
      <c r="G922" s="2">
        <v>1</v>
      </c>
      <c r="H922" s="2">
        <v>0</v>
      </c>
      <c r="I922" s="2">
        <v>0</v>
      </c>
      <c r="J922" s="12">
        <v>46809</v>
      </c>
      <c r="K922" s="12">
        <v>35434.519303557914</v>
      </c>
      <c r="L922" s="12" t="s">
        <v>141</v>
      </c>
      <c r="M922" s="13">
        <v>-3.8976762961779578E-2</v>
      </c>
      <c r="N922" s="12">
        <v>44861.463136925428</v>
      </c>
      <c r="O922" s="14">
        <f t="shared" si="14"/>
        <v>-9.522833809422479E-2</v>
      </c>
      <c r="P922">
        <v>1</v>
      </c>
      <c r="Q922">
        <v>2</v>
      </c>
      <c r="R922">
        <v>2</v>
      </c>
      <c r="S922">
        <v>1</v>
      </c>
    </row>
    <row r="923" spans="1:19">
      <c r="A923" s="10" t="s">
        <v>508</v>
      </c>
      <c r="B923" s="2">
        <v>3</v>
      </c>
      <c r="C923" s="11" t="s">
        <v>24</v>
      </c>
      <c r="D923" s="2">
        <v>4</v>
      </c>
      <c r="E923" s="2">
        <v>2002</v>
      </c>
      <c r="F923" s="2" t="s">
        <v>104</v>
      </c>
      <c r="G923" s="2">
        <v>1</v>
      </c>
      <c r="H923" s="2">
        <v>0</v>
      </c>
      <c r="I923" s="2">
        <v>0</v>
      </c>
      <c r="J923" s="12">
        <v>46676</v>
      </c>
      <c r="K923" s="12">
        <v>35333.838001514006</v>
      </c>
      <c r="L923" s="12" t="s">
        <v>141</v>
      </c>
      <c r="M923" s="15">
        <v>-3.8977649174163388E-2</v>
      </c>
      <c r="N923" s="12">
        <v>43491.092219154474</v>
      </c>
      <c r="O923" s="14">
        <f t="shared" si="14"/>
        <v>-9.5259776822507858E-2</v>
      </c>
      <c r="P923">
        <v>1</v>
      </c>
      <c r="Q923">
        <v>2</v>
      </c>
      <c r="R923">
        <v>2</v>
      </c>
      <c r="S923">
        <v>1</v>
      </c>
    </row>
    <row r="924" spans="1:19">
      <c r="A924" s="10" t="s">
        <v>374</v>
      </c>
      <c r="B924" s="2">
        <v>3</v>
      </c>
      <c r="C924" s="11" t="s">
        <v>19</v>
      </c>
      <c r="D924" s="2">
        <v>3</v>
      </c>
      <c r="E924" s="2">
        <v>2012</v>
      </c>
      <c r="F924" s="2" t="s">
        <v>148</v>
      </c>
      <c r="G924" s="2">
        <v>1</v>
      </c>
      <c r="H924" s="2">
        <v>0</v>
      </c>
      <c r="I924" s="2">
        <v>0</v>
      </c>
      <c r="J924" s="12">
        <v>46614</v>
      </c>
      <c r="K924" s="12">
        <v>35286.903860711587</v>
      </c>
      <c r="L924" s="12" t="s">
        <v>102</v>
      </c>
      <c r="M924" s="13">
        <v>-3.8978062295725764E-2</v>
      </c>
      <c r="N924" s="12">
        <v>42999.666583777456</v>
      </c>
      <c r="O924" s="14">
        <f t="shared" si="14"/>
        <v>-9.5271050994209544E-2</v>
      </c>
      <c r="P924">
        <v>1</v>
      </c>
      <c r="Q924">
        <v>2</v>
      </c>
      <c r="R924">
        <v>2</v>
      </c>
      <c r="S924">
        <v>1</v>
      </c>
    </row>
    <row r="925" spans="1:19">
      <c r="A925" s="10" t="s">
        <v>434</v>
      </c>
      <c r="B925" s="2">
        <v>6</v>
      </c>
      <c r="C925" s="11" t="s">
        <v>24</v>
      </c>
      <c r="D925" s="2">
        <v>1</v>
      </c>
      <c r="E925" s="2">
        <v>2013</v>
      </c>
      <c r="F925" s="2" t="s">
        <v>107</v>
      </c>
      <c r="G925" s="2">
        <v>1</v>
      </c>
      <c r="H925" s="2">
        <v>0</v>
      </c>
      <c r="I925" s="2">
        <v>0</v>
      </c>
      <c r="J925" s="12">
        <v>46571</v>
      </c>
      <c r="K925" s="12">
        <v>35254.35276305829</v>
      </c>
      <c r="L925" s="12" t="s">
        <v>141</v>
      </c>
      <c r="M925" s="15">
        <v>-3.8978348815519023E-2</v>
      </c>
      <c r="N925" s="12">
        <v>43808.572138970187</v>
      </c>
      <c r="O925" s="14">
        <f t="shared" si="14"/>
        <v>-9.5252493272627317E-2</v>
      </c>
      <c r="P925">
        <v>1</v>
      </c>
      <c r="Q925">
        <v>2</v>
      </c>
      <c r="R925">
        <v>2</v>
      </c>
      <c r="S925">
        <v>1</v>
      </c>
    </row>
    <row r="926" spans="1:19">
      <c r="A926" s="10" t="s">
        <v>175</v>
      </c>
      <c r="B926" s="2">
        <v>3</v>
      </c>
      <c r="C926" s="11" t="s">
        <v>24</v>
      </c>
      <c r="D926" s="2">
        <v>2</v>
      </c>
      <c r="E926" s="2">
        <v>2009</v>
      </c>
      <c r="F926" s="2" t="s">
        <v>99</v>
      </c>
      <c r="G926" s="2">
        <v>1</v>
      </c>
      <c r="H926" s="2">
        <v>0</v>
      </c>
      <c r="I926" s="2">
        <v>0</v>
      </c>
      <c r="J926" s="12">
        <v>46490</v>
      </c>
      <c r="K926" s="12">
        <v>35193.035579106741</v>
      </c>
      <c r="L926" s="12" t="s">
        <v>141</v>
      </c>
      <c r="M926" s="13">
        <v>-3.8978888538850516E-2</v>
      </c>
      <c r="N926" s="12">
        <v>41481.851669532247</v>
      </c>
      <c r="O926" s="14">
        <f t="shared" si="14"/>
        <v>-9.530587234808835E-2</v>
      </c>
      <c r="P926">
        <v>1</v>
      </c>
      <c r="Q926">
        <v>2</v>
      </c>
      <c r="R926">
        <v>2</v>
      </c>
      <c r="S926">
        <v>1</v>
      </c>
    </row>
    <row r="927" spans="1:19">
      <c r="A927" s="10" t="s">
        <v>509</v>
      </c>
      <c r="B927" s="2">
        <v>2</v>
      </c>
      <c r="C927" s="11" t="s">
        <v>39</v>
      </c>
      <c r="D927" s="2">
        <v>4</v>
      </c>
      <c r="E927" s="2">
        <v>2012</v>
      </c>
      <c r="F927" s="2" t="s">
        <v>510</v>
      </c>
      <c r="G927" s="2">
        <v>1</v>
      </c>
      <c r="H927" s="2">
        <v>0</v>
      </c>
      <c r="I927" s="2">
        <v>0</v>
      </c>
      <c r="J927" s="12">
        <v>46462</v>
      </c>
      <c r="K927" s="12">
        <v>35171.83951551855</v>
      </c>
      <c r="L927" s="12" t="s">
        <v>141</v>
      </c>
      <c r="M927" s="15">
        <v>-3.8979075109878684E-2</v>
      </c>
      <c r="N927" s="12">
        <v>42859.452285053165</v>
      </c>
      <c r="O927" s="14">
        <f t="shared" si="14"/>
        <v>-9.5274267757774658E-2</v>
      </c>
      <c r="P927">
        <v>1</v>
      </c>
      <c r="Q927">
        <v>2</v>
      </c>
      <c r="R927">
        <v>2</v>
      </c>
      <c r="S927">
        <v>1</v>
      </c>
    </row>
    <row r="928" spans="1:19">
      <c r="A928" s="10" t="s">
        <v>439</v>
      </c>
      <c r="B928" s="2">
        <v>4</v>
      </c>
      <c r="C928" s="11" t="s">
        <v>24</v>
      </c>
      <c r="D928" s="2">
        <v>3</v>
      </c>
      <c r="E928" s="2">
        <v>2013</v>
      </c>
      <c r="F928" s="2" t="s">
        <v>170</v>
      </c>
      <c r="G928" s="2">
        <v>1</v>
      </c>
      <c r="H928" s="2">
        <v>0</v>
      </c>
      <c r="I928" s="2">
        <v>0</v>
      </c>
      <c r="J928" s="12">
        <v>46452</v>
      </c>
      <c r="K928" s="12">
        <v>35164.269492808482</v>
      </c>
      <c r="L928" s="12" t="s">
        <v>141</v>
      </c>
      <c r="M928" s="13">
        <v>-3.8979141742388743E-2</v>
      </c>
      <c r="N928" s="12">
        <v>43696.63080027148</v>
      </c>
      <c r="O928" s="14">
        <f t="shared" si="14"/>
        <v>-9.5255061404572738E-2</v>
      </c>
      <c r="P928">
        <v>1</v>
      </c>
      <c r="Q928">
        <v>2</v>
      </c>
      <c r="R928">
        <v>2</v>
      </c>
      <c r="S928">
        <v>1</v>
      </c>
    </row>
    <row r="929" spans="1:19">
      <c r="A929" s="10" t="s">
        <v>413</v>
      </c>
      <c r="B929" s="2">
        <v>4</v>
      </c>
      <c r="C929" s="11" t="s">
        <v>24</v>
      </c>
      <c r="D929" s="2">
        <v>2</v>
      </c>
      <c r="E929" s="2">
        <v>2015</v>
      </c>
      <c r="F929" s="2" t="s">
        <v>250</v>
      </c>
      <c r="G929" s="2">
        <v>1</v>
      </c>
      <c r="H929" s="2">
        <v>0</v>
      </c>
      <c r="I929" s="2">
        <v>0</v>
      </c>
      <c r="J929" s="12">
        <v>46314</v>
      </c>
      <c r="K929" s="12">
        <v>35059.803179409537</v>
      </c>
      <c r="L929" s="12" t="s">
        <v>141</v>
      </c>
      <c r="M929" s="15">
        <v>-3.8980061271027586E-2</v>
      </c>
      <c r="N929" s="12">
        <v>44502.303132052104</v>
      </c>
      <c r="O929" s="14">
        <f t="shared" si="14"/>
        <v>-9.5236577858843929E-2</v>
      </c>
      <c r="P929">
        <v>1</v>
      </c>
      <c r="Q929">
        <v>2</v>
      </c>
      <c r="R929">
        <v>2</v>
      </c>
      <c r="S929">
        <v>1</v>
      </c>
    </row>
    <row r="930" spans="1:19">
      <c r="A930" s="10" t="s">
        <v>294</v>
      </c>
      <c r="B930" s="2">
        <v>2</v>
      </c>
      <c r="C930" s="11" t="s">
        <v>39</v>
      </c>
      <c r="D930" s="2">
        <v>2</v>
      </c>
      <c r="E930" s="2">
        <v>2011</v>
      </c>
      <c r="F930" s="2" t="s">
        <v>161</v>
      </c>
      <c r="G930" s="2">
        <v>1</v>
      </c>
      <c r="H930" s="2">
        <v>0</v>
      </c>
      <c r="I930" s="2">
        <v>0</v>
      </c>
      <c r="J930" s="12">
        <v>46077</v>
      </c>
      <c r="K930" s="12">
        <v>34880.393641180926</v>
      </c>
      <c r="L930" s="12" t="s">
        <v>141</v>
      </c>
      <c r="M930" s="13">
        <v>-3.8981640461516018E-2</v>
      </c>
      <c r="N930" s="12">
        <v>41365.35393779249</v>
      </c>
      <c r="O930" s="14">
        <f t="shared" si="14"/>
        <v>-9.5308545011734566E-2</v>
      </c>
      <c r="P930">
        <v>1</v>
      </c>
      <c r="Q930">
        <v>2</v>
      </c>
      <c r="R930">
        <v>2</v>
      </c>
      <c r="S930">
        <v>1</v>
      </c>
    </row>
    <row r="931" spans="1:19">
      <c r="A931" s="10" t="s">
        <v>449</v>
      </c>
      <c r="B931" s="2">
        <v>3</v>
      </c>
      <c r="C931" s="11" t="s">
        <v>24</v>
      </c>
      <c r="D931" s="2">
        <v>2</v>
      </c>
      <c r="E931" s="2">
        <v>2014</v>
      </c>
      <c r="F931" s="2" t="s">
        <v>323</v>
      </c>
      <c r="G931" s="2">
        <v>1</v>
      </c>
      <c r="H931" s="2">
        <v>0</v>
      </c>
      <c r="I931" s="2">
        <v>0</v>
      </c>
      <c r="J931" s="12">
        <v>46062</v>
      </c>
      <c r="K931" s="12">
        <v>34869.038607115821</v>
      </c>
      <c r="L931" s="12" t="s">
        <v>141</v>
      </c>
      <c r="M931" s="15">
        <v>-3.8981740410281109E-2</v>
      </c>
      <c r="N931" s="12">
        <v>43853.060113043764</v>
      </c>
      <c r="O931" s="14">
        <f t="shared" si="14"/>
        <v>-9.5251472639957258E-2</v>
      </c>
      <c r="P931">
        <v>1</v>
      </c>
      <c r="Q931">
        <v>2</v>
      </c>
      <c r="R931">
        <v>2</v>
      </c>
      <c r="S931">
        <v>1</v>
      </c>
    </row>
    <row r="932" spans="1:19">
      <c r="A932" s="10" t="s">
        <v>294</v>
      </c>
      <c r="B932" s="2">
        <v>2</v>
      </c>
      <c r="C932" s="11" t="s">
        <v>39</v>
      </c>
      <c r="D932" s="2">
        <v>2</v>
      </c>
      <c r="E932" s="2">
        <v>2011</v>
      </c>
      <c r="F932" s="2" t="s">
        <v>161</v>
      </c>
      <c r="G932" s="2">
        <v>1</v>
      </c>
      <c r="H932" s="2">
        <v>0</v>
      </c>
      <c r="I932" s="2">
        <v>0</v>
      </c>
      <c r="J932" s="12">
        <v>46005</v>
      </c>
      <c r="K932" s="12">
        <v>34825.889477668432</v>
      </c>
      <c r="L932" s="12" t="s">
        <v>141</v>
      </c>
      <c r="M932" s="13">
        <v>-3.8982120215588459E-2</v>
      </c>
      <c r="N932" s="12">
        <v>41300.716364089312</v>
      </c>
      <c r="O932" s="14">
        <f t="shared" si="14"/>
        <v>-9.5310027911794826E-2</v>
      </c>
      <c r="P932">
        <v>1</v>
      </c>
      <c r="Q932">
        <v>2</v>
      </c>
      <c r="R932">
        <v>2</v>
      </c>
      <c r="S932">
        <v>1</v>
      </c>
    </row>
    <row r="933" spans="1:19">
      <c r="A933" s="10" t="s">
        <v>484</v>
      </c>
      <c r="B933" s="2">
        <v>2</v>
      </c>
      <c r="C933" s="11" t="s">
        <v>39</v>
      </c>
      <c r="D933" s="2">
        <v>4</v>
      </c>
      <c r="E933" s="2">
        <v>2010</v>
      </c>
      <c r="F933" s="2" t="s">
        <v>485</v>
      </c>
      <c r="G933" s="2">
        <v>1</v>
      </c>
      <c r="H933" s="2">
        <v>0</v>
      </c>
      <c r="I933" s="2">
        <v>0</v>
      </c>
      <c r="J933" s="12">
        <v>45939</v>
      </c>
      <c r="K933" s="12">
        <v>34775.927327781988</v>
      </c>
      <c r="L933" s="12" t="s">
        <v>141</v>
      </c>
      <c r="M933" s="15">
        <v>-3.8982559990154861E-2</v>
      </c>
      <c r="N933" s="12">
        <v>40790.494646715459</v>
      </c>
      <c r="O933" s="14">
        <f t="shared" si="14"/>
        <v>-9.5321733298802544E-2</v>
      </c>
      <c r="P933">
        <v>1</v>
      </c>
      <c r="Q933">
        <v>2</v>
      </c>
      <c r="R933">
        <v>2</v>
      </c>
      <c r="S933">
        <v>1</v>
      </c>
    </row>
    <row r="934" spans="1:19">
      <c r="A934" s="10" t="s">
        <v>294</v>
      </c>
      <c r="B934" s="2">
        <v>2</v>
      </c>
      <c r="C934" s="11" t="s">
        <v>39</v>
      </c>
      <c r="D934" s="2">
        <v>2</v>
      </c>
      <c r="E934" s="2">
        <v>2011</v>
      </c>
      <c r="F934" s="2" t="s">
        <v>161</v>
      </c>
      <c r="G934" s="2">
        <v>1</v>
      </c>
      <c r="H934" s="2">
        <v>0</v>
      </c>
      <c r="I934" s="2">
        <v>0</v>
      </c>
      <c r="J934" s="12">
        <v>45934</v>
      </c>
      <c r="K934" s="12">
        <v>34772.142316426951</v>
      </c>
      <c r="L934" s="12" t="s">
        <v>141</v>
      </c>
      <c r="M934" s="13">
        <v>-3.8982593306409886E-2</v>
      </c>
      <c r="N934" s="12">
        <v>41236.976534465357</v>
      </c>
      <c r="O934" s="14">
        <f t="shared" si="14"/>
        <v>-9.5311490216020908E-2</v>
      </c>
      <c r="P934">
        <v>1</v>
      </c>
      <c r="Q934">
        <v>2</v>
      </c>
      <c r="R934">
        <v>2</v>
      </c>
      <c r="S934">
        <v>1</v>
      </c>
    </row>
    <row r="935" spans="1:19">
      <c r="A935" s="10" t="s">
        <v>294</v>
      </c>
      <c r="B935" s="2">
        <v>2</v>
      </c>
      <c r="C935" s="11" t="s">
        <v>24</v>
      </c>
      <c r="D935" s="2">
        <v>2</v>
      </c>
      <c r="E935" s="2">
        <v>2011</v>
      </c>
      <c r="F935" s="2" t="s">
        <v>161</v>
      </c>
      <c r="G935" s="2">
        <v>1</v>
      </c>
      <c r="H935" s="2">
        <v>0</v>
      </c>
      <c r="I935" s="2">
        <v>0</v>
      </c>
      <c r="J935" s="12">
        <v>45848</v>
      </c>
      <c r="K935" s="12">
        <v>34707.040121120364</v>
      </c>
      <c r="L935" s="12" t="s">
        <v>141</v>
      </c>
      <c r="M935" s="15">
        <v>-3.8983166345996412E-2</v>
      </c>
      <c r="N935" s="12">
        <v>41159.770543653234</v>
      </c>
      <c r="O935" s="14">
        <f t="shared" si="14"/>
        <v>-9.5313261457759549E-2</v>
      </c>
      <c r="P935">
        <v>1</v>
      </c>
      <c r="Q935">
        <v>2</v>
      </c>
      <c r="R935">
        <v>2</v>
      </c>
      <c r="S935">
        <v>1</v>
      </c>
    </row>
    <row r="936" spans="1:19">
      <c r="A936" s="10" t="s">
        <v>369</v>
      </c>
      <c r="B936" s="2">
        <v>4</v>
      </c>
      <c r="C936" s="11" t="s">
        <v>24</v>
      </c>
      <c r="D936" s="2">
        <v>3</v>
      </c>
      <c r="E936" s="2">
        <v>2012</v>
      </c>
      <c r="F936" s="2" t="s">
        <v>148</v>
      </c>
      <c r="G936" s="2">
        <v>1</v>
      </c>
      <c r="H936" s="2">
        <v>0</v>
      </c>
      <c r="I936" s="2">
        <v>0</v>
      </c>
      <c r="J936" s="12">
        <v>45767</v>
      </c>
      <c r="K936" s="12">
        <v>34645.722937168815</v>
      </c>
      <c r="L936" s="12" t="s">
        <v>141</v>
      </c>
      <c r="M936" s="13">
        <v>-3.8983706069327904E-2</v>
      </c>
      <c r="N936" s="12">
        <v>42218.340853386166</v>
      </c>
      <c r="O936" s="14">
        <f t="shared" si="14"/>
        <v>-9.5288975985917845E-2</v>
      </c>
      <c r="P936">
        <v>1</v>
      </c>
      <c r="Q936">
        <v>2</v>
      </c>
      <c r="R936">
        <v>2</v>
      </c>
      <c r="S936">
        <v>1</v>
      </c>
    </row>
    <row r="937" spans="1:19">
      <c r="A937" s="10" t="s">
        <v>498</v>
      </c>
      <c r="B937" s="2">
        <v>5</v>
      </c>
      <c r="C937" s="11" t="s">
        <v>24</v>
      </c>
      <c r="D937" s="2">
        <v>3</v>
      </c>
      <c r="E937" s="2">
        <v>2015</v>
      </c>
      <c r="F937" s="2" t="s">
        <v>227</v>
      </c>
      <c r="G937" s="2">
        <v>1</v>
      </c>
      <c r="H937" s="2">
        <v>0</v>
      </c>
      <c r="I937" s="2">
        <v>0</v>
      </c>
      <c r="J937" s="12">
        <v>45748</v>
      </c>
      <c r="K937" s="12">
        <v>34631.339894019686</v>
      </c>
      <c r="L937" s="12" t="s">
        <v>141</v>
      </c>
      <c r="M937" s="15">
        <v>-3.8983832671097014E-2</v>
      </c>
      <c r="N937" s="12">
        <v>43958.44374670984</v>
      </c>
      <c r="O937" s="14">
        <f t="shared" si="14"/>
        <v>-9.5249054953343126E-2</v>
      </c>
      <c r="P937">
        <v>1</v>
      </c>
      <c r="Q937">
        <v>2</v>
      </c>
      <c r="R937">
        <v>2</v>
      </c>
      <c r="S937">
        <v>1</v>
      </c>
    </row>
    <row r="938" spans="1:19">
      <c r="A938" s="10" t="s">
        <v>294</v>
      </c>
      <c r="B938" s="2">
        <v>2</v>
      </c>
      <c r="C938" s="11" t="s">
        <v>24</v>
      </c>
      <c r="D938" s="2">
        <v>2</v>
      </c>
      <c r="E938" s="2">
        <v>2011</v>
      </c>
      <c r="F938" s="2" t="s">
        <v>161</v>
      </c>
      <c r="G938" s="2">
        <v>1</v>
      </c>
      <c r="H938" s="2">
        <v>0</v>
      </c>
      <c r="I938" s="2">
        <v>0</v>
      </c>
      <c r="J938" s="12">
        <v>45701</v>
      </c>
      <c r="K938" s="12">
        <v>34595.760787282365</v>
      </c>
      <c r="L938" s="12" t="s">
        <v>141</v>
      </c>
      <c r="M938" s="13">
        <v>-3.8984145843894299E-2</v>
      </c>
      <c r="N938" s="12">
        <v>41027.802164009256</v>
      </c>
      <c r="O938" s="14">
        <f t="shared" si="14"/>
        <v>-9.5316289045382557E-2</v>
      </c>
      <c r="P938">
        <v>1</v>
      </c>
      <c r="Q938">
        <v>2</v>
      </c>
      <c r="R938">
        <v>2</v>
      </c>
      <c r="S938">
        <v>1</v>
      </c>
    </row>
    <row r="939" spans="1:19">
      <c r="A939" s="10" t="s">
        <v>249</v>
      </c>
      <c r="B939" s="2">
        <v>3</v>
      </c>
      <c r="C939" s="11" t="s">
        <v>24</v>
      </c>
      <c r="D939" s="2">
        <v>2</v>
      </c>
      <c r="E939" s="2">
        <v>2015</v>
      </c>
      <c r="F939" s="2" t="s">
        <v>250</v>
      </c>
      <c r="G939" s="2">
        <v>1</v>
      </c>
      <c r="H939" s="2">
        <v>0</v>
      </c>
      <c r="I939" s="2">
        <v>0</v>
      </c>
      <c r="J939" s="12">
        <v>45701</v>
      </c>
      <c r="K939" s="12">
        <v>34595.760787282365</v>
      </c>
      <c r="L939" s="12" t="s">
        <v>141</v>
      </c>
      <c r="M939" s="15">
        <v>-3.8984145843894299E-2</v>
      </c>
      <c r="N939" s="12">
        <v>43913.282278315695</v>
      </c>
      <c r="O939" s="14">
        <f t="shared" si="14"/>
        <v>-9.5250091037161963E-2</v>
      </c>
      <c r="P939">
        <v>1</v>
      </c>
      <c r="Q939">
        <v>2</v>
      </c>
      <c r="R939">
        <v>2</v>
      </c>
      <c r="S939">
        <v>1</v>
      </c>
    </row>
    <row r="940" spans="1:19">
      <c r="A940" s="10" t="s">
        <v>215</v>
      </c>
      <c r="B940" s="2">
        <v>3</v>
      </c>
      <c r="C940" s="11" t="s">
        <v>24</v>
      </c>
      <c r="D940" s="2">
        <v>3</v>
      </c>
      <c r="E940" s="2">
        <v>2010</v>
      </c>
      <c r="F940" s="2" t="s">
        <v>216</v>
      </c>
      <c r="G940" s="2">
        <v>1</v>
      </c>
      <c r="H940" s="2">
        <v>0</v>
      </c>
      <c r="I940" s="2">
        <v>0</v>
      </c>
      <c r="J940" s="12">
        <v>45677</v>
      </c>
      <c r="K940" s="12">
        <v>34577.592732778197</v>
      </c>
      <c r="L940" s="12" t="s">
        <v>141</v>
      </c>
      <c r="M940" s="13">
        <v>-3.8984305761918449E-2</v>
      </c>
      <c r="N940" s="12">
        <v>40557.857680359215</v>
      </c>
      <c r="O940" s="14">
        <f t="shared" si="14"/>
        <v>-9.5327070401538025E-2</v>
      </c>
      <c r="P940">
        <v>1</v>
      </c>
      <c r="Q940">
        <v>2</v>
      </c>
      <c r="R940">
        <v>2</v>
      </c>
      <c r="S940">
        <v>1</v>
      </c>
    </row>
    <row r="941" spans="1:19">
      <c r="A941" s="10" t="s">
        <v>134</v>
      </c>
      <c r="B941" s="2">
        <v>2</v>
      </c>
      <c r="C941" s="11" t="s">
        <v>24</v>
      </c>
      <c r="D941" s="2">
        <v>3</v>
      </c>
      <c r="E941" s="2">
        <v>2000</v>
      </c>
      <c r="F941" s="2" t="s">
        <v>135</v>
      </c>
      <c r="G941" s="2">
        <v>1</v>
      </c>
      <c r="H941" s="2">
        <v>0</v>
      </c>
      <c r="I941" s="2">
        <v>0</v>
      </c>
      <c r="J941" s="12">
        <v>45668</v>
      </c>
      <c r="K941" s="12">
        <v>34570.779712339136</v>
      </c>
      <c r="L941" s="12" t="s">
        <v>141</v>
      </c>
      <c r="M941" s="15">
        <v>-3.89843657311775E-2</v>
      </c>
      <c r="N941" s="12">
        <v>44661.58307708738</v>
      </c>
      <c r="O941" s="14">
        <f t="shared" si="14"/>
        <v>-9.5232923695691488E-2</v>
      </c>
      <c r="P941">
        <v>1</v>
      </c>
      <c r="Q941">
        <v>2</v>
      </c>
      <c r="R941">
        <v>2</v>
      </c>
      <c r="S941">
        <v>1</v>
      </c>
    </row>
    <row r="942" spans="1:19">
      <c r="A942" s="10" t="s">
        <v>434</v>
      </c>
      <c r="B942" s="2">
        <v>6</v>
      </c>
      <c r="C942" s="11" t="s">
        <v>24</v>
      </c>
      <c r="D942" s="2">
        <v>1</v>
      </c>
      <c r="E942" s="2">
        <v>2013</v>
      </c>
      <c r="F942" s="2" t="s">
        <v>107</v>
      </c>
      <c r="G942" s="2">
        <v>1</v>
      </c>
      <c r="H942" s="2">
        <v>0</v>
      </c>
      <c r="I942" s="2">
        <v>0</v>
      </c>
      <c r="J942" s="12">
        <v>45572</v>
      </c>
      <c r="K942" s="12">
        <v>34498.107494322481</v>
      </c>
      <c r="L942" s="12" t="s">
        <v>141</v>
      </c>
      <c r="M942" s="13">
        <v>-3.8985005403274084E-2</v>
      </c>
      <c r="N942" s="12">
        <v>42868.829304012143</v>
      </c>
      <c r="O942" s="14">
        <f t="shared" si="14"/>
        <v>-9.5274052632404349E-2</v>
      </c>
      <c r="P942">
        <v>1</v>
      </c>
      <c r="Q942">
        <v>2</v>
      </c>
      <c r="R942">
        <v>2</v>
      </c>
      <c r="S942">
        <v>1</v>
      </c>
    </row>
    <row r="943" spans="1:19">
      <c r="A943" s="10" t="s">
        <v>511</v>
      </c>
      <c r="B943" s="2">
        <v>6</v>
      </c>
      <c r="C943" s="11" t="s">
        <v>24</v>
      </c>
      <c r="D943" s="2">
        <v>3</v>
      </c>
      <c r="E943" s="2">
        <v>2015</v>
      </c>
      <c r="F943" s="2" t="s">
        <v>227</v>
      </c>
      <c r="G943" s="2">
        <v>1</v>
      </c>
      <c r="H943" s="2">
        <v>0</v>
      </c>
      <c r="I943" s="2">
        <v>0</v>
      </c>
      <c r="J943" s="12">
        <v>45263</v>
      </c>
      <c r="K943" s="12">
        <v>34264.193792581376</v>
      </c>
      <c r="L943" s="12" t="s">
        <v>141</v>
      </c>
      <c r="M943" s="15">
        <v>-3.8987064347834964E-2</v>
      </c>
      <c r="N943" s="12">
        <v>43492.415828174511</v>
      </c>
      <c r="O943" s="14">
        <f t="shared" si="14"/>
        <v>-9.5259746456580058E-2</v>
      </c>
      <c r="P943">
        <v>1</v>
      </c>
      <c r="Q943">
        <v>2</v>
      </c>
      <c r="R943">
        <v>2</v>
      </c>
      <c r="S943">
        <v>1</v>
      </c>
    </row>
    <row r="944" spans="1:19">
      <c r="A944" s="10" t="s">
        <v>449</v>
      </c>
      <c r="B944" s="2">
        <v>3</v>
      </c>
      <c r="C944" s="11" t="s">
        <v>24</v>
      </c>
      <c r="D944" s="2">
        <v>2</v>
      </c>
      <c r="E944" s="2">
        <v>2014</v>
      </c>
      <c r="F944" s="2" t="s">
        <v>323</v>
      </c>
      <c r="G944" s="2">
        <v>1</v>
      </c>
      <c r="H944" s="2">
        <v>0</v>
      </c>
      <c r="I944" s="2">
        <v>0</v>
      </c>
      <c r="J944" s="12">
        <v>45144</v>
      </c>
      <c r="K944" s="12">
        <v>34174.110522331568</v>
      </c>
      <c r="L944" s="12" t="s">
        <v>141</v>
      </c>
      <c r="M944" s="13">
        <v>-3.8987857274704683E-2</v>
      </c>
      <c r="N944" s="12">
        <v>42979.083534003039</v>
      </c>
      <c r="O944" s="14">
        <f t="shared" si="14"/>
        <v>-9.5271523205711334E-2</v>
      </c>
      <c r="P944">
        <v>1</v>
      </c>
      <c r="Q944">
        <v>2</v>
      </c>
      <c r="R944">
        <v>2</v>
      </c>
      <c r="S944">
        <v>1</v>
      </c>
    </row>
    <row r="945" spans="1:19">
      <c r="A945" s="10" t="s">
        <v>181</v>
      </c>
      <c r="B945" s="2">
        <v>1</v>
      </c>
      <c r="C945" s="11" t="s">
        <v>24</v>
      </c>
      <c r="D945" s="2">
        <v>2</v>
      </c>
      <c r="E945" s="2">
        <v>2007</v>
      </c>
      <c r="F945" s="2" t="s">
        <v>182</v>
      </c>
      <c r="G945" s="2">
        <v>1</v>
      </c>
      <c r="H945" s="2">
        <v>0</v>
      </c>
      <c r="I945" s="2">
        <v>0</v>
      </c>
      <c r="J945" s="12">
        <v>45006</v>
      </c>
      <c r="K945" s="12">
        <v>34069.64420893263</v>
      </c>
      <c r="L945" s="12" t="s">
        <v>141</v>
      </c>
      <c r="M945" s="15">
        <v>-3.8988776803343519E-2</v>
      </c>
      <c r="N945" s="12">
        <v>40477.737296155632</v>
      </c>
      <c r="O945" s="14">
        <f t="shared" si="14"/>
        <v>-9.5328908504606513E-2</v>
      </c>
      <c r="P945">
        <v>1</v>
      </c>
      <c r="Q945">
        <v>2</v>
      </c>
      <c r="R945">
        <v>2</v>
      </c>
      <c r="S945">
        <v>1</v>
      </c>
    </row>
    <row r="946" spans="1:19">
      <c r="A946" s="10" t="s">
        <v>512</v>
      </c>
      <c r="B946" s="2">
        <v>1</v>
      </c>
      <c r="C946" s="11" t="s">
        <v>26</v>
      </c>
      <c r="D946" s="2">
        <v>2</v>
      </c>
      <c r="E946" s="2">
        <v>1997</v>
      </c>
      <c r="F946" s="2" t="s">
        <v>313</v>
      </c>
      <c r="G946" s="2">
        <v>1</v>
      </c>
      <c r="H946" s="2">
        <v>0</v>
      </c>
      <c r="I946" s="2">
        <v>68</v>
      </c>
      <c r="J946" s="12">
        <v>44940</v>
      </c>
      <c r="K946" s="12">
        <v>34019.682059046179</v>
      </c>
      <c r="L946" s="12" t="s">
        <v>26</v>
      </c>
      <c r="M946" s="13">
        <v>-3.8989216577909921E-2</v>
      </c>
      <c r="N946" s="12">
        <v>49213.867842173982</v>
      </c>
      <c r="O946" s="14">
        <f t="shared" si="14"/>
        <v>-9.5128486245990282E-2</v>
      </c>
      <c r="P946">
        <v>1</v>
      </c>
      <c r="Q946">
        <v>2</v>
      </c>
      <c r="R946">
        <v>2</v>
      </c>
      <c r="S946">
        <v>1</v>
      </c>
    </row>
    <row r="947" spans="1:19">
      <c r="A947" s="10" t="s">
        <v>203</v>
      </c>
      <c r="B947" s="2">
        <v>3</v>
      </c>
      <c r="C947" s="11" t="s">
        <v>24</v>
      </c>
      <c r="D947" s="2">
        <v>3</v>
      </c>
      <c r="E947" s="2">
        <v>2009</v>
      </c>
      <c r="F947" s="2" t="s">
        <v>204</v>
      </c>
      <c r="G947" s="2">
        <v>1</v>
      </c>
      <c r="H947" s="2">
        <v>0</v>
      </c>
      <c r="I947" s="2">
        <v>0</v>
      </c>
      <c r="J947" s="12">
        <v>44864</v>
      </c>
      <c r="K947" s="12">
        <v>33962.149886449661</v>
      </c>
      <c r="L947" s="12" t="s">
        <v>141</v>
      </c>
      <c r="M947" s="15">
        <v>-3.8989722984986382E-2</v>
      </c>
      <c r="N947" s="12">
        <v>40031.012977025057</v>
      </c>
      <c r="O947" s="14">
        <f t="shared" si="14"/>
        <v>-9.5339157149192055E-2</v>
      </c>
      <c r="P947">
        <v>1</v>
      </c>
      <c r="Q947">
        <v>2</v>
      </c>
      <c r="R947">
        <v>2</v>
      </c>
      <c r="S947">
        <v>1</v>
      </c>
    </row>
    <row r="948" spans="1:19">
      <c r="A948" s="10" t="s">
        <v>439</v>
      </c>
      <c r="B948" s="2">
        <v>4</v>
      </c>
      <c r="C948" s="11" t="s">
        <v>24</v>
      </c>
      <c r="D948" s="2">
        <v>3</v>
      </c>
      <c r="E948" s="2">
        <v>2013</v>
      </c>
      <c r="F948" s="2" t="s">
        <v>170</v>
      </c>
      <c r="G948" s="2">
        <v>1</v>
      </c>
      <c r="H948" s="2">
        <v>0</v>
      </c>
      <c r="I948" s="2">
        <v>0</v>
      </c>
      <c r="J948" s="12">
        <v>44859</v>
      </c>
      <c r="K948" s="12">
        <v>33958.36487509463</v>
      </c>
      <c r="L948" s="12" t="s">
        <v>141</v>
      </c>
      <c r="M948" s="13">
        <v>-3.8989756301241414E-2</v>
      </c>
      <c r="N948" s="12">
        <v>42198.121955338378</v>
      </c>
      <c r="O948" s="14">
        <f t="shared" si="14"/>
        <v>-9.5289439843136106E-2</v>
      </c>
      <c r="P948">
        <v>1</v>
      </c>
      <c r="Q948">
        <v>2</v>
      </c>
      <c r="R948">
        <v>2</v>
      </c>
      <c r="S948">
        <v>1</v>
      </c>
    </row>
    <row r="949" spans="1:19">
      <c r="A949" s="10" t="s">
        <v>407</v>
      </c>
      <c r="B949" s="2">
        <v>5</v>
      </c>
      <c r="C949" s="11" t="s">
        <v>24</v>
      </c>
      <c r="D949" s="2">
        <v>3</v>
      </c>
      <c r="E949" s="2">
        <v>2013</v>
      </c>
      <c r="F949" s="2" t="s">
        <v>170</v>
      </c>
      <c r="G949" s="2">
        <v>1</v>
      </c>
      <c r="H949" s="2">
        <v>0</v>
      </c>
      <c r="I949" s="2">
        <v>0</v>
      </c>
      <c r="J949" s="12">
        <v>44816</v>
      </c>
      <c r="K949" s="12">
        <v>33925.813777441334</v>
      </c>
      <c r="L949" s="12" t="s">
        <v>141</v>
      </c>
      <c r="M949" s="15">
        <v>-3.8990042821034673E-2</v>
      </c>
      <c r="N949" s="12">
        <v>42157.672564043889</v>
      </c>
      <c r="O949" s="14">
        <f t="shared" si="14"/>
        <v>-9.5290367823586977E-2</v>
      </c>
      <c r="P949">
        <v>1</v>
      </c>
      <c r="Q949">
        <v>2</v>
      </c>
      <c r="R949">
        <v>2</v>
      </c>
      <c r="S949">
        <v>1</v>
      </c>
    </row>
    <row r="950" spans="1:19">
      <c r="A950" s="10" t="s">
        <v>499</v>
      </c>
      <c r="B950" s="2">
        <v>3</v>
      </c>
      <c r="C950" s="11" t="s">
        <v>19</v>
      </c>
      <c r="D950" s="2">
        <v>2</v>
      </c>
      <c r="E950" s="2">
        <v>2013</v>
      </c>
      <c r="F950" s="2" t="s">
        <v>189</v>
      </c>
      <c r="G950" s="2">
        <v>3</v>
      </c>
      <c r="H950" s="2">
        <v>0</v>
      </c>
      <c r="I950" s="2">
        <v>0</v>
      </c>
      <c r="J950" s="12">
        <v>44712</v>
      </c>
      <c r="K950" s="12">
        <v>33847.085541256623</v>
      </c>
      <c r="L950" s="12" t="s">
        <v>102</v>
      </c>
      <c r="M950" s="13">
        <v>-3.8990735799139302E-2</v>
      </c>
      <c r="N950" s="12">
        <v>42059.841478122333</v>
      </c>
      <c r="O950" s="14">
        <f t="shared" si="14"/>
        <v>-9.5292612241421618E-2</v>
      </c>
      <c r="P950">
        <v>1</v>
      </c>
      <c r="Q950">
        <v>2</v>
      </c>
      <c r="R950">
        <v>2</v>
      </c>
      <c r="S950">
        <v>1</v>
      </c>
    </row>
    <row r="951" spans="1:19">
      <c r="A951" s="10" t="s">
        <v>267</v>
      </c>
      <c r="B951" s="2">
        <v>5</v>
      </c>
      <c r="C951" s="11" t="s">
        <v>24</v>
      </c>
      <c r="D951" s="2">
        <v>2</v>
      </c>
      <c r="E951" s="2">
        <v>2012</v>
      </c>
      <c r="F951" s="2" t="s">
        <v>268</v>
      </c>
      <c r="G951" s="2">
        <v>1</v>
      </c>
      <c r="H951" s="2">
        <v>0</v>
      </c>
      <c r="I951" s="2">
        <v>0</v>
      </c>
      <c r="J951" s="12">
        <v>44507</v>
      </c>
      <c r="K951" s="12">
        <v>33691.900075700229</v>
      </c>
      <c r="L951" s="12" t="s">
        <v>141</v>
      </c>
      <c r="M951" s="15">
        <v>-3.8992101765595547E-2</v>
      </c>
      <c r="N951" s="12">
        <v>41056.038113961113</v>
      </c>
      <c r="O951" s="14">
        <f t="shared" si="14"/>
        <v>-9.5315641262839285E-2</v>
      </c>
      <c r="P951">
        <v>1</v>
      </c>
      <c r="Q951">
        <v>2</v>
      </c>
      <c r="R951">
        <v>2</v>
      </c>
      <c r="S951">
        <v>1</v>
      </c>
    </row>
    <row r="952" spans="1:19">
      <c r="A952" s="10" t="s">
        <v>450</v>
      </c>
      <c r="B952" s="2">
        <v>4</v>
      </c>
      <c r="C952" s="11" t="s">
        <v>24</v>
      </c>
      <c r="D952" s="2">
        <v>3</v>
      </c>
      <c r="E952" s="2">
        <v>2010</v>
      </c>
      <c r="F952" s="2" t="s">
        <v>216</v>
      </c>
      <c r="G952" s="2">
        <v>1</v>
      </c>
      <c r="H952" s="2">
        <v>0</v>
      </c>
      <c r="I952" s="2">
        <v>0</v>
      </c>
      <c r="J952" s="12">
        <v>44507</v>
      </c>
      <c r="K952" s="12">
        <v>33691.900075700229</v>
      </c>
      <c r="L952" s="12" t="s">
        <v>141</v>
      </c>
      <c r="M952" s="13">
        <v>-3.8992101765595547E-2</v>
      </c>
      <c r="N952" s="12">
        <v>39518.982677928667</v>
      </c>
      <c r="O952" s="14">
        <f t="shared" si="14"/>
        <v>-9.5350904028257591E-2</v>
      </c>
      <c r="P952">
        <v>1</v>
      </c>
      <c r="Q952">
        <v>2</v>
      </c>
      <c r="R952">
        <v>2</v>
      </c>
      <c r="S952">
        <v>1</v>
      </c>
    </row>
    <row r="953" spans="1:19">
      <c r="A953" s="10" t="s">
        <v>292</v>
      </c>
      <c r="B953" s="2">
        <v>2</v>
      </c>
      <c r="C953" s="11" t="s">
        <v>17</v>
      </c>
      <c r="D953" s="2">
        <v>3</v>
      </c>
      <c r="E953" s="2">
        <v>2018</v>
      </c>
      <c r="F953" s="2" t="s">
        <v>293</v>
      </c>
      <c r="G953" s="2">
        <v>1</v>
      </c>
      <c r="H953" s="2">
        <v>0</v>
      </c>
      <c r="I953" s="2">
        <v>0</v>
      </c>
      <c r="J953" s="12">
        <v>44507</v>
      </c>
      <c r="K953" s="12">
        <v>33691.900075700229</v>
      </c>
      <c r="L953" s="12" t="s">
        <v>26</v>
      </c>
      <c r="M953" s="15">
        <v>-3.8992101765595547E-2</v>
      </c>
      <c r="N953" s="12">
        <v>42895.599275785498</v>
      </c>
      <c r="O953" s="14">
        <f t="shared" si="14"/>
        <v>-9.5273438481988715E-2</v>
      </c>
      <c r="P953">
        <v>1</v>
      </c>
      <c r="Q953">
        <v>2</v>
      </c>
      <c r="R953">
        <v>2</v>
      </c>
      <c r="S953">
        <v>1</v>
      </c>
    </row>
    <row r="954" spans="1:19">
      <c r="A954" s="10" t="s">
        <v>294</v>
      </c>
      <c r="B954" s="2">
        <v>2</v>
      </c>
      <c r="C954" s="11" t="s">
        <v>24</v>
      </c>
      <c r="D954" s="2">
        <v>2</v>
      </c>
      <c r="E954" s="2">
        <v>2011</v>
      </c>
      <c r="F954" s="2" t="s">
        <v>161</v>
      </c>
      <c r="G954" s="2">
        <v>1</v>
      </c>
      <c r="H954" s="2">
        <v>0</v>
      </c>
      <c r="I954" s="2">
        <v>0</v>
      </c>
      <c r="J954" s="12">
        <v>44231</v>
      </c>
      <c r="K954" s="12">
        <v>33482.967448902345</v>
      </c>
      <c r="L954" s="12" t="s">
        <v>141</v>
      </c>
      <c r="M954" s="13">
        <v>-3.8993940822873226E-2</v>
      </c>
      <c r="N954" s="12">
        <v>39708.118367569492</v>
      </c>
      <c r="O954" s="14">
        <f t="shared" si="14"/>
        <v>-9.5346564921612711E-2</v>
      </c>
      <c r="P954">
        <v>1</v>
      </c>
      <c r="Q954">
        <v>2</v>
      </c>
      <c r="R954">
        <v>2</v>
      </c>
      <c r="S954">
        <v>1</v>
      </c>
    </row>
    <row r="955" spans="1:19">
      <c r="A955" s="10" t="s">
        <v>304</v>
      </c>
      <c r="B955" s="2">
        <v>2</v>
      </c>
      <c r="C955" s="11" t="s">
        <v>39</v>
      </c>
      <c r="D955" s="2">
        <v>2</v>
      </c>
      <c r="E955" s="2">
        <v>2010</v>
      </c>
      <c r="F955" s="2" t="s">
        <v>266</v>
      </c>
      <c r="G955" s="2">
        <v>1</v>
      </c>
      <c r="H955" s="2">
        <v>0</v>
      </c>
      <c r="I955" s="2">
        <v>0</v>
      </c>
      <c r="J955" s="12">
        <v>44108</v>
      </c>
      <c r="K955" s="12">
        <v>33389.856169568513</v>
      </c>
      <c r="L955" s="12" t="s">
        <v>141</v>
      </c>
      <c r="M955" s="15">
        <v>-3.8994760402746971E-2</v>
      </c>
      <c r="N955" s="12">
        <v>39164.699664279273</v>
      </c>
      <c r="O955" s="14">
        <f t="shared" si="14"/>
        <v>-9.5359031906087591E-2</v>
      </c>
      <c r="P955">
        <v>1</v>
      </c>
      <c r="Q955">
        <v>2</v>
      </c>
      <c r="R955">
        <v>2</v>
      </c>
      <c r="S955">
        <v>1</v>
      </c>
    </row>
    <row r="956" spans="1:19">
      <c r="A956" s="10" t="s">
        <v>226</v>
      </c>
      <c r="B956" s="2">
        <v>3</v>
      </c>
      <c r="C956" s="11" t="s">
        <v>24</v>
      </c>
      <c r="D956" s="2">
        <v>3</v>
      </c>
      <c r="E956" s="2">
        <v>2015</v>
      </c>
      <c r="F956" s="2" t="s">
        <v>227</v>
      </c>
      <c r="G956" s="2">
        <v>1</v>
      </c>
      <c r="H956" s="2">
        <v>0</v>
      </c>
      <c r="I956" s="2">
        <v>0</v>
      </c>
      <c r="J956" s="12">
        <v>44108</v>
      </c>
      <c r="K956" s="12">
        <v>33389.856169568513</v>
      </c>
      <c r="L956" s="12" t="s">
        <v>141</v>
      </c>
      <c r="M956" s="13">
        <v>-3.8994760402746971E-2</v>
      </c>
      <c r="N956" s="12">
        <v>42382.596764446047</v>
      </c>
      <c r="O956" s="14">
        <f t="shared" si="14"/>
        <v>-9.5285207665319574E-2</v>
      </c>
      <c r="P956">
        <v>1</v>
      </c>
      <c r="Q956">
        <v>2</v>
      </c>
      <c r="R956">
        <v>2</v>
      </c>
      <c r="S956">
        <v>1</v>
      </c>
    </row>
    <row r="957" spans="1:19">
      <c r="A957" s="10" t="s">
        <v>327</v>
      </c>
      <c r="B957" s="2">
        <v>4</v>
      </c>
      <c r="C957" s="11" t="s">
        <v>24</v>
      </c>
      <c r="D957" s="2">
        <v>2</v>
      </c>
      <c r="E957" s="2">
        <v>2011</v>
      </c>
      <c r="F957" s="2" t="s">
        <v>161</v>
      </c>
      <c r="G957" s="2">
        <v>1</v>
      </c>
      <c r="H957" s="2">
        <v>0</v>
      </c>
      <c r="I957" s="2">
        <v>0</v>
      </c>
      <c r="J957" s="12">
        <v>44074</v>
      </c>
      <c r="K957" s="12">
        <v>33364.118092354278</v>
      </c>
      <c r="L957" s="12" t="s">
        <v>141</v>
      </c>
      <c r="M957" s="15">
        <v>-3.8994986953281179E-2</v>
      </c>
      <c r="N957" s="12">
        <v>39567.172547133407</v>
      </c>
      <c r="O957" s="14">
        <f t="shared" si="14"/>
        <v>-9.5349798467577421E-2</v>
      </c>
      <c r="P957">
        <v>1</v>
      </c>
      <c r="Q957">
        <v>2</v>
      </c>
      <c r="R957">
        <v>2</v>
      </c>
      <c r="S957">
        <v>1</v>
      </c>
    </row>
    <row r="958" spans="1:19">
      <c r="A958" s="10" t="s">
        <v>414</v>
      </c>
      <c r="B958" s="2">
        <v>4</v>
      </c>
      <c r="C958" s="11" t="s">
        <v>24</v>
      </c>
      <c r="D958" s="2">
        <v>3</v>
      </c>
      <c r="E958" s="2">
        <v>2015</v>
      </c>
      <c r="F958" s="2" t="s">
        <v>227</v>
      </c>
      <c r="G958" s="2">
        <v>1</v>
      </c>
      <c r="H958" s="2">
        <v>0</v>
      </c>
      <c r="I958" s="2">
        <v>0</v>
      </c>
      <c r="J958" s="12">
        <v>43998</v>
      </c>
      <c r="K958" s="12">
        <v>33306.585919757759</v>
      </c>
      <c r="L958" s="12" t="s">
        <v>141</v>
      </c>
      <c r="M958" s="13">
        <v>-3.8995493360357639E-2</v>
      </c>
      <c r="N958" s="12">
        <v>42276.899710757622</v>
      </c>
      <c r="O958" s="14">
        <f t="shared" si="14"/>
        <v>-9.528763254234239E-2</v>
      </c>
      <c r="P958">
        <v>1</v>
      </c>
      <c r="Q958">
        <v>2</v>
      </c>
      <c r="R958">
        <v>2</v>
      </c>
      <c r="S958">
        <v>1</v>
      </c>
    </row>
    <row r="959" spans="1:19">
      <c r="A959" s="10" t="s">
        <v>445</v>
      </c>
      <c r="B959" s="2">
        <v>4</v>
      </c>
      <c r="C959" s="11" t="s">
        <v>24</v>
      </c>
      <c r="D959" s="2">
        <v>1</v>
      </c>
      <c r="E959" s="2">
        <v>2012</v>
      </c>
      <c r="F959" s="2" t="s">
        <v>337</v>
      </c>
      <c r="G959" s="2">
        <v>1</v>
      </c>
      <c r="H959" s="2">
        <v>0</v>
      </c>
      <c r="I959" s="2">
        <v>0</v>
      </c>
      <c r="J959" s="12">
        <v>43718</v>
      </c>
      <c r="K959" s="12">
        <v>33094.625283875852</v>
      </c>
      <c r="L959" s="12" t="s">
        <v>141</v>
      </c>
      <c r="M959" s="15">
        <v>-3.8997359070639337E-2</v>
      </c>
      <c r="N959" s="12">
        <v>40328.215208083042</v>
      </c>
      <c r="O959" s="14">
        <f t="shared" si="14"/>
        <v>-9.533233880529246E-2</v>
      </c>
      <c r="P959">
        <v>1</v>
      </c>
      <c r="Q959">
        <v>2</v>
      </c>
      <c r="R959">
        <v>2</v>
      </c>
      <c r="S959">
        <v>1</v>
      </c>
    </row>
    <row r="960" spans="1:19">
      <c r="A960" s="10" t="s">
        <v>203</v>
      </c>
      <c r="B960" s="2">
        <v>3</v>
      </c>
      <c r="C960" s="11" t="s">
        <v>24</v>
      </c>
      <c r="D960" s="2">
        <v>3</v>
      </c>
      <c r="E960" s="2">
        <v>2009</v>
      </c>
      <c r="F960" s="2" t="s">
        <v>204</v>
      </c>
      <c r="G960" s="2">
        <v>1</v>
      </c>
      <c r="H960" s="2">
        <v>0</v>
      </c>
      <c r="I960" s="2">
        <v>0</v>
      </c>
      <c r="J960" s="12">
        <v>43713</v>
      </c>
      <c r="K960" s="12">
        <v>33090.840272520822</v>
      </c>
      <c r="L960" s="12" t="s">
        <v>141</v>
      </c>
      <c r="M960" s="13">
        <v>-3.8997392386894369E-2</v>
      </c>
      <c r="N960" s="12">
        <v>39004.004775871443</v>
      </c>
      <c r="O960" s="14">
        <f t="shared" si="14"/>
        <v>-9.5362718530539126E-2</v>
      </c>
      <c r="P960">
        <v>1</v>
      </c>
      <c r="Q960">
        <v>2</v>
      </c>
      <c r="R960">
        <v>2</v>
      </c>
      <c r="S960">
        <v>1</v>
      </c>
    </row>
    <row r="961" spans="1:19">
      <c r="A961" s="10" t="s">
        <v>308</v>
      </c>
      <c r="B961" s="2">
        <v>5</v>
      </c>
      <c r="C961" s="11" t="s">
        <v>24</v>
      </c>
      <c r="D961" s="2">
        <v>2</v>
      </c>
      <c r="E961" s="2">
        <v>2015</v>
      </c>
      <c r="F961" s="2" t="s">
        <v>250</v>
      </c>
      <c r="G961" s="2">
        <v>1</v>
      </c>
      <c r="H961" s="2">
        <v>0</v>
      </c>
      <c r="I961" s="2">
        <v>0</v>
      </c>
      <c r="J961" s="12">
        <v>43694</v>
      </c>
      <c r="K961" s="12">
        <v>33076.457229371692</v>
      </c>
      <c r="L961" s="12" t="s">
        <v>141</v>
      </c>
      <c r="M961" s="15">
        <v>-3.8997518988663486E-2</v>
      </c>
      <c r="N961" s="12">
        <v>41984.791489655065</v>
      </c>
      <c r="O961" s="14">
        <f t="shared" si="14"/>
        <v>-9.5294334020659968E-2</v>
      </c>
      <c r="P961">
        <v>1</v>
      </c>
      <c r="Q961">
        <v>2</v>
      </c>
      <c r="R961">
        <v>2</v>
      </c>
      <c r="S961">
        <v>1</v>
      </c>
    </row>
    <row r="962" spans="1:19">
      <c r="A962" s="10" t="s">
        <v>327</v>
      </c>
      <c r="B962" s="2">
        <v>4</v>
      </c>
      <c r="C962" s="11" t="s">
        <v>24</v>
      </c>
      <c r="D962" s="2">
        <v>2</v>
      </c>
      <c r="E962" s="2">
        <v>2011</v>
      </c>
      <c r="F962" s="2" t="s">
        <v>161</v>
      </c>
      <c r="G962" s="2">
        <v>1</v>
      </c>
      <c r="H962" s="2">
        <v>0</v>
      </c>
      <c r="I962" s="2">
        <v>0</v>
      </c>
      <c r="J962" s="12">
        <v>43537</v>
      </c>
      <c r="K962" s="12">
        <v>32957.607872823617</v>
      </c>
      <c r="L962" s="12" t="s">
        <v>141</v>
      </c>
      <c r="M962" s="13">
        <v>-3.8998565119071439E-2</v>
      </c>
      <c r="N962" s="12">
        <v>39085.083976597249</v>
      </c>
      <c r="O962" s="14">
        <f t="shared" ref="O962:O1025" si="15">STANDARDIZE(N962,AVERAGE($N$2:$N$1580),STDEV($N$2:$N$1580))</f>
        <v>-9.5360858430526815E-2</v>
      </c>
      <c r="P962">
        <v>1</v>
      </c>
      <c r="Q962">
        <v>2</v>
      </c>
      <c r="R962">
        <v>2</v>
      </c>
      <c r="S962">
        <v>1</v>
      </c>
    </row>
    <row r="963" spans="1:19">
      <c r="A963" s="10" t="s">
        <v>160</v>
      </c>
      <c r="B963" s="2">
        <v>3</v>
      </c>
      <c r="C963" s="11" t="s">
        <v>24</v>
      </c>
      <c r="D963" s="2">
        <v>2</v>
      </c>
      <c r="E963" s="2">
        <v>2011</v>
      </c>
      <c r="F963" s="2" t="s">
        <v>161</v>
      </c>
      <c r="G963" s="2">
        <v>1</v>
      </c>
      <c r="H963" s="2">
        <v>0</v>
      </c>
      <c r="I963" s="2">
        <v>0</v>
      </c>
      <c r="J963" s="12">
        <v>43508</v>
      </c>
      <c r="K963" s="12">
        <v>32935.65480696442</v>
      </c>
      <c r="L963" s="12" t="s">
        <v>141</v>
      </c>
      <c r="M963" s="15">
        <v>-3.8998758353350614E-2</v>
      </c>
      <c r="N963" s="12">
        <v>39059.049398300136</v>
      </c>
      <c r="O963" s="14">
        <f t="shared" si="15"/>
        <v>-9.5361455709717741E-2</v>
      </c>
      <c r="P963">
        <v>1</v>
      </c>
      <c r="Q963">
        <v>2</v>
      </c>
      <c r="R963">
        <v>2</v>
      </c>
      <c r="S963">
        <v>1</v>
      </c>
    </row>
    <row r="964" spans="1:19">
      <c r="A964" s="10" t="s">
        <v>306</v>
      </c>
      <c r="B964" s="2">
        <v>1</v>
      </c>
      <c r="C964" s="11" t="s">
        <v>24</v>
      </c>
      <c r="D964" s="2">
        <v>2</v>
      </c>
      <c r="E964" s="2">
        <v>2002</v>
      </c>
      <c r="F964" s="2" t="s">
        <v>307</v>
      </c>
      <c r="G964" s="2">
        <v>1</v>
      </c>
      <c r="H964" s="2">
        <v>0</v>
      </c>
      <c r="I964" s="2">
        <v>0</v>
      </c>
      <c r="J964" s="12">
        <v>43504</v>
      </c>
      <c r="K964" s="12">
        <v>32932.626797880395</v>
      </c>
      <c r="L964" s="12" t="s">
        <v>141</v>
      </c>
      <c r="M964" s="13">
        <v>-3.899878500635464E-2</v>
      </c>
      <c r="N964" s="12">
        <v>40535.531662998037</v>
      </c>
      <c r="O964" s="14">
        <f t="shared" si="15"/>
        <v>-9.5327582599793528E-2</v>
      </c>
      <c r="P964">
        <v>1</v>
      </c>
      <c r="Q964">
        <v>2</v>
      </c>
      <c r="R964">
        <v>2</v>
      </c>
      <c r="S964">
        <v>1</v>
      </c>
    </row>
    <row r="965" spans="1:19">
      <c r="A965" s="10" t="s">
        <v>160</v>
      </c>
      <c r="B965" s="2">
        <v>3</v>
      </c>
      <c r="C965" s="11" t="s">
        <v>24</v>
      </c>
      <c r="D965" s="2">
        <v>2</v>
      </c>
      <c r="E965" s="2">
        <v>2011</v>
      </c>
      <c r="F965" s="2" t="s">
        <v>161</v>
      </c>
      <c r="G965" s="2">
        <v>1</v>
      </c>
      <c r="H965" s="2">
        <v>0</v>
      </c>
      <c r="I965" s="2">
        <v>0</v>
      </c>
      <c r="J965" s="12">
        <v>43223</v>
      </c>
      <c r="K965" s="12">
        <v>32719.909159727482</v>
      </c>
      <c r="L965" s="12" t="s">
        <v>141</v>
      </c>
      <c r="M965" s="15">
        <v>-3.9000657379887345E-2</v>
      </c>
      <c r="N965" s="12">
        <v>38803.192335725085</v>
      </c>
      <c r="O965" s="14">
        <f t="shared" si="15"/>
        <v>-9.5367325522456234E-2</v>
      </c>
      <c r="P965">
        <v>1</v>
      </c>
      <c r="Q965">
        <v>2</v>
      </c>
      <c r="R965">
        <v>2</v>
      </c>
      <c r="S965">
        <v>1</v>
      </c>
    </row>
    <row r="966" spans="1:19">
      <c r="A966" s="10" t="s">
        <v>301</v>
      </c>
      <c r="B966" s="2">
        <v>3</v>
      </c>
      <c r="C966" s="11" t="s">
        <v>24</v>
      </c>
      <c r="D966" s="2">
        <v>2</v>
      </c>
      <c r="E966" s="2">
        <v>2012</v>
      </c>
      <c r="F966" s="2" t="s">
        <v>268</v>
      </c>
      <c r="G966" s="2">
        <v>1</v>
      </c>
      <c r="H966" s="2">
        <v>0</v>
      </c>
      <c r="I966" s="2">
        <v>0</v>
      </c>
      <c r="J966" s="12">
        <v>43109</v>
      </c>
      <c r="K966" s="12">
        <v>32633.610900832704</v>
      </c>
      <c r="L966" s="12" t="s">
        <v>141</v>
      </c>
      <c r="M966" s="13">
        <v>-3.9001416990502032E-2</v>
      </c>
      <c r="N966" s="12">
        <v>39766.435550694259</v>
      </c>
      <c r="O966" s="14">
        <f t="shared" si="15"/>
        <v>-9.5345227022471155E-2</v>
      </c>
      <c r="P966">
        <v>1</v>
      </c>
      <c r="Q966">
        <v>2</v>
      </c>
      <c r="R966">
        <v>2</v>
      </c>
      <c r="S966">
        <v>1</v>
      </c>
    </row>
    <row r="967" spans="1:19">
      <c r="A967" s="10" t="s">
        <v>439</v>
      </c>
      <c r="B967" s="2">
        <v>4</v>
      </c>
      <c r="C967" s="11" t="s">
        <v>24</v>
      </c>
      <c r="D967" s="2">
        <v>3</v>
      </c>
      <c r="E967" s="2">
        <v>2013</v>
      </c>
      <c r="F967" s="2" t="s">
        <v>170</v>
      </c>
      <c r="G967" s="2">
        <v>1</v>
      </c>
      <c r="H967" s="2">
        <v>0</v>
      </c>
      <c r="I967" s="2">
        <v>0</v>
      </c>
      <c r="J967" s="12">
        <v>43080</v>
      </c>
      <c r="K967" s="12">
        <v>32611.657834973506</v>
      </c>
      <c r="L967" s="12" t="s">
        <v>141</v>
      </c>
      <c r="M967" s="15">
        <v>-3.9001610224781214E-2</v>
      </c>
      <c r="N967" s="12">
        <v>40524.64597596864</v>
      </c>
      <c r="O967" s="14">
        <f t="shared" si="15"/>
        <v>-9.5327832336672969E-2</v>
      </c>
      <c r="P967">
        <v>1</v>
      </c>
      <c r="Q967">
        <v>2</v>
      </c>
      <c r="R967">
        <v>2</v>
      </c>
      <c r="S967">
        <v>1</v>
      </c>
    </row>
    <row r="968" spans="1:19">
      <c r="A968" s="10" t="s">
        <v>226</v>
      </c>
      <c r="B968" s="2">
        <v>3</v>
      </c>
      <c r="C968" s="11" t="s">
        <v>24</v>
      </c>
      <c r="D968" s="2">
        <v>3</v>
      </c>
      <c r="E968" s="2">
        <v>2015</v>
      </c>
      <c r="F968" s="2" t="s">
        <v>227</v>
      </c>
      <c r="G968" s="2">
        <v>1</v>
      </c>
      <c r="H968" s="2">
        <v>0</v>
      </c>
      <c r="I968" s="2">
        <v>0</v>
      </c>
      <c r="J968" s="12">
        <v>43019</v>
      </c>
      <c r="K968" s="12">
        <v>32565.48069644209</v>
      </c>
      <c r="L968" s="12" t="s">
        <v>141</v>
      </c>
      <c r="M968" s="13">
        <v>-3.9002016683092583E-2</v>
      </c>
      <c r="N968" s="12">
        <v>41336.195932930634</v>
      </c>
      <c r="O968" s="14">
        <f t="shared" si="15"/>
        <v>-9.5309213947845403E-2</v>
      </c>
      <c r="P968">
        <v>1</v>
      </c>
      <c r="Q968">
        <v>2</v>
      </c>
      <c r="R968">
        <v>2</v>
      </c>
      <c r="S968">
        <v>1</v>
      </c>
    </row>
    <row r="969" spans="1:19">
      <c r="A969" s="10" t="s">
        <v>456</v>
      </c>
      <c r="B969" s="2">
        <v>2</v>
      </c>
      <c r="C969" s="11" t="s">
        <v>24</v>
      </c>
      <c r="D969" s="2">
        <v>3</v>
      </c>
      <c r="E969" s="2">
        <v>2011</v>
      </c>
      <c r="F969" s="2" t="s">
        <v>247</v>
      </c>
      <c r="G969" s="2">
        <v>1</v>
      </c>
      <c r="H969" s="2">
        <v>0</v>
      </c>
      <c r="I969" s="2">
        <v>0</v>
      </c>
      <c r="J969" s="12">
        <v>43014</v>
      </c>
      <c r="K969" s="12">
        <v>32561.695685087056</v>
      </c>
      <c r="L969" s="12" t="s">
        <v>141</v>
      </c>
      <c r="M969" s="15">
        <v>-3.9002049999347609E-2</v>
      </c>
      <c r="N969" s="12">
        <v>38615.563823170043</v>
      </c>
      <c r="O969" s="14">
        <f t="shared" si="15"/>
        <v>-9.5371630051797815E-2</v>
      </c>
      <c r="P969">
        <v>1</v>
      </c>
      <c r="Q969">
        <v>2</v>
      </c>
      <c r="R969">
        <v>2</v>
      </c>
      <c r="S969">
        <v>1</v>
      </c>
    </row>
    <row r="970" spans="1:19">
      <c r="A970" s="10" t="s">
        <v>513</v>
      </c>
      <c r="B970" s="2">
        <v>3</v>
      </c>
      <c r="C970" s="11" t="s">
        <v>24</v>
      </c>
      <c r="D970" s="2">
        <v>4</v>
      </c>
      <c r="E970" s="2">
        <v>2010</v>
      </c>
      <c r="F970" s="2" t="s">
        <v>485</v>
      </c>
      <c r="G970" s="2">
        <v>1</v>
      </c>
      <c r="H970" s="2">
        <v>0</v>
      </c>
      <c r="I970" s="2">
        <v>0</v>
      </c>
      <c r="J970" s="12">
        <v>42852</v>
      </c>
      <c r="K970" s="12">
        <v>32439.061317183954</v>
      </c>
      <c r="L970" s="12" t="s">
        <v>141</v>
      </c>
      <c r="M970" s="13">
        <v>-3.9003129446010594E-2</v>
      </c>
      <c r="N970" s="12">
        <v>38049.462909533315</v>
      </c>
      <c r="O970" s="14">
        <f t="shared" si="15"/>
        <v>-9.5384617406224143E-2</v>
      </c>
      <c r="P970">
        <v>1</v>
      </c>
      <c r="Q970">
        <v>2</v>
      </c>
      <c r="R970">
        <v>2</v>
      </c>
      <c r="S970">
        <v>1</v>
      </c>
    </row>
    <row r="971" spans="1:19">
      <c r="A971" s="10" t="s">
        <v>294</v>
      </c>
      <c r="B971" s="2">
        <v>2</v>
      </c>
      <c r="C971" s="11" t="s">
        <v>39</v>
      </c>
      <c r="D971" s="2">
        <v>2</v>
      </c>
      <c r="E971" s="2">
        <v>2011</v>
      </c>
      <c r="F971" s="2" t="s">
        <v>161</v>
      </c>
      <c r="G971" s="2">
        <v>1</v>
      </c>
      <c r="H971" s="2">
        <v>0</v>
      </c>
      <c r="I971" s="2">
        <v>0</v>
      </c>
      <c r="J971" s="12">
        <v>42847</v>
      </c>
      <c r="K971" s="12">
        <v>32435.27630582892</v>
      </c>
      <c r="L971" s="12" t="s">
        <v>141</v>
      </c>
      <c r="M971" s="15">
        <v>-3.9003162762265627E-2</v>
      </c>
      <c r="N971" s="12">
        <v>38465.640561941851</v>
      </c>
      <c r="O971" s="14">
        <f t="shared" si="15"/>
        <v>-9.5375069556104225E-2</v>
      </c>
      <c r="P971">
        <v>1</v>
      </c>
      <c r="Q971">
        <v>2</v>
      </c>
      <c r="R971">
        <v>2</v>
      </c>
      <c r="S971">
        <v>1</v>
      </c>
    </row>
    <row r="972" spans="1:19">
      <c r="A972" s="10" t="s">
        <v>304</v>
      </c>
      <c r="B972" s="2">
        <v>2</v>
      </c>
      <c r="C972" s="11" t="s">
        <v>24</v>
      </c>
      <c r="D972" s="2">
        <v>2</v>
      </c>
      <c r="E972" s="2">
        <v>2010</v>
      </c>
      <c r="F972" s="2" t="s">
        <v>266</v>
      </c>
      <c r="G972" s="2">
        <v>1</v>
      </c>
      <c r="H972" s="2">
        <v>0</v>
      </c>
      <c r="I972" s="2">
        <v>0</v>
      </c>
      <c r="J972" s="12">
        <v>39671</v>
      </c>
      <c r="K972" s="12">
        <v>30031.037093111281</v>
      </c>
      <c r="L972" s="12" t="s">
        <v>141</v>
      </c>
      <c r="M972" s="13">
        <v>-3.9024325247460898E-2</v>
      </c>
      <c r="N972" s="12">
        <v>35224.966001215718</v>
      </c>
      <c r="O972" s="14">
        <f t="shared" si="15"/>
        <v>-9.5449416352031732E-2</v>
      </c>
      <c r="P972">
        <v>1</v>
      </c>
      <c r="Q972">
        <v>2</v>
      </c>
      <c r="R972">
        <v>2</v>
      </c>
      <c r="S972">
        <v>1</v>
      </c>
    </row>
    <row r="973" spans="1:19">
      <c r="A973" s="10" t="s">
        <v>376</v>
      </c>
      <c r="B973" s="2">
        <v>2</v>
      </c>
      <c r="C973" s="11" t="s">
        <v>28</v>
      </c>
      <c r="D973" s="2">
        <v>3</v>
      </c>
      <c r="E973" s="2">
        <v>2013</v>
      </c>
      <c r="F973" s="2" t="s">
        <v>170</v>
      </c>
      <c r="G973" s="2">
        <v>1</v>
      </c>
      <c r="H973" s="2">
        <v>0</v>
      </c>
      <c r="I973" s="2">
        <v>0</v>
      </c>
      <c r="J973" s="12">
        <v>36675</v>
      </c>
      <c r="K973" s="12">
        <v>27763.058289174867</v>
      </c>
      <c r="L973" s="12" t="s">
        <v>141</v>
      </c>
      <c r="M973" s="15">
        <v>-3.9044288347475087E-2</v>
      </c>
      <c r="N973" s="12">
        <v>34499.568040126505</v>
      </c>
      <c r="O973" s="14">
        <f t="shared" si="15"/>
        <v>-9.546605826197016E-2</v>
      </c>
      <c r="P973">
        <v>1</v>
      </c>
      <c r="Q973">
        <v>2</v>
      </c>
      <c r="R973">
        <v>2</v>
      </c>
      <c r="S973">
        <v>1</v>
      </c>
    </row>
    <row r="974" spans="1:19">
      <c r="A974" s="10" t="s">
        <v>449</v>
      </c>
      <c r="B974" s="2">
        <v>3</v>
      </c>
      <c r="C974" s="11" t="s">
        <v>19</v>
      </c>
      <c r="D974" s="2">
        <v>2</v>
      </c>
      <c r="E974" s="2">
        <v>2014</v>
      </c>
      <c r="F974" s="2" t="s">
        <v>323</v>
      </c>
      <c r="G974" s="2">
        <v>1</v>
      </c>
      <c r="H974" s="2">
        <v>0</v>
      </c>
      <c r="I974" s="2">
        <v>0</v>
      </c>
      <c r="J974" s="12">
        <v>34861</v>
      </c>
      <c r="K974" s="12">
        <v>26389.856169568509</v>
      </c>
      <c r="L974" s="12" t="s">
        <v>102</v>
      </c>
      <c r="M974" s="13">
        <v>-3.9056375484800093E-2</v>
      </c>
      <c r="N974" s="12">
        <v>33189.212986861596</v>
      </c>
      <c r="O974" s="14">
        <f t="shared" si="15"/>
        <v>-9.549612012036171E-2</v>
      </c>
      <c r="P974">
        <v>1</v>
      </c>
      <c r="Q974">
        <v>2</v>
      </c>
      <c r="R974">
        <v>2</v>
      </c>
      <c r="S974">
        <v>1</v>
      </c>
    </row>
    <row r="975" spans="1:19">
      <c r="A975" s="10" t="s">
        <v>506</v>
      </c>
      <c r="B975" s="2">
        <v>1</v>
      </c>
      <c r="C975" s="11" t="s">
        <v>24</v>
      </c>
      <c r="D975" s="2">
        <v>2</v>
      </c>
      <c r="E975" s="2">
        <v>2003</v>
      </c>
      <c r="F975" s="2" t="s">
        <v>303</v>
      </c>
      <c r="G975" s="2">
        <v>1</v>
      </c>
      <c r="H975" s="2">
        <v>0</v>
      </c>
      <c r="I975" s="2">
        <v>0</v>
      </c>
      <c r="J975" s="12">
        <v>34826</v>
      </c>
      <c r="K975" s="12">
        <v>26363.361090083272</v>
      </c>
      <c r="L975" s="12" t="s">
        <v>141</v>
      </c>
      <c r="M975" s="15">
        <v>-3.9056608698585307E-2</v>
      </c>
      <c r="N975" s="12">
        <v>32291.03803797848</v>
      </c>
      <c r="O975" s="14">
        <f t="shared" si="15"/>
        <v>-9.5516725839442873E-2</v>
      </c>
      <c r="P975">
        <v>1</v>
      </c>
      <c r="Q975">
        <v>2</v>
      </c>
      <c r="R975">
        <v>2</v>
      </c>
      <c r="S975">
        <v>1</v>
      </c>
    </row>
    <row r="976" spans="1:19">
      <c r="A976" s="10" t="s">
        <v>327</v>
      </c>
      <c r="B976" s="2">
        <v>4</v>
      </c>
      <c r="C976" s="11" t="s">
        <v>24</v>
      </c>
      <c r="D976" s="2">
        <v>2</v>
      </c>
      <c r="E976" s="2">
        <v>2011</v>
      </c>
      <c r="F976" s="2" t="s">
        <v>161</v>
      </c>
      <c r="G976" s="2">
        <v>1</v>
      </c>
      <c r="H976" s="2">
        <v>0</v>
      </c>
      <c r="I976" s="2">
        <v>0</v>
      </c>
      <c r="J976" s="12">
        <v>34791</v>
      </c>
      <c r="K976" s="12">
        <v>26336.866010598034</v>
      </c>
      <c r="L976" s="12" t="s">
        <v>141</v>
      </c>
      <c r="M976" s="13">
        <v>-3.9056841912370514E-2</v>
      </c>
      <c r="N976" s="12">
        <v>31233.414259820267</v>
      </c>
      <c r="O976" s="14">
        <f t="shared" si="15"/>
        <v>-9.5540989596179127E-2</v>
      </c>
      <c r="P976">
        <v>1</v>
      </c>
      <c r="Q976">
        <v>2</v>
      </c>
      <c r="R976">
        <v>2</v>
      </c>
      <c r="S976">
        <v>1</v>
      </c>
    </row>
    <row r="977" spans="1:19">
      <c r="A977" s="10" t="s">
        <v>346</v>
      </c>
      <c r="B977" s="2">
        <v>3</v>
      </c>
      <c r="C977" s="11" t="s">
        <v>19</v>
      </c>
      <c r="D977" s="2">
        <v>3</v>
      </c>
      <c r="E977" s="2">
        <v>2008</v>
      </c>
      <c r="F977" s="2" t="s">
        <v>180</v>
      </c>
      <c r="G977" s="2">
        <v>1</v>
      </c>
      <c r="H977" s="2">
        <v>0</v>
      </c>
      <c r="I977" s="2">
        <v>0</v>
      </c>
      <c r="J977" s="12">
        <v>34753</v>
      </c>
      <c r="K977" s="12">
        <v>26308.099924299775</v>
      </c>
      <c r="L977" s="12" t="s">
        <v>102</v>
      </c>
      <c r="M977" s="15">
        <v>-3.9057095115908748E-2</v>
      </c>
      <c r="N977" s="12">
        <v>30527.787911060259</v>
      </c>
      <c r="O977" s="14">
        <f t="shared" si="15"/>
        <v>-9.5557177910423369E-2</v>
      </c>
      <c r="P977">
        <v>1</v>
      </c>
      <c r="Q977">
        <v>2</v>
      </c>
      <c r="R977">
        <v>2</v>
      </c>
      <c r="S977">
        <v>1</v>
      </c>
    </row>
    <row r="978" spans="1:19">
      <c r="A978" s="10" t="s">
        <v>260</v>
      </c>
      <c r="B978" s="2">
        <v>5</v>
      </c>
      <c r="C978" s="11" t="s">
        <v>39</v>
      </c>
      <c r="D978" s="2">
        <v>2</v>
      </c>
      <c r="E978" s="2">
        <v>2011</v>
      </c>
      <c r="F978" s="2" t="s">
        <v>161</v>
      </c>
      <c r="G978" s="2">
        <v>1</v>
      </c>
      <c r="H978" s="2">
        <v>0</v>
      </c>
      <c r="I978" s="2">
        <v>0</v>
      </c>
      <c r="J978" s="12">
        <v>34677</v>
      </c>
      <c r="K978" s="12">
        <v>26250.567751703256</v>
      </c>
      <c r="L978" s="12" t="s">
        <v>141</v>
      </c>
      <c r="M978" s="13">
        <v>-3.9057601522985208E-2</v>
      </c>
      <c r="N978" s="12">
        <v>31131.071434790243</v>
      </c>
      <c r="O978" s="14">
        <f t="shared" si="15"/>
        <v>-9.554333752127453E-2</v>
      </c>
      <c r="P978">
        <v>1</v>
      </c>
      <c r="Q978">
        <v>2</v>
      </c>
      <c r="R978">
        <v>2</v>
      </c>
      <c r="S978">
        <v>1</v>
      </c>
    </row>
    <row r="979" spans="1:19">
      <c r="A979" s="10" t="s">
        <v>147</v>
      </c>
      <c r="B979" s="2">
        <v>5</v>
      </c>
      <c r="C979" s="11" t="s">
        <v>24</v>
      </c>
      <c r="D979" s="2">
        <v>3</v>
      </c>
      <c r="E979" s="2">
        <v>2012</v>
      </c>
      <c r="F979" s="2" t="s">
        <v>148</v>
      </c>
      <c r="G979" s="2">
        <v>1</v>
      </c>
      <c r="H979" s="2">
        <v>0</v>
      </c>
      <c r="I979" s="2">
        <v>0</v>
      </c>
      <c r="J979" s="12">
        <v>34627</v>
      </c>
      <c r="K979" s="12">
        <v>26212.717638152917</v>
      </c>
      <c r="L979" s="12" t="s">
        <v>141</v>
      </c>
      <c r="M979" s="15">
        <v>-3.9057934685535513E-2</v>
      </c>
      <c r="N979" s="12">
        <v>31942.108696882093</v>
      </c>
      <c r="O979" s="14">
        <f t="shared" si="15"/>
        <v>-9.5524730894572446E-2</v>
      </c>
      <c r="P979">
        <v>1</v>
      </c>
      <c r="Q979">
        <v>2</v>
      </c>
      <c r="R979">
        <v>2</v>
      </c>
      <c r="S979">
        <v>1</v>
      </c>
    </row>
    <row r="980" spans="1:19">
      <c r="A980" s="10" t="s">
        <v>322</v>
      </c>
      <c r="B980" s="2">
        <v>2</v>
      </c>
      <c r="C980" s="11" t="s">
        <v>39</v>
      </c>
      <c r="D980" s="2">
        <v>2</v>
      </c>
      <c r="E980" s="2">
        <v>2014</v>
      </c>
      <c r="F980" s="2" t="s">
        <v>323</v>
      </c>
      <c r="G980" s="2">
        <v>1</v>
      </c>
      <c r="H980" s="2">
        <v>0</v>
      </c>
      <c r="I980" s="2">
        <v>0</v>
      </c>
      <c r="J980" s="12">
        <v>34503</v>
      </c>
      <c r="K980" s="12">
        <v>26118.849356548071</v>
      </c>
      <c r="L980" s="12" t="s">
        <v>141</v>
      </c>
      <c r="M980" s="13">
        <v>-3.9058760928660265E-2</v>
      </c>
      <c r="N980" s="12">
        <v>32848.381161919788</v>
      </c>
      <c r="O980" s="14">
        <f t="shared" si="15"/>
        <v>-9.5503939404174301E-2</v>
      </c>
      <c r="P980">
        <v>1</v>
      </c>
      <c r="Q980">
        <v>2</v>
      </c>
      <c r="R980">
        <v>2</v>
      </c>
      <c r="S980">
        <v>1</v>
      </c>
    </row>
    <row r="981" spans="1:19">
      <c r="A981" s="10" t="s">
        <v>160</v>
      </c>
      <c r="B981" s="2">
        <v>3</v>
      </c>
      <c r="C981" s="11" t="s">
        <v>24</v>
      </c>
      <c r="D981" s="2">
        <v>2</v>
      </c>
      <c r="E981" s="2">
        <v>2011</v>
      </c>
      <c r="F981" s="2" t="s">
        <v>161</v>
      </c>
      <c r="G981" s="2">
        <v>1</v>
      </c>
      <c r="H981" s="2">
        <v>0</v>
      </c>
      <c r="I981" s="2">
        <v>0</v>
      </c>
      <c r="J981" s="12">
        <v>34500</v>
      </c>
      <c r="K981" s="12">
        <v>26116.578349735049</v>
      </c>
      <c r="L981" s="12" t="s">
        <v>141</v>
      </c>
      <c r="M981" s="15">
        <v>-3.9058780918413284E-2</v>
      </c>
      <c r="N981" s="12">
        <v>30972.170732769948</v>
      </c>
      <c r="O981" s="14">
        <f t="shared" si="15"/>
        <v>-9.554698298392264E-2</v>
      </c>
      <c r="P981">
        <v>1</v>
      </c>
      <c r="Q981">
        <v>2</v>
      </c>
      <c r="R981">
        <v>2</v>
      </c>
      <c r="S981">
        <v>1</v>
      </c>
    </row>
    <row r="982" spans="1:19">
      <c r="A982" s="10" t="s">
        <v>311</v>
      </c>
      <c r="B982" s="2">
        <v>1</v>
      </c>
      <c r="C982" s="11" t="s">
        <v>24</v>
      </c>
      <c r="D982" s="2">
        <v>2</v>
      </c>
      <c r="E982" s="2">
        <v>1995</v>
      </c>
      <c r="F982" s="2" t="s">
        <v>284</v>
      </c>
      <c r="G982" s="2">
        <v>1</v>
      </c>
      <c r="H982" s="2">
        <v>0</v>
      </c>
      <c r="I982" s="2">
        <v>0</v>
      </c>
      <c r="J982" s="12">
        <v>34484</v>
      </c>
      <c r="K982" s="12">
        <v>26104.466313398942</v>
      </c>
      <c r="L982" s="12" t="s">
        <v>141</v>
      </c>
      <c r="M982" s="13">
        <v>-3.9058887530429381E-2</v>
      </c>
      <c r="N982" s="12">
        <v>40394.022002669262</v>
      </c>
      <c r="O982" s="14">
        <f t="shared" si="15"/>
        <v>-9.5330829081240867E-2</v>
      </c>
      <c r="P982">
        <v>1</v>
      </c>
      <c r="Q982">
        <v>2</v>
      </c>
      <c r="R982">
        <v>2</v>
      </c>
      <c r="S982">
        <v>1</v>
      </c>
    </row>
    <row r="983" spans="1:19">
      <c r="A983" s="10" t="s">
        <v>509</v>
      </c>
      <c r="B983" s="2">
        <v>2</v>
      </c>
      <c r="C983" s="11" t="s">
        <v>39</v>
      </c>
      <c r="D983" s="2">
        <v>4</v>
      </c>
      <c r="E983" s="2">
        <v>2012</v>
      </c>
      <c r="F983" s="2" t="s">
        <v>510</v>
      </c>
      <c r="G983" s="2">
        <v>1</v>
      </c>
      <c r="H983" s="2">
        <v>0</v>
      </c>
      <c r="I983" s="2">
        <v>0</v>
      </c>
      <c r="J983" s="12">
        <v>34468</v>
      </c>
      <c r="K983" s="12">
        <v>26092.354277062834</v>
      </c>
      <c r="L983" s="12" t="s">
        <v>141</v>
      </c>
      <c r="M983" s="15">
        <v>-3.9058994142445479E-2</v>
      </c>
      <c r="N983" s="12">
        <v>31795.437160716552</v>
      </c>
      <c r="O983" s="14">
        <f t="shared" si="15"/>
        <v>-9.5528095798564916E-2</v>
      </c>
      <c r="P983">
        <v>1</v>
      </c>
      <c r="Q983">
        <v>2</v>
      </c>
      <c r="R983">
        <v>2</v>
      </c>
      <c r="S983">
        <v>1</v>
      </c>
    </row>
    <row r="984" spans="1:19">
      <c r="A984" s="10" t="s">
        <v>500</v>
      </c>
      <c r="B984" s="2">
        <v>4</v>
      </c>
      <c r="C984" s="11" t="s">
        <v>24</v>
      </c>
      <c r="D984" s="2">
        <v>3</v>
      </c>
      <c r="E984" s="2">
        <v>2009</v>
      </c>
      <c r="F984" s="2" t="s">
        <v>204</v>
      </c>
      <c r="G984" s="2">
        <v>1</v>
      </c>
      <c r="H984" s="2">
        <v>0</v>
      </c>
      <c r="I984" s="2">
        <v>0</v>
      </c>
      <c r="J984" s="12">
        <v>34468</v>
      </c>
      <c r="K984" s="12">
        <v>26092.354277062834</v>
      </c>
      <c r="L984" s="12" t="s">
        <v>141</v>
      </c>
      <c r="M984" s="13">
        <v>-3.9058994142445479E-2</v>
      </c>
      <c r="N984" s="12">
        <v>30754.925002052863</v>
      </c>
      <c r="O984" s="14">
        <f t="shared" si="15"/>
        <v>-9.5551966984538897E-2</v>
      </c>
      <c r="P984">
        <v>1</v>
      </c>
      <c r="Q984">
        <v>2</v>
      </c>
      <c r="R984">
        <v>2</v>
      </c>
      <c r="S984">
        <v>1</v>
      </c>
    </row>
    <row r="985" spans="1:19">
      <c r="A985" s="10" t="s">
        <v>498</v>
      </c>
      <c r="B985" s="2">
        <v>5</v>
      </c>
      <c r="C985" s="11" t="s">
        <v>19</v>
      </c>
      <c r="D985" s="2">
        <v>3</v>
      </c>
      <c r="E985" s="2">
        <v>2015</v>
      </c>
      <c r="F985" s="2" t="s">
        <v>227</v>
      </c>
      <c r="G985" s="2">
        <v>1</v>
      </c>
      <c r="H985" s="2">
        <v>0</v>
      </c>
      <c r="I985" s="2">
        <v>0</v>
      </c>
      <c r="J985" s="12">
        <v>34459</v>
      </c>
      <c r="K985" s="12">
        <v>26085.541256623772</v>
      </c>
      <c r="L985" s="12" t="s">
        <v>102</v>
      </c>
      <c r="M985" s="15">
        <v>-3.905905411170453E-2</v>
      </c>
      <c r="N985" s="12">
        <v>33111.043391358624</v>
      </c>
      <c r="O985" s="14">
        <f t="shared" si="15"/>
        <v>-9.549791346889322E-2</v>
      </c>
      <c r="P985">
        <v>1</v>
      </c>
      <c r="Q985">
        <v>2</v>
      </c>
      <c r="R985">
        <v>2</v>
      </c>
      <c r="S985">
        <v>1</v>
      </c>
    </row>
    <row r="986" spans="1:19">
      <c r="A986" s="10" t="s">
        <v>226</v>
      </c>
      <c r="B986" s="2">
        <v>3</v>
      </c>
      <c r="C986" s="11" t="s">
        <v>24</v>
      </c>
      <c r="D986" s="2">
        <v>3</v>
      </c>
      <c r="E986" s="2">
        <v>2015</v>
      </c>
      <c r="F986" s="2" t="s">
        <v>227</v>
      </c>
      <c r="G986" s="2">
        <v>1</v>
      </c>
      <c r="H986" s="2">
        <v>0</v>
      </c>
      <c r="I986" s="2">
        <v>0</v>
      </c>
      <c r="J986" s="12">
        <v>34455</v>
      </c>
      <c r="K986" s="12">
        <v>26082.513247539744</v>
      </c>
      <c r="L986" s="12" t="s">
        <v>141</v>
      </c>
      <c r="M986" s="13">
        <v>-3.9059080764708556E-2</v>
      </c>
      <c r="N986" s="12">
        <v>33107.199862133595</v>
      </c>
      <c r="O986" s="14">
        <f t="shared" si="15"/>
        <v>-9.5498001646239505E-2</v>
      </c>
      <c r="P986">
        <v>1</v>
      </c>
      <c r="Q986">
        <v>2</v>
      </c>
      <c r="R986">
        <v>2</v>
      </c>
      <c r="S986">
        <v>1</v>
      </c>
    </row>
    <row r="987" spans="1:19">
      <c r="A987" s="10" t="s">
        <v>322</v>
      </c>
      <c r="B987" s="2">
        <v>2</v>
      </c>
      <c r="C987" s="11" t="s">
        <v>39</v>
      </c>
      <c r="D987" s="2">
        <v>2</v>
      </c>
      <c r="E987" s="2">
        <v>2014</v>
      </c>
      <c r="F987" s="2" t="s">
        <v>323</v>
      </c>
      <c r="G987" s="2">
        <v>1</v>
      </c>
      <c r="H987" s="2">
        <v>0</v>
      </c>
      <c r="I987" s="2">
        <v>0</v>
      </c>
      <c r="J987" s="12">
        <v>34446</v>
      </c>
      <c r="K987" s="12">
        <v>26075.700227100682</v>
      </c>
      <c r="L987" s="12" t="s">
        <v>141</v>
      </c>
      <c r="M987" s="15">
        <v>-3.9059140733967615E-2</v>
      </c>
      <c r="N987" s="12">
        <v>32794.114642306144</v>
      </c>
      <c r="O987" s="14">
        <f t="shared" si="15"/>
        <v>-9.5505184373943341E-2</v>
      </c>
      <c r="P987">
        <v>1</v>
      </c>
      <c r="Q987">
        <v>2</v>
      </c>
      <c r="R987">
        <v>2</v>
      </c>
      <c r="S987">
        <v>1</v>
      </c>
    </row>
    <row r="988" spans="1:19">
      <c r="A988" s="10" t="s">
        <v>249</v>
      </c>
      <c r="B988" s="2">
        <v>3</v>
      </c>
      <c r="C988" s="11" t="s">
        <v>24</v>
      </c>
      <c r="D988" s="2">
        <v>2</v>
      </c>
      <c r="E988" s="2">
        <v>2015</v>
      </c>
      <c r="F988" s="2" t="s">
        <v>250</v>
      </c>
      <c r="G988" s="2">
        <v>1</v>
      </c>
      <c r="H988" s="2">
        <v>0</v>
      </c>
      <c r="I988" s="2">
        <v>0</v>
      </c>
      <c r="J988" s="12">
        <v>34443</v>
      </c>
      <c r="K988" s="12">
        <v>26073.42922028766</v>
      </c>
      <c r="L988" s="12" t="s">
        <v>141</v>
      </c>
      <c r="M988" s="13">
        <v>-3.9059160723720628E-2</v>
      </c>
      <c r="N988" s="12">
        <v>33095.669274458494</v>
      </c>
      <c r="O988" s="14">
        <f t="shared" si="15"/>
        <v>-9.5498266178278363E-2</v>
      </c>
      <c r="P988">
        <v>1</v>
      </c>
      <c r="Q988">
        <v>2</v>
      </c>
      <c r="R988">
        <v>2</v>
      </c>
      <c r="S988">
        <v>1</v>
      </c>
    </row>
    <row r="989" spans="1:19">
      <c r="A989" s="10" t="s">
        <v>322</v>
      </c>
      <c r="B989" s="2">
        <v>2</v>
      </c>
      <c r="C989" s="11" t="s">
        <v>39</v>
      </c>
      <c r="D989" s="2">
        <v>2</v>
      </c>
      <c r="E989" s="2">
        <v>2014</v>
      </c>
      <c r="F989" s="2" t="s">
        <v>323</v>
      </c>
      <c r="G989" s="2">
        <v>1</v>
      </c>
      <c r="H989" s="2">
        <v>0</v>
      </c>
      <c r="I989" s="2">
        <v>0</v>
      </c>
      <c r="J989" s="12">
        <v>34430</v>
      </c>
      <c r="K989" s="12">
        <v>26063.588190764574</v>
      </c>
      <c r="L989" s="12" t="s">
        <v>141</v>
      </c>
      <c r="M989" s="15">
        <v>-3.9059247345983705E-2</v>
      </c>
      <c r="N989" s="12">
        <v>32778.881935046178</v>
      </c>
      <c r="O989" s="14">
        <f t="shared" si="15"/>
        <v>-9.5505533839141676E-2</v>
      </c>
      <c r="P989">
        <v>1</v>
      </c>
      <c r="Q989">
        <v>2</v>
      </c>
      <c r="R989">
        <v>2</v>
      </c>
      <c r="S989">
        <v>1</v>
      </c>
    </row>
    <row r="990" spans="1:19">
      <c r="A990" s="10" t="s">
        <v>514</v>
      </c>
      <c r="B990" s="2">
        <v>2</v>
      </c>
      <c r="C990" s="11" t="s">
        <v>39</v>
      </c>
      <c r="D990" s="2">
        <v>1</v>
      </c>
      <c r="E990" s="2">
        <v>2018</v>
      </c>
      <c r="F990" s="2" t="s">
        <v>515</v>
      </c>
      <c r="G990" s="2">
        <v>1</v>
      </c>
      <c r="H990" s="2">
        <v>0</v>
      </c>
      <c r="I990" s="2">
        <v>0</v>
      </c>
      <c r="J990" s="12">
        <v>34427</v>
      </c>
      <c r="K990" s="12">
        <v>26061.317183951553</v>
      </c>
      <c r="L990" s="12" t="s">
        <v>141</v>
      </c>
      <c r="M990" s="13">
        <v>-3.9059267335736725E-2</v>
      </c>
      <c r="N990" s="12">
        <v>33180.55129007723</v>
      </c>
      <c r="O990" s="14">
        <f t="shared" si="15"/>
        <v>-9.5496318834978416E-2</v>
      </c>
      <c r="P990">
        <v>1</v>
      </c>
      <c r="Q990">
        <v>2</v>
      </c>
      <c r="R990">
        <v>2</v>
      </c>
      <c r="S990">
        <v>1</v>
      </c>
    </row>
    <row r="991" spans="1:19">
      <c r="A991" s="10" t="s">
        <v>169</v>
      </c>
      <c r="B991" s="2">
        <v>3</v>
      </c>
      <c r="C991" s="11" t="s">
        <v>19</v>
      </c>
      <c r="D991" s="2">
        <v>3</v>
      </c>
      <c r="E991" s="2">
        <v>2013</v>
      </c>
      <c r="F991" s="2" t="s">
        <v>170</v>
      </c>
      <c r="G991" s="2">
        <v>1</v>
      </c>
      <c r="H991" s="2">
        <v>0</v>
      </c>
      <c r="I991" s="2">
        <v>0</v>
      </c>
      <c r="J991" s="12">
        <v>34306</v>
      </c>
      <c r="K991" s="12">
        <v>25969.719909159729</v>
      </c>
      <c r="L991" s="12" t="s">
        <v>102</v>
      </c>
      <c r="M991" s="15">
        <v>-3.9060073589108464E-2</v>
      </c>
      <c r="N991" s="12">
        <v>32271.088784855623</v>
      </c>
      <c r="O991" s="14">
        <f t="shared" si="15"/>
        <v>-9.5517183510530498E-2</v>
      </c>
      <c r="P991">
        <v>1</v>
      </c>
      <c r="Q991">
        <v>2</v>
      </c>
      <c r="R991">
        <v>2</v>
      </c>
      <c r="S991">
        <v>1</v>
      </c>
    </row>
    <row r="992" spans="1:19">
      <c r="A992" s="10" t="s">
        <v>336</v>
      </c>
      <c r="B992" s="2">
        <v>3</v>
      </c>
      <c r="C992" s="11" t="s">
        <v>24</v>
      </c>
      <c r="D992" s="2">
        <v>1</v>
      </c>
      <c r="E992" s="2">
        <v>2012</v>
      </c>
      <c r="F992" s="2" t="s">
        <v>337</v>
      </c>
      <c r="G992" s="2">
        <v>1</v>
      </c>
      <c r="H992" s="2">
        <v>0</v>
      </c>
      <c r="I992" s="2">
        <v>0</v>
      </c>
      <c r="J992" s="12">
        <v>34294</v>
      </c>
      <c r="K992" s="12">
        <v>25960.635881907649</v>
      </c>
      <c r="L992" s="12" t="s">
        <v>141</v>
      </c>
      <c r="M992" s="13">
        <v>-3.9060153548120535E-2</v>
      </c>
      <c r="N992" s="12">
        <v>31634.9286871769</v>
      </c>
      <c r="O992" s="14">
        <f t="shared" si="15"/>
        <v>-9.5531778146330265E-2</v>
      </c>
      <c r="P992">
        <v>1</v>
      </c>
      <c r="Q992">
        <v>2</v>
      </c>
      <c r="R992">
        <v>2</v>
      </c>
      <c r="S992">
        <v>1</v>
      </c>
    </row>
    <row r="993" spans="1:19">
      <c r="A993" s="10" t="s">
        <v>241</v>
      </c>
      <c r="B993" s="2">
        <v>2</v>
      </c>
      <c r="C993" s="11" t="s">
        <v>26</v>
      </c>
      <c r="D993" s="2">
        <v>4</v>
      </c>
      <c r="E993" s="2">
        <v>2020</v>
      </c>
      <c r="F993" s="2" t="s">
        <v>242</v>
      </c>
      <c r="G993" s="2">
        <v>1</v>
      </c>
      <c r="H993" s="2">
        <v>0</v>
      </c>
      <c r="I993" s="2">
        <v>0</v>
      </c>
      <c r="J993" s="12">
        <v>34291</v>
      </c>
      <c r="K993" s="12">
        <v>25958.364875094627</v>
      </c>
      <c r="L993" s="12" t="s">
        <v>26</v>
      </c>
      <c r="M993" s="15">
        <v>-3.9060173537873555E-2</v>
      </c>
      <c r="N993" s="12">
        <v>32928.243263631943</v>
      </c>
      <c r="O993" s="14">
        <f t="shared" si="15"/>
        <v>-9.5502107226562175E-2</v>
      </c>
      <c r="P993">
        <v>1</v>
      </c>
      <c r="Q993">
        <v>2</v>
      </c>
      <c r="R993">
        <v>2</v>
      </c>
      <c r="S993">
        <v>1</v>
      </c>
    </row>
    <row r="994" spans="1:19">
      <c r="A994" s="10" t="s">
        <v>260</v>
      </c>
      <c r="B994" s="2">
        <v>5</v>
      </c>
      <c r="C994" s="11" t="s">
        <v>24</v>
      </c>
      <c r="D994" s="2">
        <v>2</v>
      </c>
      <c r="E994" s="2">
        <v>2011</v>
      </c>
      <c r="F994" s="2" t="s">
        <v>161</v>
      </c>
      <c r="G994" s="2">
        <v>1</v>
      </c>
      <c r="H994" s="2">
        <v>0</v>
      </c>
      <c r="I994" s="2">
        <v>0</v>
      </c>
      <c r="J994" s="12">
        <v>34284</v>
      </c>
      <c r="K994" s="12">
        <v>25953.065859197577</v>
      </c>
      <c r="L994" s="12" t="s">
        <v>141</v>
      </c>
      <c r="M994" s="13">
        <v>-3.9060220180630593E-2</v>
      </c>
      <c r="N994" s="12">
        <v>30778.258011660429</v>
      </c>
      <c r="O994" s="14">
        <f t="shared" si="15"/>
        <v>-9.5551431684103405E-2</v>
      </c>
      <c r="P994">
        <v>1</v>
      </c>
      <c r="Q994">
        <v>2</v>
      </c>
      <c r="R994">
        <v>2</v>
      </c>
      <c r="S994">
        <v>1</v>
      </c>
    </row>
    <row r="995" spans="1:19">
      <c r="A995" s="10" t="s">
        <v>322</v>
      </c>
      <c r="B995" s="2">
        <v>2</v>
      </c>
      <c r="C995" s="11" t="s">
        <v>39</v>
      </c>
      <c r="D995" s="2">
        <v>2</v>
      </c>
      <c r="E995" s="2">
        <v>2014</v>
      </c>
      <c r="F995" s="2" t="s">
        <v>323</v>
      </c>
      <c r="G995" s="2">
        <v>1</v>
      </c>
      <c r="H995" s="2">
        <v>0</v>
      </c>
      <c r="I995" s="2">
        <v>0</v>
      </c>
      <c r="J995" s="12">
        <v>34249</v>
      </c>
      <c r="K995" s="12">
        <v>25926.57077971234</v>
      </c>
      <c r="L995" s="12" t="s">
        <v>141</v>
      </c>
      <c r="M995" s="15">
        <v>-3.9060453394415807E-2</v>
      </c>
      <c r="N995" s="12">
        <v>32606.561934167774</v>
      </c>
      <c r="O995" s="14">
        <f t="shared" si="15"/>
        <v>-9.5509487164197743E-2</v>
      </c>
      <c r="P995">
        <v>1</v>
      </c>
      <c r="Q995">
        <v>2</v>
      </c>
      <c r="R995">
        <v>2</v>
      </c>
      <c r="S995">
        <v>1</v>
      </c>
    </row>
    <row r="996" spans="1:19">
      <c r="A996" s="10" t="s">
        <v>374</v>
      </c>
      <c r="B996" s="2">
        <v>3</v>
      </c>
      <c r="C996" s="11" t="s">
        <v>24</v>
      </c>
      <c r="D996" s="2">
        <v>3</v>
      </c>
      <c r="E996" s="2">
        <v>2012</v>
      </c>
      <c r="F996" s="2" t="s">
        <v>148</v>
      </c>
      <c r="G996" s="2">
        <v>1</v>
      </c>
      <c r="H996" s="2">
        <v>0</v>
      </c>
      <c r="I996" s="2">
        <v>0</v>
      </c>
      <c r="J996" s="12">
        <v>34170</v>
      </c>
      <c r="K996" s="12">
        <v>25866.767600302803</v>
      </c>
      <c r="L996" s="12" t="s">
        <v>141</v>
      </c>
      <c r="M996" s="13">
        <v>-3.9060979791245287E-2</v>
      </c>
      <c r="N996" s="12">
        <v>31520.543338217609</v>
      </c>
      <c r="O996" s="14">
        <f t="shared" si="15"/>
        <v>-9.5534402348186012E-2</v>
      </c>
      <c r="P996">
        <v>1</v>
      </c>
      <c r="Q996">
        <v>2</v>
      </c>
      <c r="R996">
        <v>2</v>
      </c>
      <c r="S996">
        <v>1</v>
      </c>
    </row>
    <row r="997" spans="1:19">
      <c r="A997" s="10" t="s">
        <v>443</v>
      </c>
      <c r="B997" s="2">
        <v>3</v>
      </c>
      <c r="C997" s="11" t="s">
        <v>19</v>
      </c>
      <c r="D997" s="2">
        <v>4</v>
      </c>
      <c r="E997" s="2">
        <v>2009</v>
      </c>
      <c r="F997" s="2" t="s">
        <v>444</v>
      </c>
      <c r="G997" s="2">
        <v>1</v>
      </c>
      <c r="H997" s="2">
        <v>0</v>
      </c>
      <c r="I997" s="2">
        <v>0</v>
      </c>
      <c r="J997" s="12">
        <v>34154</v>
      </c>
      <c r="K997" s="12">
        <v>25854.655563966691</v>
      </c>
      <c r="L997" s="12" t="s">
        <v>102</v>
      </c>
      <c r="M997" s="15">
        <v>-3.9061086403261384E-2</v>
      </c>
      <c r="N997" s="12">
        <v>30474.750740400181</v>
      </c>
      <c r="O997" s="14">
        <f t="shared" si="15"/>
        <v>-9.5558394676756961E-2</v>
      </c>
      <c r="P997">
        <v>1</v>
      </c>
      <c r="Q997">
        <v>2</v>
      </c>
      <c r="R997">
        <v>2</v>
      </c>
      <c r="S997">
        <v>1</v>
      </c>
    </row>
    <row r="998" spans="1:19">
      <c r="A998" s="10" t="s">
        <v>160</v>
      </c>
      <c r="B998" s="2">
        <v>3</v>
      </c>
      <c r="C998" s="11" t="s">
        <v>24</v>
      </c>
      <c r="D998" s="2">
        <v>2</v>
      </c>
      <c r="E998" s="2">
        <v>2011</v>
      </c>
      <c r="F998" s="2" t="s">
        <v>161</v>
      </c>
      <c r="G998" s="2">
        <v>1</v>
      </c>
      <c r="H998" s="2">
        <v>0</v>
      </c>
      <c r="I998" s="2">
        <v>0</v>
      </c>
      <c r="J998" s="12">
        <v>34148</v>
      </c>
      <c r="K998" s="12">
        <v>25850.113550340651</v>
      </c>
      <c r="L998" s="12" t="s">
        <v>141</v>
      </c>
      <c r="M998" s="13">
        <v>-3.9061126382767423E-2</v>
      </c>
      <c r="N998" s="12">
        <v>30656.164816887773</v>
      </c>
      <c r="O998" s="14">
        <f t="shared" si="15"/>
        <v>-9.555423271755055E-2</v>
      </c>
      <c r="P998">
        <v>1</v>
      </c>
      <c r="Q998">
        <v>2</v>
      </c>
      <c r="R998">
        <v>2</v>
      </c>
      <c r="S998">
        <v>1</v>
      </c>
    </row>
    <row r="999" spans="1:19">
      <c r="A999" s="10" t="s">
        <v>516</v>
      </c>
      <c r="B999" s="2">
        <v>3</v>
      </c>
      <c r="C999" s="11" t="s">
        <v>24</v>
      </c>
      <c r="D999" s="2">
        <v>4</v>
      </c>
      <c r="E999" s="2">
        <v>1997</v>
      </c>
      <c r="F999" s="2" t="s">
        <v>490</v>
      </c>
      <c r="G999" s="2">
        <v>1</v>
      </c>
      <c r="H999" s="2">
        <v>0</v>
      </c>
      <c r="I999" s="2">
        <v>0</v>
      </c>
      <c r="J999" s="12">
        <v>34138</v>
      </c>
      <c r="K999" s="12">
        <v>25842.543527630583</v>
      </c>
      <c r="L999" s="12" t="s">
        <v>141</v>
      </c>
      <c r="M999" s="15">
        <v>-3.9061193015277482E-2</v>
      </c>
      <c r="N999" s="12">
        <v>37384.579893104921</v>
      </c>
      <c r="O999" s="14">
        <f t="shared" si="15"/>
        <v>-9.5399870996491151E-2</v>
      </c>
      <c r="P999">
        <v>1</v>
      </c>
      <c r="Q999">
        <v>2</v>
      </c>
      <c r="R999">
        <v>2</v>
      </c>
      <c r="S999">
        <v>1</v>
      </c>
    </row>
    <row r="1000" spans="1:19">
      <c r="A1000" s="10" t="s">
        <v>363</v>
      </c>
      <c r="B1000" s="2">
        <v>6</v>
      </c>
      <c r="C1000" s="11" t="s">
        <v>24</v>
      </c>
      <c r="D1000" s="2">
        <v>3</v>
      </c>
      <c r="E1000" s="2">
        <v>2012</v>
      </c>
      <c r="F1000" s="2" t="s">
        <v>148</v>
      </c>
      <c r="G1000" s="2">
        <v>1</v>
      </c>
      <c r="H1000" s="2">
        <v>0</v>
      </c>
      <c r="I1000" s="2">
        <v>0</v>
      </c>
      <c r="J1000" s="12">
        <v>34107</v>
      </c>
      <c r="K1000" s="12">
        <v>25819.076457229374</v>
      </c>
      <c r="L1000" s="12" t="s">
        <v>141</v>
      </c>
      <c r="M1000" s="13">
        <v>-3.906139957605867E-2</v>
      </c>
      <c r="N1000" s="12">
        <v>31462.428201246355</v>
      </c>
      <c r="O1000" s="14">
        <f t="shared" si="15"/>
        <v>-9.5535735612032088E-2</v>
      </c>
      <c r="P1000">
        <v>1</v>
      </c>
      <c r="Q1000">
        <v>2</v>
      </c>
      <c r="R1000">
        <v>2</v>
      </c>
      <c r="S1000">
        <v>1</v>
      </c>
    </row>
    <row r="1001" spans="1:19">
      <c r="A1001" s="10" t="s">
        <v>249</v>
      </c>
      <c r="B1001" s="2">
        <v>3</v>
      </c>
      <c r="C1001" s="11" t="s">
        <v>24</v>
      </c>
      <c r="D1001" s="2">
        <v>2</v>
      </c>
      <c r="E1001" s="2">
        <v>2015</v>
      </c>
      <c r="F1001" s="2" t="s">
        <v>250</v>
      </c>
      <c r="G1001" s="2">
        <v>1</v>
      </c>
      <c r="H1001" s="2">
        <v>0</v>
      </c>
      <c r="I1001" s="2">
        <v>0</v>
      </c>
      <c r="J1001" s="12">
        <v>34103</v>
      </c>
      <c r="K1001" s="12">
        <v>25816.048448145346</v>
      </c>
      <c r="L1001" s="12" t="s">
        <v>141</v>
      </c>
      <c r="M1001" s="15">
        <v>-3.9061426229062696E-2</v>
      </c>
      <c r="N1001" s="12">
        <v>32768.969290330628</v>
      </c>
      <c r="O1001" s="14">
        <f t="shared" si="15"/>
        <v>-9.5505761252712512E-2</v>
      </c>
      <c r="P1001">
        <v>1</v>
      </c>
      <c r="Q1001">
        <v>2</v>
      </c>
      <c r="R1001">
        <v>2</v>
      </c>
      <c r="S1001">
        <v>1</v>
      </c>
    </row>
    <row r="1002" spans="1:19">
      <c r="A1002" s="10" t="s">
        <v>408</v>
      </c>
      <c r="B1002" s="2">
        <v>6</v>
      </c>
      <c r="C1002" s="11" t="s">
        <v>24</v>
      </c>
      <c r="D1002" s="2">
        <v>3</v>
      </c>
      <c r="E1002" s="2">
        <v>2011</v>
      </c>
      <c r="F1002" s="2" t="s">
        <v>247</v>
      </c>
      <c r="G1002" s="2">
        <v>1</v>
      </c>
      <c r="H1002" s="2">
        <v>0</v>
      </c>
      <c r="I1002" s="2">
        <v>0</v>
      </c>
      <c r="J1002" s="12">
        <v>34084</v>
      </c>
      <c r="K1002" s="12">
        <v>25801.665404996216</v>
      </c>
      <c r="L1002" s="12" t="s">
        <v>141</v>
      </c>
      <c r="M1002" s="13">
        <v>-3.9061552830831806E-2</v>
      </c>
      <c r="N1002" s="12">
        <v>30598.709195818286</v>
      </c>
      <c r="O1002" s="14">
        <f t="shared" si="15"/>
        <v>-9.5555550850937435E-2</v>
      </c>
      <c r="P1002">
        <v>1</v>
      </c>
      <c r="Q1002">
        <v>2</v>
      </c>
      <c r="R1002">
        <v>2</v>
      </c>
      <c r="S1002">
        <v>1</v>
      </c>
    </row>
    <row r="1003" spans="1:19">
      <c r="A1003" s="10" t="s">
        <v>439</v>
      </c>
      <c r="B1003" s="2">
        <v>4</v>
      </c>
      <c r="C1003" s="11" t="s">
        <v>19</v>
      </c>
      <c r="D1003" s="2">
        <v>3</v>
      </c>
      <c r="E1003" s="2">
        <v>2013</v>
      </c>
      <c r="F1003" s="2" t="s">
        <v>170</v>
      </c>
      <c r="G1003" s="2">
        <v>1</v>
      </c>
      <c r="H1003" s="2">
        <v>0</v>
      </c>
      <c r="I1003" s="2">
        <v>0</v>
      </c>
      <c r="J1003" s="12">
        <v>34078</v>
      </c>
      <c r="K1003" s="12">
        <v>25797.123391370176</v>
      </c>
      <c r="L1003" s="12" t="s">
        <v>102</v>
      </c>
      <c r="M1003" s="15">
        <v>-3.9061592810337845E-2</v>
      </c>
      <c r="N1003" s="12">
        <v>32056.612942642976</v>
      </c>
      <c r="O1003" s="14">
        <f t="shared" si="15"/>
        <v>-9.5522103965014149E-2</v>
      </c>
      <c r="P1003">
        <v>1</v>
      </c>
      <c r="Q1003">
        <v>2</v>
      </c>
      <c r="R1003">
        <v>2</v>
      </c>
      <c r="S1003">
        <v>1</v>
      </c>
    </row>
    <row r="1004" spans="1:19">
      <c r="A1004" s="10" t="s">
        <v>300</v>
      </c>
      <c r="B1004" s="2">
        <v>4</v>
      </c>
      <c r="C1004" s="11" t="s">
        <v>24</v>
      </c>
      <c r="D1004" s="2">
        <v>3</v>
      </c>
      <c r="E1004" s="2">
        <v>2011</v>
      </c>
      <c r="F1004" s="2" t="s">
        <v>247</v>
      </c>
      <c r="G1004" s="2">
        <v>1</v>
      </c>
      <c r="H1004" s="2">
        <v>0</v>
      </c>
      <c r="I1004" s="2">
        <v>0</v>
      </c>
      <c r="J1004" s="12">
        <v>34056</v>
      </c>
      <c r="K1004" s="12">
        <v>25780.469341408025</v>
      </c>
      <c r="L1004" s="12" t="s">
        <v>141</v>
      </c>
      <c r="M1004" s="13">
        <v>-3.9061739401859981E-2</v>
      </c>
      <c r="N1004" s="12">
        <v>30573.572361600385</v>
      </c>
      <c r="O1004" s="14">
        <f t="shared" si="15"/>
        <v>-9.5556127534294197E-2</v>
      </c>
      <c r="P1004">
        <v>1</v>
      </c>
      <c r="Q1004">
        <v>2</v>
      </c>
      <c r="R1004">
        <v>2</v>
      </c>
      <c r="S1004">
        <v>1</v>
      </c>
    </row>
    <row r="1005" spans="1:19">
      <c r="A1005" s="10" t="s">
        <v>226</v>
      </c>
      <c r="B1005" s="2">
        <v>3</v>
      </c>
      <c r="C1005" s="11" t="s">
        <v>19</v>
      </c>
      <c r="D1005" s="2">
        <v>3</v>
      </c>
      <c r="E1005" s="2">
        <v>2015</v>
      </c>
      <c r="F1005" s="2" t="s">
        <v>227</v>
      </c>
      <c r="G1005" s="2">
        <v>1</v>
      </c>
      <c r="H1005" s="2">
        <v>0</v>
      </c>
      <c r="I1005" s="2">
        <v>0</v>
      </c>
      <c r="J1005" s="12">
        <v>34012</v>
      </c>
      <c r="K1005" s="12">
        <v>25747.161241483725</v>
      </c>
      <c r="L1005" s="12" t="s">
        <v>102</v>
      </c>
      <c r="M1005" s="15">
        <v>-3.9062032584904247E-2</v>
      </c>
      <c r="N1005" s="12">
        <v>32681.529000461116</v>
      </c>
      <c r="O1005" s="14">
        <f t="shared" si="15"/>
        <v>-9.5507767287340464E-2</v>
      </c>
      <c r="P1005">
        <v>1</v>
      </c>
      <c r="Q1005">
        <v>2</v>
      </c>
      <c r="R1005">
        <v>2</v>
      </c>
      <c r="S1005">
        <v>1</v>
      </c>
    </row>
    <row r="1006" spans="1:19">
      <c r="A1006" s="10" t="s">
        <v>401</v>
      </c>
      <c r="B1006" s="2">
        <v>1</v>
      </c>
      <c r="C1006" s="11" t="s">
        <v>27</v>
      </c>
      <c r="D1006" s="2">
        <v>1</v>
      </c>
      <c r="E1006" s="2">
        <v>1995</v>
      </c>
      <c r="F1006" s="2" t="s">
        <v>109</v>
      </c>
      <c r="G1006" s="2">
        <v>1</v>
      </c>
      <c r="H1006" s="2">
        <v>0</v>
      </c>
      <c r="I1006" s="2">
        <v>0</v>
      </c>
      <c r="J1006" s="12">
        <v>33891</v>
      </c>
      <c r="K1006" s="12">
        <v>25655.563966691901</v>
      </c>
      <c r="L1006" s="12" t="s">
        <v>141</v>
      </c>
      <c r="M1006" s="13">
        <v>-3.9062838838275979E-2</v>
      </c>
      <c r="N1006" s="12">
        <v>39699.391013004992</v>
      </c>
      <c r="O1006" s="14">
        <f t="shared" si="15"/>
        <v>-9.5346765142534817E-2</v>
      </c>
      <c r="P1006">
        <v>1</v>
      </c>
      <c r="Q1006">
        <v>2</v>
      </c>
      <c r="R1006">
        <v>2</v>
      </c>
      <c r="S1006">
        <v>1</v>
      </c>
    </row>
    <row r="1007" spans="1:19">
      <c r="A1007" s="10" t="s">
        <v>308</v>
      </c>
      <c r="B1007" s="2">
        <v>5</v>
      </c>
      <c r="C1007" s="11" t="s">
        <v>24</v>
      </c>
      <c r="D1007" s="2">
        <v>2</v>
      </c>
      <c r="E1007" s="2">
        <v>2015</v>
      </c>
      <c r="F1007" s="2" t="s">
        <v>250</v>
      </c>
      <c r="G1007" s="2">
        <v>1</v>
      </c>
      <c r="H1007" s="2">
        <v>0</v>
      </c>
      <c r="I1007" s="2">
        <v>0</v>
      </c>
      <c r="J1007" s="12">
        <v>33774</v>
      </c>
      <c r="K1007" s="12">
        <v>25566.994700984105</v>
      </c>
      <c r="L1007" s="12" t="s">
        <v>141</v>
      </c>
      <c r="M1007" s="15">
        <v>-3.9063618438643692E-2</v>
      </c>
      <c r="N1007" s="12">
        <v>32452.839011571614</v>
      </c>
      <c r="O1007" s="14">
        <f t="shared" si="15"/>
        <v>-9.5513013839444355E-2</v>
      </c>
      <c r="P1007">
        <v>1</v>
      </c>
      <c r="Q1007">
        <v>2</v>
      </c>
      <c r="R1007">
        <v>2</v>
      </c>
      <c r="S1007">
        <v>1</v>
      </c>
    </row>
    <row r="1008" spans="1:19">
      <c r="A1008" s="10" t="s">
        <v>169</v>
      </c>
      <c r="B1008" s="2">
        <v>3</v>
      </c>
      <c r="C1008" s="11" t="s">
        <v>24</v>
      </c>
      <c r="D1008" s="2">
        <v>3</v>
      </c>
      <c r="E1008" s="2">
        <v>2013</v>
      </c>
      <c r="F1008" s="2" t="s">
        <v>170</v>
      </c>
      <c r="G1008" s="2">
        <v>1</v>
      </c>
      <c r="H1008" s="2">
        <v>0</v>
      </c>
      <c r="I1008" s="2">
        <v>0</v>
      </c>
      <c r="J1008" s="12">
        <v>33764</v>
      </c>
      <c r="K1008" s="12">
        <v>25559.424678274037</v>
      </c>
      <c r="L1008" s="12" t="s">
        <v>141</v>
      </c>
      <c r="M1008" s="13">
        <v>-3.906368507115375E-2</v>
      </c>
      <c r="N1008" s="12">
        <v>31761.238317841347</v>
      </c>
      <c r="O1008" s="14">
        <f t="shared" si="15"/>
        <v>-9.5528880380399528E-2</v>
      </c>
      <c r="P1008">
        <v>1</v>
      </c>
      <c r="Q1008">
        <v>2</v>
      </c>
      <c r="R1008">
        <v>2</v>
      </c>
      <c r="S1008">
        <v>1</v>
      </c>
    </row>
    <row r="1009" spans="1:19">
      <c r="A1009" s="10" t="s">
        <v>322</v>
      </c>
      <c r="B1009" s="2">
        <v>2</v>
      </c>
      <c r="C1009" s="11" t="s">
        <v>39</v>
      </c>
      <c r="D1009" s="2">
        <v>2</v>
      </c>
      <c r="E1009" s="2">
        <v>2014</v>
      </c>
      <c r="F1009" s="2" t="s">
        <v>323</v>
      </c>
      <c r="G1009" s="2">
        <v>1</v>
      </c>
      <c r="H1009" s="2">
        <v>0</v>
      </c>
      <c r="I1009" s="2">
        <v>0</v>
      </c>
      <c r="J1009" s="12">
        <v>33729</v>
      </c>
      <c r="K1009" s="12">
        <v>25532.929598788796</v>
      </c>
      <c r="L1009" s="12" t="s">
        <v>141</v>
      </c>
      <c r="M1009" s="15">
        <v>-3.9063918284938964E-2</v>
      </c>
      <c r="N1009" s="12">
        <v>32111.498948218774</v>
      </c>
      <c r="O1009" s="14">
        <f t="shared" si="15"/>
        <v>-9.5520844783143405E-2</v>
      </c>
      <c r="P1009">
        <v>1</v>
      </c>
      <c r="Q1009">
        <v>2</v>
      </c>
      <c r="R1009">
        <v>2</v>
      </c>
      <c r="S1009">
        <v>1</v>
      </c>
    </row>
    <row r="1010" spans="1:19">
      <c r="A1010" s="10" t="s">
        <v>169</v>
      </c>
      <c r="B1010" s="2">
        <v>3</v>
      </c>
      <c r="C1010" s="11" t="s">
        <v>27</v>
      </c>
      <c r="D1010" s="2">
        <v>3</v>
      </c>
      <c r="E1010" s="2">
        <v>2013</v>
      </c>
      <c r="F1010" s="2" t="s">
        <v>170</v>
      </c>
      <c r="G1010" s="2">
        <v>1</v>
      </c>
      <c r="H1010" s="2">
        <v>0</v>
      </c>
      <c r="I1010" s="2">
        <v>0</v>
      </c>
      <c r="J1010" s="12">
        <v>33644</v>
      </c>
      <c r="K1010" s="12">
        <v>25468.584405753219</v>
      </c>
      <c r="L1010" s="12" t="s">
        <v>141</v>
      </c>
      <c r="M1010" s="13">
        <v>-3.9064484661274476E-2</v>
      </c>
      <c r="N1010" s="12">
        <v>31648.356295624166</v>
      </c>
      <c r="O1010" s="14">
        <f t="shared" si="15"/>
        <v>-9.553147009328565E-2</v>
      </c>
      <c r="P1010">
        <v>1</v>
      </c>
      <c r="Q1010">
        <v>2</v>
      </c>
      <c r="R1010">
        <v>2</v>
      </c>
      <c r="S1010">
        <v>1</v>
      </c>
    </row>
    <row r="1011" spans="1:19">
      <c r="A1011" s="10" t="s">
        <v>260</v>
      </c>
      <c r="B1011" s="2">
        <v>5</v>
      </c>
      <c r="C1011" s="11" t="s">
        <v>24</v>
      </c>
      <c r="D1011" s="2">
        <v>2</v>
      </c>
      <c r="E1011" s="2">
        <v>2011</v>
      </c>
      <c r="F1011" s="2" t="s">
        <v>161</v>
      </c>
      <c r="G1011" s="2">
        <v>1</v>
      </c>
      <c r="H1011" s="2">
        <v>0</v>
      </c>
      <c r="I1011" s="2">
        <v>0</v>
      </c>
      <c r="J1011" s="12">
        <v>33628</v>
      </c>
      <c r="K1011" s="12">
        <v>25456.472369417108</v>
      </c>
      <c r="L1011" s="12" t="s">
        <v>141</v>
      </c>
      <c r="M1011" s="15">
        <v>-3.9064591273290573E-2</v>
      </c>
      <c r="N1011" s="12">
        <v>30189.337895698194</v>
      </c>
      <c r="O1011" s="14">
        <f t="shared" si="15"/>
        <v>-9.5564942551319032E-2</v>
      </c>
      <c r="P1011">
        <v>1</v>
      </c>
      <c r="Q1011">
        <v>2</v>
      </c>
      <c r="R1011">
        <v>2</v>
      </c>
      <c r="S1011">
        <v>1</v>
      </c>
    </row>
    <row r="1012" spans="1:19">
      <c r="A1012" s="10" t="s">
        <v>449</v>
      </c>
      <c r="B1012" s="2">
        <v>3</v>
      </c>
      <c r="C1012" s="11" t="s">
        <v>24</v>
      </c>
      <c r="D1012" s="2">
        <v>2</v>
      </c>
      <c r="E1012" s="2">
        <v>2014</v>
      </c>
      <c r="F1012" s="2" t="s">
        <v>323</v>
      </c>
      <c r="G1012" s="2">
        <v>1</v>
      </c>
      <c r="H1012" s="2">
        <v>0</v>
      </c>
      <c r="I1012" s="2">
        <v>0</v>
      </c>
      <c r="J1012" s="12">
        <v>33593</v>
      </c>
      <c r="K1012" s="12">
        <v>25429.97728993187</v>
      </c>
      <c r="L1012" s="12" t="s">
        <v>141</v>
      </c>
      <c r="M1012" s="13">
        <v>-3.9064824487075787E-2</v>
      </c>
      <c r="N1012" s="12">
        <v>31982.020936509038</v>
      </c>
      <c r="O1012" s="14">
        <f t="shared" si="15"/>
        <v>-9.5523815237329196E-2</v>
      </c>
      <c r="P1012">
        <v>1</v>
      </c>
      <c r="Q1012">
        <v>2</v>
      </c>
      <c r="R1012">
        <v>2</v>
      </c>
      <c r="S1012">
        <v>1</v>
      </c>
    </row>
    <row r="1013" spans="1:19">
      <c r="A1013" s="10" t="s">
        <v>169</v>
      </c>
      <c r="B1013" s="2">
        <v>3</v>
      </c>
      <c r="C1013" s="11" t="s">
        <v>19</v>
      </c>
      <c r="D1013" s="2">
        <v>3</v>
      </c>
      <c r="E1013" s="2">
        <v>2013</v>
      </c>
      <c r="F1013" s="2" t="s">
        <v>170</v>
      </c>
      <c r="G1013" s="2">
        <v>1</v>
      </c>
      <c r="H1013" s="2">
        <v>0</v>
      </c>
      <c r="I1013" s="2">
        <v>0</v>
      </c>
      <c r="J1013" s="12">
        <v>33580</v>
      </c>
      <c r="K1013" s="12">
        <v>25420.136260408781</v>
      </c>
      <c r="L1013" s="12" t="s">
        <v>102</v>
      </c>
      <c r="M1013" s="15">
        <v>-3.9064911109338865E-2</v>
      </c>
      <c r="N1013" s="12">
        <v>31588.152550441668</v>
      </c>
      <c r="O1013" s="14">
        <f t="shared" si="15"/>
        <v>-9.5532851273491579E-2</v>
      </c>
      <c r="P1013">
        <v>1</v>
      </c>
      <c r="Q1013">
        <v>2</v>
      </c>
      <c r="R1013">
        <v>2</v>
      </c>
      <c r="S1013">
        <v>1</v>
      </c>
    </row>
    <row r="1014" spans="1:19">
      <c r="A1014" s="10" t="s">
        <v>500</v>
      </c>
      <c r="B1014" s="2">
        <v>4</v>
      </c>
      <c r="C1014" s="11" t="s">
        <v>24</v>
      </c>
      <c r="D1014" s="2">
        <v>3</v>
      </c>
      <c r="E1014" s="2">
        <v>2009</v>
      </c>
      <c r="F1014" s="2" t="s">
        <v>204</v>
      </c>
      <c r="G1014" s="2">
        <v>1</v>
      </c>
      <c r="H1014" s="2">
        <v>0</v>
      </c>
      <c r="I1014" s="2">
        <v>0</v>
      </c>
      <c r="J1014" s="12">
        <v>33580</v>
      </c>
      <c r="K1014" s="12">
        <v>25420.136260408781</v>
      </c>
      <c r="L1014" s="12" t="s">
        <v>141</v>
      </c>
      <c r="M1014" s="13">
        <v>-3.9064911109338865E-2</v>
      </c>
      <c r="N1014" s="12">
        <v>29962.585051901333</v>
      </c>
      <c r="O1014" s="14">
        <f t="shared" si="15"/>
        <v>-9.5570144661894424E-2</v>
      </c>
      <c r="P1014">
        <v>1</v>
      </c>
      <c r="Q1014">
        <v>2</v>
      </c>
      <c r="R1014">
        <v>2</v>
      </c>
      <c r="S1014">
        <v>1</v>
      </c>
    </row>
    <row r="1015" spans="1:19">
      <c r="A1015" s="10" t="s">
        <v>498</v>
      </c>
      <c r="B1015" s="2">
        <v>5</v>
      </c>
      <c r="C1015" s="11" t="s">
        <v>19</v>
      </c>
      <c r="D1015" s="2">
        <v>3</v>
      </c>
      <c r="E1015" s="2">
        <v>2015</v>
      </c>
      <c r="F1015" s="2" t="s">
        <v>227</v>
      </c>
      <c r="G1015" s="2">
        <v>1</v>
      </c>
      <c r="H1015" s="2">
        <v>0</v>
      </c>
      <c r="I1015" s="2">
        <v>0</v>
      </c>
      <c r="J1015" s="12">
        <v>33526</v>
      </c>
      <c r="K1015" s="12">
        <v>25379.258137774414</v>
      </c>
      <c r="L1015" s="12" t="s">
        <v>102</v>
      </c>
      <c r="M1015" s="15">
        <v>-3.9065270924893196E-2</v>
      </c>
      <c r="N1015" s="12">
        <v>32214.540199619529</v>
      </c>
      <c r="O1015" s="14">
        <f t="shared" si="15"/>
        <v>-9.5518480834913974E-2</v>
      </c>
      <c r="P1015">
        <v>1</v>
      </c>
      <c r="Q1015">
        <v>2</v>
      </c>
      <c r="R1015">
        <v>2</v>
      </c>
      <c r="S1015">
        <v>1</v>
      </c>
    </row>
    <row r="1016" spans="1:19">
      <c r="A1016" s="10" t="s">
        <v>188</v>
      </c>
      <c r="B1016" s="2">
        <v>4</v>
      </c>
      <c r="C1016" s="11" t="s">
        <v>19</v>
      </c>
      <c r="D1016" s="2">
        <v>2</v>
      </c>
      <c r="E1016" s="2">
        <v>2013</v>
      </c>
      <c r="F1016" s="2" t="s">
        <v>189</v>
      </c>
      <c r="G1016" s="2">
        <v>1</v>
      </c>
      <c r="H1016" s="2">
        <v>0</v>
      </c>
      <c r="I1016" s="2">
        <v>0</v>
      </c>
      <c r="J1016" s="12">
        <v>33523</v>
      </c>
      <c r="K1016" s="12">
        <v>25376.987130961395</v>
      </c>
      <c r="L1016" s="12" t="s">
        <v>102</v>
      </c>
      <c r="M1016" s="13">
        <v>-3.9065290914646215E-2</v>
      </c>
      <c r="N1016" s="12">
        <v>31534.533589888506</v>
      </c>
      <c r="O1016" s="14">
        <f t="shared" si="15"/>
        <v>-9.5534081387112502E-2</v>
      </c>
      <c r="P1016">
        <v>1</v>
      </c>
      <c r="Q1016">
        <v>2</v>
      </c>
      <c r="R1016">
        <v>2</v>
      </c>
      <c r="S1016">
        <v>1</v>
      </c>
    </row>
    <row r="1017" spans="1:19">
      <c r="A1017" s="10" t="s">
        <v>249</v>
      </c>
      <c r="B1017" s="2">
        <v>3</v>
      </c>
      <c r="C1017" s="11" t="s">
        <v>24</v>
      </c>
      <c r="D1017" s="2">
        <v>2</v>
      </c>
      <c r="E1017" s="2">
        <v>2015</v>
      </c>
      <c r="F1017" s="2" t="s">
        <v>250</v>
      </c>
      <c r="G1017" s="2">
        <v>1</v>
      </c>
      <c r="H1017" s="2">
        <v>0</v>
      </c>
      <c r="I1017" s="2">
        <v>0</v>
      </c>
      <c r="J1017" s="12">
        <v>33511</v>
      </c>
      <c r="K1017" s="12">
        <v>25367.903103709312</v>
      </c>
      <c r="L1017" s="12" t="s">
        <v>141</v>
      </c>
      <c r="M1017" s="15">
        <v>-3.9065370873658287E-2</v>
      </c>
      <c r="N1017" s="12">
        <v>32200.126965025651</v>
      </c>
      <c r="O1017" s="14">
        <f t="shared" si="15"/>
        <v>-9.5518811499962539E-2</v>
      </c>
      <c r="P1017">
        <v>1</v>
      </c>
      <c r="Q1017">
        <v>2</v>
      </c>
      <c r="R1017">
        <v>2</v>
      </c>
      <c r="S1017">
        <v>1</v>
      </c>
    </row>
    <row r="1018" spans="1:19">
      <c r="A1018" s="10" t="s">
        <v>134</v>
      </c>
      <c r="B1018" s="2">
        <v>2</v>
      </c>
      <c r="C1018" s="11" t="s">
        <v>24</v>
      </c>
      <c r="D1018" s="2">
        <v>3</v>
      </c>
      <c r="E1018" s="2">
        <v>2000</v>
      </c>
      <c r="F1018" s="2" t="s">
        <v>135</v>
      </c>
      <c r="G1018" s="2">
        <v>1</v>
      </c>
      <c r="H1018" s="2">
        <v>0</v>
      </c>
      <c r="I1018" s="2">
        <v>0</v>
      </c>
      <c r="J1018" s="12">
        <v>33504</v>
      </c>
      <c r="K1018" s="12">
        <v>25362.604087812266</v>
      </c>
      <c r="L1018" s="12" t="s">
        <v>141</v>
      </c>
      <c r="M1018" s="13">
        <v>-3.9065417516415332E-2</v>
      </c>
      <c r="N1018" s="12">
        <v>32765.64945727283</v>
      </c>
      <c r="O1018" s="14">
        <f t="shared" si="15"/>
        <v>-9.5505837415544109E-2</v>
      </c>
      <c r="P1018">
        <v>1</v>
      </c>
      <c r="Q1018">
        <v>2</v>
      </c>
      <c r="R1018">
        <v>2</v>
      </c>
      <c r="S1018">
        <v>1</v>
      </c>
    </row>
    <row r="1019" spans="1:19">
      <c r="A1019" s="10" t="s">
        <v>175</v>
      </c>
      <c r="B1019" s="2">
        <v>3</v>
      </c>
      <c r="C1019" s="11" t="s">
        <v>24</v>
      </c>
      <c r="D1019" s="2">
        <v>2</v>
      </c>
      <c r="E1019" s="2">
        <v>2009</v>
      </c>
      <c r="F1019" s="2" t="s">
        <v>99</v>
      </c>
      <c r="G1019" s="2">
        <v>1</v>
      </c>
      <c r="H1019" s="2">
        <v>0</v>
      </c>
      <c r="I1019" s="2">
        <v>0</v>
      </c>
      <c r="J1019" s="12">
        <v>33501</v>
      </c>
      <c r="K1019" s="12">
        <v>25360.333080999244</v>
      </c>
      <c r="L1019" s="12" t="s">
        <v>141</v>
      </c>
      <c r="M1019" s="15">
        <v>-3.9065437506168345E-2</v>
      </c>
      <c r="N1019" s="12">
        <v>29892.095349128842</v>
      </c>
      <c r="O1019" s="14">
        <f t="shared" si="15"/>
        <v>-9.5571761820127638E-2</v>
      </c>
      <c r="P1019">
        <v>1</v>
      </c>
      <c r="Q1019">
        <v>2</v>
      </c>
      <c r="R1019">
        <v>2</v>
      </c>
      <c r="S1019">
        <v>1</v>
      </c>
    </row>
    <row r="1020" spans="1:19">
      <c r="A1020" s="10" t="s">
        <v>499</v>
      </c>
      <c r="B1020" s="2">
        <v>3</v>
      </c>
      <c r="C1020" s="11" t="s">
        <v>24</v>
      </c>
      <c r="D1020" s="2">
        <v>2</v>
      </c>
      <c r="E1020" s="2">
        <v>2013</v>
      </c>
      <c r="F1020" s="2" t="s">
        <v>189</v>
      </c>
      <c r="G1020" s="2">
        <v>1</v>
      </c>
      <c r="H1020" s="2">
        <v>0</v>
      </c>
      <c r="I1020" s="2">
        <v>0</v>
      </c>
      <c r="J1020" s="12">
        <v>33498</v>
      </c>
      <c r="K1020" s="12">
        <v>25358.062074186222</v>
      </c>
      <c r="L1020" s="12" t="s">
        <v>141</v>
      </c>
      <c r="M1020" s="13">
        <v>-3.9065457495921364E-2</v>
      </c>
      <c r="N1020" s="12">
        <v>31511.016501926591</v>
      </c>
      <c r="O1020" s="14">
        <f t="shared" si="15"/>
        <v>-9.5534620910630433E-2</v>
      </c>
      <c r="P1020">
        <v>1</v>
      </c>
      <c r="Q1020">
        <v>2</v>
      </c>
      <c r="R1020">
        <v>2</v>
      </c>
      <c r="S1020">
        <v>1</v>
      </c>
    </row>
    <row r="1021" spans="1:19">
      <c r="A1021" s="10" t="s">
        <v>294</v>
      </c>
      <c r="B1021" s="2">
        <v>2</v>
      </c>
      <c r="C1021" s="11" t="s">
        <v>24</v>
      </c>
      <c r="D1021" s="2">
        <v>2</v>
      </c>
      <c r="E1021" s="2">
        <v>2011</v>
      </c>
      <c r="F1021" s="2" t="s">
        <v>161</v>
      </c>
      <c r="G1021" s="2">
        <v>1</v>
      </c>
      <c r="H1021" s="2">
        <v>0</v>
      </c>
      <c r="I1021" s="2">
        <v>0</v>
      </c>
      <c r="J1021" s="12">
        <v>33317</v>
      </c>
      <c r="K1021" s="12">
        <v>25221.044663133991</v>
      </c>
      <c r="L1021" s="12" t="s">
        <v>141</v>
      </c>
      <c r="M1021" s="15">
        <v>-3.9066663544353467E-2</v>
      </c>
      <c r="N1021" s="12">
        <v>29910.139487063661</v>
      </c>
      <c r="O1021" s="14">
        <f t="shared" si="15"/>
        <v>-9.5571347855745961E-2</v>
      </c>
      <c r="P1021">
        <v>1</v>
      </c>
      <c r="Q1021">
        <v>2</v>
      </c>
      <c r="R1021">
        <v>2</v>
      </c>
      <c r="S1021">
        <v>1</v>
      </c>
    </row>
    <row r="1022" spans="1:19">
      <c r="A1022" s="10" t="s">
        <v>308</v>
      </c>
      <c r="B1022" s="2">
        <v>5</v>
      </c>
      <c r="C1022" s="11" t="s">
        <v>24</v>
      </c>
      <c r="D1022" s="2">
        <v>2</v>
      </c>
      <c r="E1022" s="2">
        <v>2015</v>
      </c>
      <c r="F1022" s="2" t="s">
        <v>250</v>
      </c>
      <c r="G1022" s="2">
        <v>1</v>
      </c>
      <c r="H1022" s="2">
        <v>0</v>
      </c>
      <c r="I1022" s="2">
        <v>0</v>
      </c>
      <c r="J1022" s="12">
        <v>33317</v>
      </c>
      <c r="K1022" s="12">
        <v>25221.044663133991</v>
      </c>
      <c r="L1022" s="12" t="s">
        <v>141</v>
      </c>
      <c r="M1022" s="13">
        <v>-3.9066663544353467E-2</v>
      </c>
      <c r="N1022" s="12">
        <v>32013.71579761152</v>
      </c>
      <c r="O1022" s="14">
        <f t="shared" si="15"/>
        <v>-9.5523088101257314E-2</v>
      </c>
      <c r="P1022">
        <v>1</v>
      </c>
      <c r="Q1022">
        <v>2</v>
      </c>
      <c r="R1022">
        <v>2</v>
      </c>
      <c r="S1022">
        <v>1</v>
      </c>
    </row>
    <row r="1023" spans="1:19">
      <c r="A1023" s="10" t="s">
        <v>500</v>
      </c>
      <c r="B1023" s="2">
        <v>4</v>
      </c>
      <c r="C1023" s="11" t="s">
        <v>24</v>
      </c>
      <c r="D1023" s="2">
        <v>3</v>
      </c>
      <c r="E1023" s="2">
        <v>2009</v>
      </c>
      <c r="F1023" s="2" t="s">
        <v>204</v>
      </c>
      <c r="G1023" s="2">
        <v>1</v>
      </c>
      <c r="H1023" s="2">
        <v>0</v>
      </c>
      <c r="I1023" s="2">
        <v>0</v>
      </c>
      <c r="J1023" s="12">
        <v>33270</v>
      </c>
      <c r="K1023" s="12">
        <v>25185.46555639667</v>
      </c>
      <c r="L1023" s="12" t="s">
        <v>141</v>
      </c>
      <c r="M1023" s="15">
        <v>-3.9066976717150752E-2</v>
      </c>
      <c r="N1023" s="12">
        <v>29685.979889123209</v>
      </c>
      <c r="O1023" s="14">
        <f t="shared" si="15"/>
        <v>-9.5576490472682948E-2</v>
      </c>
      <c r="P1023">
        <v>1</v>
      </c>
      <c r="Q1023">
        <v>2</v>
      </c>
      <c r="R1023">
        <v>2</v>
      </c>
      <c r="S1023">
        <v>1</v>
      </c>
    </row>
    <row r="1024" spans="1:19">
      <c r="A1024" s="10" t="s">
        <v>327</v>
      </c>
      <c r="B1024" s="2">
        <v>4</v>
      </c>
      <c r="C1024" s="11" t="s">
        <v>39</v>
      </c>
      <c r="D1024" s="2">
        <v>2</v>
      </c>
      <c r="E1024" s="2">
        <v>2011</v>
      </c>
      <c r="F1024" s="2" t="s">
        <v>161</v>
      </c>
      <c r="G1024" s="2">
        <v>1</v>
      </c>
      <c r="H1024" s="2">
        <v>0</v>
      </c>
      <c r="I1024" s="2">
        <v>0</v>
      </c>
      <c r="J1024" s="12">
        <v>33247</v>
      </c>
      <c r="K1024" s="12">
        <v>25168.054504163512</v>
      </c>
      <c r="L1024" s="12" t="s">
        <v>141</v>
      </c>
      <c r="M1024" s="13">
        <v>-3.9067129971923888E-2</v>
      </c>
      <c r="N1024" s="12">
        <v>29847.29740151891</v>
      </c>
      <c r="O1024" s="14">
        <f t="shared" si="15"/>
        <v>-9.5572789564137867E-2</v>
      </c>
      <c r="P1024">
        <v>1</v>
      </c>
      <c r="Q1024">
        <v>2</v>
      </c>
      <c r="R1024">
        <v>2</v>
      </c>
      <c r="S1024">
        <v>1</v>
      </c>
    </row>
    <row r="1025" spans="1:19">
      <c r="A1025" s="10" t="s">
        <v>439</v>
      </c>
      <c r="B1025" s="2">
        <v>4</v>
      </c>
      <c r="C1025" s="11" t="s">
        <v>24</v>
      </c>
      <c r="D1025" s="2">
        <v>3</v>
      </c>
      <c r="E1025" s="2">
        <v>2013</v>
      </c>
      <c r="F1025" s="2" t="s">
        <v>170</v>
      </c>
      <c r="G1025" s="2">
        <v>1</v>
      </c>
      <c r="H1025" s="2">
        <v>0</v>
      </c>
      <c r="I1025" s="2">
        <v>0</v>
      </c>
      <c r="J1025" s="12">
        <v>33216</v>
      </c>
      <c r="K1025" s="12">
        <v>25144.587433762303</v>
      </c>
      <c r="L1025" s="12" t="s">
        <v>141</v>
      </c>
      <c r="M1025" s="15">
        <v>-3.9067336532705076E-2</v>
      </c>
      <c r="N1025" s="12">
        <v>31245.743749716214</v>
      </c>
      <c r="O1025" s="14">
        <f t="shared" si="15"/>
        <v>-9.5540706735912848E-2</v>
      </c>
      <c r="P1025">
        <v>1</v>
      </c>
      <c r="Q1025">
        <v>2</v>
      </c>
      <c r="R1025">
        <v>2</v>
      </c>
      <c r="S1025">
        <v>1</v>
      </c>
    </row>
    <row r="1026" spans="1:19">
      <c r="A1026" s="10" t="s">
        <v>402</v>
      </c>
      <c r="B1026" s="2">
        <v>5</v>
      </c>
      <c r="C1026" s="11" t="s">
        <v>19</v>
      </c>
      <c r="D1026" s="2">
        <v>3</v>
      </c>
      <c r="E1026" s="2">
        <v>2016</v>
      </c>
      <c r="F1026" s="2" t="s">
        <v>158</v>
      </c>
      <c r="G1026" s="2">
        <v>1</v>
      </c>
      <c r="H1026" s="2">
        <v>0</v>
      </c>
      <c r="I1026" s="2">
        <v>0</v>
      </c>
      <c r="J1026" s="12">
        <v>33187</v>
      </c>
      <c r="K1026" s="12">
        <v>25122.634367903105</v>
      </c>
      <c r="L1026" s="12" t="s">
        <v>102</v>
      </c>
      <c r="M1026" s="13">
        <v>-3.9067529766984251E-2</v>
      </c>
      <c r="N1026" s="12">
        <v>31806.220537186098</v>
      </c>
      <c r="O1026" s="14">
        <f t="shared" ref="O1026:O1089" si="16">STANDARDIZE(N1026,AVERAGE($N$2:$N$1580),STDEV($N$2:$N$1580))</f>
        <v>-9.5527848408870339E-2</v>
      </c>
      <c r="P1026">
        <v>1</v>
      </c>
      <c r="Q1026">
        <v>2</v>
      </c>
      <c r="R1026">
        <v>2</v>
      </c>
      <c r="S1026">
        <v>1</v>
      </c>
    </row>
    <row r="1027" spans="1:19">
      <c r="A1027" s="10" t="s">
        <v>264</v>
      </c>
      <c r="B1027" s="2">
        <v>5</v>
      </c>
      <c r="C1027" s="11" t="s">
        <v>24</v>
      </c>
      <c r="D1027" s="2">
        <v>3</v>
      </c>
      <c r="E1027" s="2">
        <v>2010</v>
      </c>
      <c r="F1027" s="2" t="s">
        <v>216</v>
      </c>
      <c r="G1027" s="2">
        <v>1</v>
      </c>
      <c r="H1027" s="2">
        <v>0</v>
      </c>
      <c r="I1027" s="2">
        <v>0</v>
      </c>
      <c r="J1027" s="12">
        <v>33168</v>
      </c>
      <c r="K1027" s="12">
        <v>25108.251324753975</v>
      </c>
      <c r="L1027" s="12" t="s">
        <v>141</v>
      </c>
      <c r="M1027" s="15">
        <v>-3.9067656368753367E-2</v>
      </c>
      <c r="N1027" s="12">
        <v>29450.774427877368</v>
      </c>
      <c r="O1027" s="14">
        <f t="shared" si="16"/>
        <v>-9.5581886501225968E-2</v>
      </c>
      <c r="P1027">
        <v>1</v>
      </c>
      <c r="Q1027">
        <v>2</v>
      </c>
      <c r="R1027">
        <v>2</v>
      </c>
      <c r="S1027">
        <v>1</v>
      </c>
    </row>
    <row r="1028" spans="1:19">
      <c r="A1028" s="10" t="s">
        <v>388</v>
      </c>
      <c r="B1028" s="2">
        <v>2</v>
      </c>
      <c r="C1028" s="11" t="s">
        <v>24</v>
      </c>
      <c r="D1028" s="2">
        <v>3</v>
      </c>
      <c r="E1028" s="2">
        <v>2017</v>
      </c>
      <c r="F1028" s="2" t="s">
        <v>389</v>
      </c>
      <c r="G1028" s="2">
        <v>1</v>
      </c>
      <c r="H1028" s="2">
        <v>0</v>
      </c>
      <c r="I1028" s="2">
        <v>0</v>
      </c>
      <c r="J1028" s="12">
        <v>33095</v>
      </c>
      <c r="K1028" s="12">
        <v>25052.990158970479</v>
      </c>
      <c r="L1028" s="12" t="s">
        <v>141</v>
      </c>
      <c r="M1028" s="13">
        <v>-3.9068142786076808E-2</v>
      </c>
      <c r="N1028" s="12">
        <v>31752.68873428824</v>
      </c>
      <c r="O1028" s="14">
        <f t="shared" si="16"/>
        <v>-9.5529076522940765E-2</v>
      </c>
      <c r="P1028">
        <v>1</v>
      </c>
      <c r="Q1028">
        <v>2</v>
      </c>
      <c r="R1028">
        <v>2</v>
      </c>
      <c r="S1028">
        <v>1</v>
      </c>
    </row>
    <row r="1029" spans="1:19">
      <c r="A1029" s="10" t="s">
        <v>495</v>
      </c>
      <c r="B1029" s="2">
        <v>3</v>
      </c>
      <c r="C1029" s="11" t="s">
        <v>19</v>
      </c>
      <c r="D1029" s="2">
        <v>3</v>
      </c>
      <c r="E1029" s="2">
        <v>2020</v>
      </c>
      <c r="F1029" s="2" t="s">
        <v>424</v>
      </c>
      <c r="G1029" s="2">
        <v>1</v>
      </c>
      <c r="H1029" s="2">
        <v>0</v>
      </c>
      <c r="I1029" s="2">
        <v>0</v>
      </c>
      <c r="J1029" s="12">
        <v>33057</v>
      </c>
      <c r="K1029" s="12">
        <v>25024.224072672219</v>
      </c>
      <c r="L1029" s="12" t="s">
        <v>102</v>
      </c>
      <c r="M1029" s="15">
        <v>-3.9068395989615042E-2</v>
      </c>
      <c r="N1029" s="12">
        <v>31743.28358945149</v>
      </c>
      <c r="O1029" s="14">
        <f t="shared" si="16"/>
        <v>-9.5529292293568366E-2</v>
      </c>
      <c r="P1029">
        <v>1</v>
      </c>
      <c r="Q1029">
        <v>2</v>
      </c>
      <c r="R1029">
        <v>2</v>
      </c>
      <c r="S1029">
        <v>1</v>
      </c>
    </row>
    <row r="1030" spans="1:19">
      <c r="A1030" s="10" t="s">
        <v>517</v>
      </c>
      <c r="B1030" s="2">
        <v>2</v>
      </c>
      <c r="C1030" s="11" t="s">
        <v>24</v>
      </c>
      <c r="D1030" s="2">
        <v>3</v>
      </c>
      <c r="E1030" s="2">
        <v>2016</v>
      </c>
      <c r="F1030" s="2" t="s">
        <v>158</v>
      </c>
      <c r="G1030" s="2">
        <v>1</v>
      </c>
      <c r="H1030" s="2">
        <v>0</v>
      </c>
      <c r="I1030" s="2">
        <v>0</v>
      </c>
      <c r="J1030" s="12">
        <v>33003</v>
      </c>
      <c r="K1030" s="12">
        <v>24983.345950037852</v>
      </c>
      <c r="L1030" s="12" t="s">
        <v>141</v>
      </c>
      <c r="M1030" s="13">
        <v>-3.9068755805169372E-2</v>
      </c>
      <c r="N1030" s="12">
        <v>31629.876047511159</v>
      </c>
      <c r="O1030" s="14">
        <f t="shared" si="16"/>
        <v>-9.5531894062804767E-2</v>
      </c>
      <c r="P1030">
        <v>1</v>
      </c>
      <c r="Q1030">
        <v>2</v>
      </c>
      <c r="R1030">
        <v>2</v>
      </c>
      <c r="S1030">
        <v>1</v>
      </c>
    </row>
    <row r="1031" spans="1:19">
      <c r="A1031" s="10" t="s">
        <v>366</v>
      </c>
      <c r="B1031" s="2">
        <v>4</v>
      </c>
      <c r="C1031" s="11" t="s">
        <v>24</v>
      </c>
      <c r="D1031" s="2">
        <v>2</v>
      </c>
      <c r="E1031" s="2">
        <v>2010</v>
      </c>
      <c r="F1031" s="2" t="s">
        <v>266</v>
      </c>
      <c r="G1031" s="2">
        <v>1</v>
      </c>
      <c r="H1031" s="2">
        <v>0</v>
      </c>
      <c r="I1031" s="2">
        <v>0</v>
      </c>
      <c r="J1031" s="12">
        <v>32924</v>
      </c>
      <c r="K1031" s="12">
        <v>24923.542770628312</v>
      </c>
      <c r="L1031" s="12" t="s">
        <v>141</v>
      </c>
      <c r="M1031" s="15">
        <v>-3.9069282201998852E-2</v>
      </c>
      <c r="N1031" s="12">
        <v>29234.12015386621</v>
      </c>
      <c r="O1031" s="14">
        <f t="shared" si="16"/>
        <v>-9.5586856932781156E-2</v>
      </c>
      <c r="P1031">
        <v>1</v>
      </c>
      <c r="Q1031">
        <v>2</v>
      </c>
      <c r="R1031">
        <v>2</v>
      </c>
      <c r="S1031">
        <v>1</v>
      </c>
    </row>
    <row r="1032" spans="1:19">
      <c r="A1032" s="10" t="s">
        <v>374</v>
      </c>
      <c r="B1032" s="2">
        <v>3</v>
      </c>
      <c r="C1032" s="11" t="s">
        <v>24</v>
      </c>
      <c r="D1032" s="2">
        <v>3</v>
      </c>
      <c r="E1032" s="2">
        <v>2012</v>
      </c>
      <c r="F1032" s="2" t="s">
        <v>148</v>
      </c>
      <c r="G1032" s="2">
        <v>1</v>
      </c>
      <c r="H1032" s="2">
        <v>0</v>
      </c>
      <c r="I1032" s="2">
        <v>0</v>
      </c>
      <c r="J1032" s="12">
        <v>32918</v>
      </c>
      <c r="K1032" s="12">
        <v>24919.000757002272</v>
      </c>
      <c r="L1032" s="12" t="s">
        <v>141</v>
      </c>
      <c r="M1032" s="13">
        <v>-3.9069322181504884E-2</v>
      </c>
      <c r="N1032" s="12">
        <v>30365.620298725411</v>
      </c>
      <c r="O1032" s="14">
        <f t="shared" si="16"/>
        <v>-9.5560898321761928E-2</v>
      </c>
      <c r="P1032">
        <v>1</v>
      </c>
      <c r="Q1032">
        <v>2</v>
      </c>
      <c r="R1032">
        <v>2</v>
      </c>
      <c r="S1032">
        <v>1</v>
      </c>
    </row>
    <row r="1033" spans="1:19">
      <c r="A1033" s="10" t="s">
        <v>374</v>
      </c>
      <c r="B1033" s="2">
        <v>3</v>
      </c>
      <c r="C1033" s="11" t="s">
        <v>19</v>
      </c>
      <c r="D1033" s="2">
        <v>3</v>
      </c>
      <c r="E1033" s="2">
        <v>2012</v>
      </c>
      <c r="F1033" s="2" t="s">
        <v>148</v>
      </c>
      <c r="G1033" s="2">
        <v>1</v>
      </c>
      <c r="H1033" s="2">
        <v>0</v>
      </c>
      <c r="I1033" s="2">
        <v>0</v>
      </c>
      <c r="J1033" s="12">
        <v>32899</v>
      </c>
      <c r="K1033" s="12">
        <v>24904.617713853142</v>
      </c>
      <c r="L1033" s="12" t="s">
        <v>102</v>
      </c>
      <c r="M1033" s="15">
        <v>-3.9069448783274001E-2</v>
      </c>
      <c r="N1033" s="12">
        <v>30348.093511384872</v>
      </c>
      <c r="O1033" s="14">
        <f t="shared" si="16"/>
        <v>-9.5561300417207562E-2</v>
      </c>
      <c r="P1033">
        <v>1</v>
      </c>
      <c r="Q1033">
        <v>2</v>
      </c>
      <c r="R1033">
        <v>2</v>
      </c>
      <c r="S1033">
        <v>1</v>
      </c>
    </row>
    <row r="1034" spans="1:19">
      <c r="A1034" s="10" t="s">
        <v>499</v>
      </c>
      <c r="B1034" s="2">
        <v>3</v>
      </c>
      <c r="C1034" s="11" t="s">
        <v>19</v>
      </c>
      <c r="D1034" s="2">
        <v>2</v>
      </c>
      <c r="E1034" s="2">
        <v>2013</v>
      </c>
      <c r="F1034" s="2" t="s">
        <v>189</v>
      </c>
      <c r="G1034" s="2">
        <v>1</v>
      </c>
      <c r="H1034" s="2">
        <v>0</v>
      </c>
      <c r="I1034" s="2">
        <v>0</v>
      </c>
      <c r="J1034" s="12">
        <v>32816</v>
      </c>
      <c r="K1034" s="12">
        <v>24841.786525359577</v>
      </c>
      <c r="L1034" s="12" t="s">
        <v>102</v>
      </c>
      <c r="M1034" s="13">
        <v>-3.9070001833107507E-2</v>
      </c>
      <c r="N1034" s="12">
        <v>30869.470342325603</v>
      </c>
      <c r="O1034" s="14">
        <f t="shared" si="16"/>
        <v>-9.5549339112199941E-2</v>
      </c>
      <c r="P1034">
        <v>1</v>
      </c>
      <c r="Q1034">
        <v>2</v>
      </c>
      <c r="R1034">
        <v>2</v>
      </c>
      <c r="S1034">
        <v>1</v>
      </c>
    </row>
    <row r="1035" spans="1:19">
      <c r="A1035" s="10" t="s">
        <v>399</v>
      </c>
      <c r="B1035" s="2">
        <v>2</v>
      </c>
      <c r="C1035" s="11" t="s">
        <v>24</v>
      </c>
      <c r="D1035" s="2">
        <v>2</v>
      </c>
      <c r="E1035" s="2">
        <v>1995</v>
      </c>
      <c r="F1035" s="2" t="s">
        <v>284</v>
      </c>
      <c r="G1035" s="2">
        <v>1</v>
      </c>
      <c r="H1035" s="2">
        <v>0</v>
      </c>
      <c r="I1035" s="2">
        <v>0</v>
      </c>
      <c r="J1035" s="12">
        <v>32664</v>
      </c>
      <c r="K1035" s="12">
        <v>24726.72218016654</v>
      </c>
      <c r="L1035" s="12" t="s">
        <v>141</v>
      </c>
      <c r="M1035" s="15">
        <v>-3.9071014647260427E-2</v>
      </c>
      <c r="N1035" s="12">
        <v>38262.102270478739</v>
      </c>
      <c r="O1035" s="14">
        <f t="shared" si="16"/>
        <v>-9.5379739083863116E-2</v>
      </c>
      <c r="P1035">
        <v>1</v>
      </c>
      <c r="Q1035">
        <v>2</v>
      </c>
      <c r="R1035">
        <v>2</v>
      </c>
      <c r="S1035">
        <v>1</v>
      </c>
    </row>
    <row r="1036" spans="1:19">
      <c r="A1036" s="10" t="s">
        <v>473</v>
      </c>
      <c r="B1036" s="2">
        <v>2</v>
      </c>
      <c r="C1036" s="11" t="s">
        <v>39</v>
      </c>
      <c r="D1036" s="2">
        <v>2</v>
      </c>
      <c r="E1036" s="2">
        <v>2000</v>
      </c>
      <c r="F1036" s="2" t="s">
        <v>187</v>
      </c>
      <c r="G1036" s="2">
        <v>1</v>
      </c>
      <c r="H1036" s="2">
        <v>0</v>
      </c>
      <c r="I1036" s="2">
        <v>0</v>
      </c>
      <c r="J1036" s="12">
        <v>32569</v>
      </c>
      <c r="K1036" s="12">
        <v>24654.806964420895</v>
      </c>
      <c r="L1036" s="12" t="s">
        <v>141</v>
      </c>
      <c r="M1036" s="13">
        <v>-3.9071647656106004E-2</v>
      </c>
      <c r="N1036" s="12">
        <v>31851.254691198628</v>
      </c>
      <c r="O1036" s="14">
        <f t="shared" si="16"/>
        <v>-9.5526815245868202E-2</v>
      </c>
      <c r="P1036">
        <v>1</v>
      </c>
      <c r="Q1036">
        <v>2</v>
      </c>
      <c r="R1036">
        <v>2</v>
      </c>
      <c r="S1036">
        <v>1</v>
      </c>
    </row>
    <row r="1037" spans="1:19">
      <c r="A1037" s="10" t="s">
        <v>226</v>
      </c>
      <c r="B1037" s="2">
        <v>3</v>
      </c>
      <c r="C1037" s="11" t="s">
        <v>24</v>
      </c>
      <c r="D1037" s="2">
        <v>3</v>
      </c>
      <c r="E1037" s="2">
        <v>2015</v>
      </c>
      <c r="F1037" s="2" t="s">
        <v>227</v>
      </c>
      <c r="G1037" s="2">
        <v>1</v>
      </c>
      <c r="H1037" s="2">
        <v>0</v>
      </c>
      <c r="I1037" s="2">
        <v>0</v>
      </c>
      <c r="J1037" s="12">
        <v>32560</v>
      </c>
      <c r="K1037" s="12">
        <v>24647.993943981834</v>
      </c>
      <c r="L1037" s="12" t="s">
        <v>141</v>
      </c>
      <c r="M1037" s="15">
        <v>-3.9071707625365056E-2</v>
      </c>
      <c r="N1037" s="12">
        <v>31286.327891773901</v>
      </c>
      <c r="O1037" s="14">
        <f t="shared" si="16"/>
        <v>-9.5539775664041565E-2</v>
      </c>
      <c r="P1037">
        <v>1</v>
      </c>
      <c r="Q1037">
        <v>2</v>
      </c>
      <c r="R1037">
        <v>2</v>
      </c>
      <c r="S1037">
        <v>1</v>
      </c>
    </row>
    <row r="1038" spans="1:19">
      <c r="A1038" s="10" t="s">
        <v>414</v>
      </c>
      <c r="B1038" s="2">
        <v>4</v>
      </c>
      <c r="C1038" s="11" t="s">
        <v>24</v>
      </c>
      <c r="D1038" s="2">
        <v>3</v>
      </c>
      <c r="E1038" s="2">
        <v>2015</v>
      </c>
      <c r="F1038" s="2" t="s">
        <v>227</v>
      </c>
      <c r="G1038" s="2">
        <v>1</v>
      </c>
      <c r="H1038" s="2">
        <v>0</v>
      </c>
      <c r="I1038" s="2">
        <v>0</v>
      </c>
      <c r="J1038" s="12">
        <v>32490</v>
      </c>
      <c r="K1038" s="12">
        <v>24595.003785011355</v>
      </c>
      <c r="L1038" s="12" t="s">
        <v>141</v>
      </c>
      <c r="M1038" s="13">
        <v>-3.9072174052935484E-2</v>
      </c>
      <c r="N1038" s="12">
        <v>31219.066130335814</v>
      </c>
      <c r="O1038" s="14">
        <f t="shared" si="16"/>
        <v>-9.5541318767601538E-2</v>
      </c>
      <c r="P1038">
        <v>1</v>
      </c>
      <c r="Q1038">
        <v>2</v>
      </c>
      <c r="R1038">
        <v>2</v>
      </c>
      <c r="S1038">
        <v>1</v>
      </c>
    </row>
    <row r="1039" spans="1:19">
      <c r="A1039" s="10" t="s">
        <v>226</v>
      </c>
      <c r="B1039" s="2">
        <v>3</v>
      </c>
      <c r="C1039" s="11" t="s">
        <v>19</v>
      </c>
      <c r="D1039" s="2">
        <v>3</v>
      </c>
      <c r="E1039" s="2">
        <v>2015</v>
      </c>
      <c r="F1039" s="2" t="s">
        <v>227</v>
      </c>
      <c r="G1039" s="2">
        <v>1</v>
      </c>
      <c r="H1039" s="2">
        <v>0</v>
      </c>
      <c r="I1039" s="2">
        <v>0</v>
      </c>
      <c r="J1039" s="12">
        <v>32471</v>
      </c>
      <c r="K1039" s="12">
        <v>24580.620741862225</v>
      </c>
      <c r="L1039" s="12" t="s">
        <v>102</v>
      </c>
      <c r="M1039" s="15">
        <v>-3.90723006547046E-2</v>
      </c>
      <c r="N1039" s="12">
        <v>31200.809366516904</v>
      </c>
      <c r="O1039" s="14">
        <f t="shared" si="16"/>
        <v>-9.5541737609996388E-2</v>
      </c>
      <c r="P1039">
        <v>1</v>
      </c>
      <c r="Q1039">
        <v>2</v>
      </c>
      <c r="R1039">
        <v>2</v>
      </c>
      <c r="S1039">
        <v>1</v>
      </c>
    </row>
    <row r="1040" spans="1:19">
      <c r="A1040" s="10" t="s">
        <v>374</v>
      </c>
      <c r="B1040" s="2">
        <v>3</v>
      </c>
      <c r="C1040" s="11" t="s">
        <v>24</v>
      </c>
      <c r="D1040" s="2">
        <v>3</v>
      </c>
      <c r="E1040" s="2">
        <v>2012</v>
      </c>
      <c r="F1040" s="2" t="s">
        <v>148</v>
      </c>
      <c r="G1040" s="2">
        <v>1</v>
      </c>
      <c r="H1040" s="2">
        <v>0</v>
      </c>
      <c r="I1040" s="2">
        <v>0</v>
      </c>
      <c r="J1040" s="12">
        <v>32464</v>
      </c>
      <c r="K1040" s="12">
        <v>24575.321725965179</v>
      </c>
      <c r="L1040" s="12" t="s">
        <v>141</v>
      </c>
      <c r="M1040" s="13">
        <v>-3.9072347297461639E-2</v>
      </c>
      <c r="N1040" s="12">
        <v>29946.822327535745</v>
      </c>
      <c r="O1040" s="14">
        <f t="shared" si="16"/>
        <v>-9.5570506286620921E-2</v>
      </c>
      <c r="P1040">
        <v>1</v>
      </c>
      <c r="Q1040">
        <v>2</v>
      </c>
      <c r="R1040">
        <v>2</v>
      </c>
      <c r="S1040">
        <v>1</v>
      </c>
    </row>
    <row r="1041" spans="1:19">
      <c r="A1041" s="10" t="s">
        <v>294</v>
      </c>
      <c r="B1041" s="2">
        <v>2</v>
      </c>
      <c r="C1041" s="11" t="s">
        <v>39</v>
      </c>
      <c r="D1041" s="2">
        <v>2</v>
      </c>
      <c r="E1041" s="2">
        <v>2011</v>
      </c>
      <c r="F1041" s="2" t="s">
        <v>161</v>
      </c>
      <c r="G1041" s="2">
        <v>1</v>
      </c>
      <c r="H1041" s="2">
        <v>0</v>
      </c>
      <c r="I1041" s="2">
        <v>0</v>
      </c>
      <c r="J1041" s="12">
        <v>32452</v>
      </c>
      <c r="K1041" s="12">
        <v>24566.237698713096</v>
      </c>
      <c r="L1041" s="12" t="s">
        <v>141</v>
      </c>
      <c r="M1041" s="15">
        <v>-3.907242725647371E-2</v>
      </c>
      <c r="N1041" s="12">
        <v>29133.590858546384</v>
      </c>
      <c r="O1041" s="14">
        <f t="shared" si="16"/>
        <v>-9.5589163252303155E-2</v>
      </c>
      <c r="P1041">
        <v>1</v>
      </c>
      <c r="Q1041">
        <v>2</v>
      </c>
      <c r="R1041">
        <v>2</v>
      </c>
      <c r="S1041">
        <v>1</v>
      </c>
    </row>
    <row r="1042" spans="1:19">
      <c r="A1042" s="10" t="s">
        <v>157</v>
      </c>
      <c r="B1042" s="2">
        <v>3</v>
      </c>
      <c r="C1042" s="11" t="s">
        <v>19</v>
      </c>
      <c r="D1042" s="2">
        <v>3</v>
      </c>
      <c r="E1042" s="2">
        <v>2016</v>
      </c>
      <c r="F1042" s="2" t="s">
        <v>158</v>
      </c>
      <c r="G1042" s="2">
        <v>1</v>
      </c>
      <c r="H1042" s="2">
        <v>0</v>
      </c>
      <c r="I1042" s="2">
        <v>0</v>
      </c>
      <c r="J1042" s="12">
        <v>32404</v>
      </c>
      <c r="K1042" s="12">
        <v>24529.901589704768</v>
      </c>
      <c r="L1042" s="12" t="s">
        <v>102</v>
      </c>
      <c r="M1042" s="13">
        <v>-3.9072747092522002E-2</v>
      </c>
      <c r="N1042" s="12">
        <v>31055.798062101978</v>
      </c>
      <c r="O1042" s="14">
        <f t="shared" si="16"/>
        <v>-9.5545064425341303E-2</v>
      </c>
      <c r="P1042">
        <v>1</v>
      </c>
      <c r="Q1042">
        <v>2</v>
      </c>
      <c r="R1042">
        <v>2</v>
      </c>
      <c r="S1042">
        <v>1</v>
      </c>
    </row>
    <row r="1043" spans="1:19">
      <c r="A1043" s="10" t="s">
        <v>414</v>
      </c>
      <c r="B1043" s="2">
        <v>4</v>
      </c>
      <c r="C1043" s="11" t="s">
        <v>24</v>
      </c>
      <c r="D1043" s="2">
        <v>3</v>
      </c>
      <c r="E1043" s="2">
        <v>2015</v>
      </c>
      <c r="F1043" s="2" t="s">
        <v>227</v>
      </c>
      <c r="G1043" s="2">
        <v>1</v>
      </c>
      <c r="H1043" s="2">
        <v>0</v>
      </c>
      <c r="I1043" s="2">
        <v>0</v>
      </c>
      <c r="J1043" s="12">
        <v>32331</v>
      </c>
      <c r="K1043" s="12">
        <v>24474.640423921272</v>
      </c>
      <c r="L1043" s="12" t="s">
        <v>141</v>
      </c>
      <c r="M1043" s="15">
        <v>-3.9073233509845449E-2</v>
      </c>
      <c r="N1043" s="12">
        <v>31066.285843640726</v>
      </c>
      <c r="O1043" s="14">
        <f t="shared" si="16"/>
        <v>-9.5544823817116334E-2</v>
      </c>
      <c r="P1043">
        <v>1</v>
      </c>
      <c r="Q1043">
        <v>2</v>
      </c>
      <c r="R1043">
        <v>2</v>
      </c>
      <c r="S1043">
        <v>1</v>
      </c>
    </row>
    <row r="1044" spans="1:19">
      <c r="A1044" s="10" t="s">
        <v>513</v>
      </c>
      <c r="B1044" s="2">
        <v>3</v>
      </c>
      <c r="C1044" s="11" t="s">
        <v>24</v>
      </c>
      <c r="D1044" s="2">
        <v>4</v>
      </c>
      <c r="E1044" s="2">
        <v>2010</v>
      </c>
      <c r="F1044" s="2" t="s">
        <v>485</v>
      </c>
      <c r="G1044" s="2">
        <v>1</v>
      </c>
      <c r="H1044" s="2">
        <v>0</v>
      </c>
      <c r="I1044" s="2">
        <v>0</v>
      </c>
      <c r="J1044" s="12">
        <v>32315</v>
      </c>
      <c r="K1044" s="12">
        <v>24462.528387585164</v>
      </c>
      <c r="L1044" s="12" t="s">
        <v>141</v>
      </c>
      <c r="M1044" s="13">
        <v>-3.9073340121861547E-2</v>
      </c>
      <c r="N1044" s="12">
        <v>28693.372396190818</v>
      </c>
      <c r="O1044" s="14">
        <f t="shared" si="16"/>
        <v>-9.5599262641047997E-2</v>
      </c>
      <c r="P1044">
        <v>1</v>
      </c>
      <c r="Q1044">
        <v>2</v>
      </c>
      <c r="R1044">
        <v>2</v>
      </c>
      <c r="S1044">
        <v>1</v>
      </c>
    </row>
    <row r="1045" spans="1:19">
      <c r="A1045" s="10" t="s">
        <v>159</v>
      </c>
      <c r="B1045" s="2">
        <v>4</v>
      </c>
      <c r="C1045" s="11" t="s">
        <v>19</v>
      </c>
      <c r="D1045" s="2">
        <v>4</v>
      </c>
      <c r="E1045" s="2">
        <v>2016</v>
      </c>
      <c r="F1045" s="2" t="s">
        <v>97</v>
      </c>
      <c r="G1045" s="2">
        <v>1</v>
      </c>
      <c r="H1045" s="2">
        <v>0</v>
      </c>
      <c r="I1045" s="2">
        <v>0</v>
      </c>
      <c r="J1045" s="12">
        <v>32309</v>
      </c>
      <c r="K1045" s="12">
        <v>24457.986373959124</v>
      </c>
      <c r="L1045" s="12" t="s">
        <v>102</v>
      </c>
      <c r="M1045" s="15">
        <v>-3.9073380101367579E-2</v>
      </c>
      <c r="N1045" s="12">
        <v>30964.750635367633</v>
      </c>
      <c r="O1045" s="14">
        <f t="shared" si="16"/>
        <v>-9.5547153214057448E-2</v>
      </c>
      <c r="P1045">
        <v>1</v>
      </c>
      <c r="Q1045">
        <v>2</v>
      </c>
      <c r="R1045">
        <v>2</v>
      </c>
      <c r="S1045">
        <v>1</v>
      </c>
    </row>
    <row r="1046" spans="1:19">
      <c r="A1046" s="10" t="s">
        <v>422</v>
      </c>
      <c r="B1046" s="2">
        <v>3</v>
      </c>
      <c r="C1046" s="11" t="s">
        <v>19</v>
      </c>
      <c r="D1046" s="2">
        <v>2</v>
      </c>
      <c r="E1046" s="2">
        <v>2020</v>
      </c>
      <c r="F1046" s="2" t="s">
        <v>126</v>
      </c>
      <c r="G1046" s="2">
        <v>1</v>
      </c>
      <c r="H1046" s="2">
        <v>0</v>
      </c>
      <c r="I1046" s="2">
        <v>0</v>
      </c>
      <c r="J1046" s="12">
        <v>32303</v>
      </c>
      <c r="K1046" s="12">
        <v>24453.444360333084</v>
      </c>
      <c r="L1046" s="12" t="s">
        <v>102</v>
      </c>
      <c r="M1046" s="13">
        <v>-3.9073420080873618E-2</v>
      </c>
      <c r="N1046" s="12">
        <v>31019.248261791799</v>
      </c>
      <c r="O1046" s="14">
        <f t="shared" si="16"/>
        <v>-9.5545902942290151E-2</v>
      </c>
      <c r="P1046">
        <v>1</v>
      </c>
      <c r="Q1046">
        <v>2</v>
      </c>
      <c r="R1046">
        <v>2</v>
      </c>
      <c r="S1046">
        <v>1</v>
      </c>
    </row>
    <row r="1047" spans="1:19">
      <c r="A1047" s="10" t="s">
        <v>518</v>
      </c>
      <c r="B1047" s="2">
        <v>6</v>
      </c>
      <c r="C1047" s="11" t="s">
        <v>24</v>
      </c>
      <c r="D1047" s="2">
        <v>3</v>
      </c>
      <c r="E1047" s="2">
        <v>2009</v>
      </c>
      <c r="F1047" s="2" t="s">
        <v>204</v>
      </c>
      <c r="G1047" s="2">
        <v>1</v>
      </c>
      <c r="H1047" s="2">
        <v>0</v>
      </c>
      <c r="I1047" s="2">
        <v>0</v>
      </c>
      <c r="J1047" s="12">
        <v>32290</v>
      </c>
      <c r="K1047" s="12">
        <v>24443.603330809994</v>
      </c>
      <c r="L1047" s="12" t="s">
        <v>141</v>
      </c>
      <c r="M1047" s="15">
        <v>-3.9073506703136696E-2</v>
      </c>
      <c r="N1047" s="12">
        <v>28811.550664856881</v>
      </c>
      <c r="O1047" s="14">
        <f t="shared" si="16"/>
        <v>-9.5596551422917647E-2</v>
      </c>
      <c r="P1047">
        <v>1</v>
      </c>
      <c r="Q1047">
        <v>2</v>
      </c>
      <c r="R1047">
        <v>2</v>
      </c>
      <c r="S1047">
        <v>1</v>
      </c>
    </row>
    <row r="1048" spans="1:19">
      <c r="A1048" s="10" t="s">
        <v>438</v>
      </c>
      <c r="B1048" s="2">
        <v>1</v>
      </c>
      <c r="C1048" s="11" t="s">
        <v>26</v>
      </c>
      <c r="D1048" s="2">
        <v>1</v>
      </c>
      <c r="E1048" s="2">
        <v>2004</v>
      </c>
      <c r="F1048" s="2" t="s">
        <v>133</v>
      </c>
      <c r="G1048" s="2">
        <v>1</v>
      </c>
      <c r="H1048" s="2">
        <v>0</v>
      </c>
      <c r="I1048" s="2">
        <v>0</v>
      </c>
      <c r="J1048" s="12">
        <v>32287</v>
      </c>
      <c r="K1048" s="12">
        <v>24441.332323996972</v>
      </c>
      <c r="L1048" s="12" t="s">
        <v>26</v>
      </c>
      <c r="M1048" s="13">
        <v>-3.9073526692889715E-2</v>
      </c>
      <c r="N1048" s="12">
        <v>30130.172068061016</v>
      </c>
      <c r="O1048" s="14">
        <f t="shared" si="16"/>
        <v>-9.5566299919864012E-2</v>
      </c>
      <c r="P1048">
        <v>1</v>
      </c>
      <c r="Q1048">
        <v>2</v>
      </c>
      <c r="R1048">
        <v>2</v>
      </c>
      <c r="S1048">
        <v>1</v>
      </c>
    </row>
    <row r="1049" spans="1:19">
      <c r="A1049" s="10" t="s">
        <v>246</v>
      </c>
      <c r="B1049" s="2">
        <v>3</v>
      </c>
      <c r="C1049" s="11" t="s">
        <v>24</v>
      </c>
      <c r="D1049" s="2">
        <v>3</v>
      </c>
      <c r="E1049" s="2">
        <v>2011</v>
      </c>
      <c r="F1049" s="2" t="s">
        <v>247</v>
      </c>
      <c r="G1049" s="2">
        <v>1</v>
      </c>
      <c r="H1049" s="2">
        <v>0</v>
      </c>
      <c r="I1049" s="2">
        <v>0</v>
      </c>
      <c r="J1049" s="12">
        <v>32284</v>
      </c>
      <c r="K1049" s="12">
        <v>24439.061317183954</v>
      </c>
      <c r="L1049" s="12" t="s">
        <v>141</v>
      </c>
      <c r="M1049" s="15">
        <v>-3.9073546682642735E-2</v>
      </c>
      <c r="N1049" s="12">
        <v>28982.769853238984</v>
      </c>
      <c r="O1049" s="14">
        <f t="shared" si="16"/>
        <v>-9.5592623352443756E-2</v>
      </c>
      <c r="P1049">
        <v>1</v>
      </c>
      <c r="Q1049">
        <v>2</v>
      </c>
      <c r="R1049">
        <v>2</v>
      </c>
      <c r="S1049">
        <v>1</v>
      </c>
    </row>
    <row r="1050" spans="1:19">
      <c r="A1050" s="10" t="s">
        <v>509</v>
      </c>
      <c r="B1050" s="2">
        <v>2</v>
      </c>
      <c r="C1050" s="11" t="s">
        <v>39</v>
      </c>
      <c r="D1050" s="2">
        <v>4</v>
      </c>
      <c r="E1050" s="2">
        <v>2012</v>
      </c>
      <c r="F1050" s="2" t="s">
        <v>510</v>
      </c>
      <c r="G1050" s="2">
        <v>1</v>
      </c>
      <c r="H1050" s="2">
        <v>0</v>
      </c>
      <c r="I1050" s="2">
        <v>0</v>
      </c>
      <c r="J1050" s="12">
        <v>32192</v>
      </c>
      <c r="K1050" s="12">
        <v>24369.417108251328</v>
      </c>
      <c r="L1050" s="12" t="s">
        <v>141</v>
      </c>
      <c r="M1050" s="13">
        <v>-3.9074159701735292E-2</v>
      </c>
      <c r="N1050" s="12">
        <v>29695.91252981859</v>
      </c>
      <c r="O1050" s="14">
        <f t="shared" si="16"/>
        <v>-9.5576262600369041E-2</v>
      </c>
      <c r="P1050">
        <v>1</v>
      </c>
      <c r="Q1050">
        <v>2</v>
      </c>
      <c r="R1050">
        <v>2</v>
      </c>
      <c r="S1050">
        <v>1</v>
      </c>
    </row>
    <row r="1051" spans="1:19">
      <c r="A1051" s="10" t="s">
        <v>387</v>
      </c>
      <c r="B1051" s="2">
        <v>5</v>
      </c>
      <c r="C1051" s="11" t="s">
        <v>24</v>
      </c>
      <c r="D1051" s="2">
        <v>3</v>
      </c>
      <c r="E1051" s="2">
        <v>2009</v>
      </c>
      <c r="F1051" s="2" t="s">
        <v>204</v>
      </c>
      <c r="G1051" s="2">
        <v>1</v>
      </c>
      <c r="H1051" s="2">
        <v>0</v>
      </c>
      <c r="I1051" s="2">
        <v>0</v>
      </c>
      <c r="J1051" s="12">
        <v>32179</v>
      </c>
      <c r="K1051" s="12">
        <v>24359.576078728238</v>
      </c>
      <c r="L1051" s="12" t="s">
        <v>141</v>
      </c>
      <c r="M1051" s="15">
        <v>-3.907424632399837E-2</v>
      </c>
      <c r="N1051" s="12">
        <v>28712.508171087939</v>
      </c>
      <c r="O1051" s="14">
        <f t="shared" si="16"/>
        <v>-9.5598823632587093E-2</v>
      </c>
      <c r="P1051">
        <v>1</v>
      </c>
      <c r="Q1051">
        <v>2</v>
      </c>
      <c r="R1051">
        <v>2</v>
      </c>
      <c r="S1051">
        <v>1</v>
      </c>
    </row>
    <row r="1052" spans="1:19">
      <c r="A1052" s="10" t="s">
        <v>169</v>
      </c>
      <c r="B1052" s="2">
        <v>3</v>
      </c>
      <c r="C1052" s="11" t="s">
        <v>24</v>
      </c>
      <c r="D1052" s="2">
        <v>3</v>
      </c>
      <c r="E1052" s="2">
        <v>2013</v>
      </c>
      <c r="F1052" s="2" t="s">
        <v>170</v>
      </c>
      <c r="G1052" s="2">
        <v>1</v>
      </c>
      <c r="H1052" s="2">
        <v>0</v>
      </c>
      <c r="I1052" s="2">
        <v>0</v>
      </c>
      <c r="J1052" s="12">
        <v>32160</v>
      </c>
      <c r="K1052" s="12">
        <v>24345.193035579108</v>
      </c>
      <c r="L1052" s="12" t="s">
        <v>141</v>
      </c>
      <c r="M1052" s="13">
        <v>-3.9074372925767487E-2</v>
      </c>
      <c r="N1052" s="12">
        <v>30252.381954205004</v>
      </c>
      <c r="O1052" s="14">
        <f t="shared" si="16"/>
        <v>-9.5563496209310789E-2</v>
      </c>
      <c r="P1052">
        <v>1</v>
      </c>
      <c r="Q1052">
        <v>2</v>
      </c>
      <c r="R1052">
        <v>2</v>
      </c>
      <c r="S1052">
        <v>1</v>
      </c>
    </row>
    <row r="1053" spans="1:19">
      <c r="A1053" s="10" t="s">
        <v>519</v>
      </c>
      <c r="B1053" s="2">
        <v>6</v>
      </c>
      <c r="C1053" s="11" t="s">
        <v>24</v>
      </c>
      <c r="D1053" s="2">
        <v>3</v>
      </c>
      <c r="E1053" s="2">
        <v>2014</v>
      </c>
      <c r="F1053" s="2" t="s">
        <v>145</v>
      </c>
      <c r="G1053" s="2">
        <v>1</v>
      </c>
      <c r="H1053" s="2">
        <v>0</v>
      </c>
      <c r="I1053" s="2">
        <v>0</v>
      </c>
      <c r="J1053" s="12">
        <v>32151</v>
      </c>
      <c r="K1053" s="12">
        <v>24338.380015140046</v>
      </c>
      <c r="L1053" s="12" t="s">
        <v>141</v>
      </c>
      <c r="M1053" s="15">
        <v>-3.9074432895026538E-2</v>
      </c>
      <c r="N1053" s="12">
        <v>30609.173194704315</v>
      </c>
      <c r="O1053" s="14">
        <f t="shared" si="16"/>
        <v>-9.5555310788328504E-2</v>
      </c>
      <c r="P1053">
        <v>1</v>
      </c>
      <c r="Q1053">
        <v>2</v>
      </c>
      <c r="R1053">
        <v>2</v>
      </c>
      <c r="S1053">
        <v>1</v>
      </c>
    </row>
    <row r="1054" spans="1:19">
      <c r="A1054" s="10" t="s">
        <v>419</v>
      </c>
      <c r="B1054" s="2">
        <v>2</v>
      </c>
      <c r="C1054" s="11" t="s">
        <v>24</v>
      </c>
      <c r="D1054" s="2">
        <v>2</v>
      </c>
      <c r="E1054" s="2">
        <v>2020</v>
      </c>
      <c r="F1054" s="2" t="s">
        <v>126</v>
      </c>
      <c r="G1054" s="2">
        <v>1</v>
      </c>
      <c r="H1054" s="2">
        <v>0</v>
      </c>
      <c r="I1054" s="2">
        <v>0</v>
      </c>
      <c r="J1054" s="12">
        <v>32052</v>
      </c>
      <c r="K1054" s="12">
        <v>24263.43679031037</v>
      </c>
      <c r="L1054" s="12" t="s">
        <v>141</v>
      </c>
      <c r="M1054" s="13">
        <v>-3.9075092556876141E-2</v>
      </c>
      <c r="N1054" s="12">
        <v>30778.223238923652</v>
      </c>
      <c r="O1054" s="14">
        <f t="shared" si="16"/>
        <v>-9.5551432481851384E-2</v>
      </c>
      <c r="P1054">
        <v>1</v>
      </c>
      <c r="Q1054">
        <v>2</v>
      </c>
      <c r="R1054">
        <v>2</v>
      </c>
      <c r="S1054">
        <v>1</v>
      </c>
    </row>
    <row r="1055" spans="1:19">
      <c r="A1055" s="10" t="s">
        <v>413</v>
      </c>
      <c r="B1055" s="2">
        <v>4</v>
      </c>
      <c r="C1055" s="11" t="s">
        <v>24</v>
      </c>
      <c r="D1055" s="2">
        <v>2</v>
      </c>
      <c r="E1055" s="2">
        <v>2015</v>
      </c>
      <c r="F1055" s="2" t="s">
        <v>250</v>
      </c>
      <c r="G1055" s="2">
        <v>1</v>
      </c>
      <c r="H1055" s="2">
        <v>0</v>
      </c>
      <c r="I1055" s="2">
        <v>0</v>
      </c>
      <c r="J1055" s="12">
        <v>32027</v>
      </c>
      <c r="K1055" s="12">
        <v>24244.511733535201</v>
      </c>
      <c r="L1055" s="12" t="s">
        <v>141</v>
      </c>
      <c r="M1055" s="15">
        <v>-3.907525913815129E-2</v>
      </c>
      <c r="N1055" s="12">
        <v>30774.177622538169</v>
      </c>
      <c r="O1055" s="14">
        <f t="shared" si="16"/>
        <v>-9.5551525295433912E-2</v>
      </c>
      <c r="P1055">
        <v>1</v>
      </c>
      <c r="Q1055">
        <v>2</v>
      </c>
      <c r="R1055">
        <v>2</v>
      </c>
      <c r="S1055">
        <v>1</v>
      </c>
    </row>
    <row r="1056" spans="1:19">
      <c r="A1056" s="10" t="s">
        <v>520</v>
      </c>
      <c r="B1056" s="2">
        <v>2</v>
      </c>
      <c r="C1056" s="11" t="s">
        <v>24</v>
      </c>
      <c r="D1056" s="2">
        <v>3</v>
      </c>
      <c r="E1056" s="2">
        <v>2012</v>
      </c>
      <c r="F1056" s="2" t="s">
        <v>148</v>
      </c>
      <c r="G1056" s="2">
        <v>1</v>
      </c>
      <c r="H1056" s="2">
        <v>0</v>
      </c>
      <c r="I1056" s="2">
        <v>0</v>
      </c>
      <c r="J1056" s="12">
        <v>31872</v>
      </c>
      <c r="K1056" s="12">
        <v>24127.176381529145</v>
      </c>
      <c r="L1056" s="12" t="s">
        <v>141</v>
      </c>
      <c r="M1056" s="13">
        <v>-3.9076291942057237E-2</v>
      </c>
      <c r="N1056" s="12">
        <v>29400.72453250429</v>
      </c>
      <c r="O1056" s="14">
        <f t="shared" si="16"/>
        <v>-9.5583034734190359E-2</v>
      </c>
      <c r="P1056">
        <v>1</v>
      </c>
      <c r="Q1056">
        <v>2</v>
      </c>
      <c r="R1056">
        <v>2</v>
      </c>
      <c r="S1056">
        <v>1</v>
      </c>
    </row>
    <row r="1057" spans="1:19">
      <c r="A1057" s="10" t="s">
        <v>450</v>
      </c>
      <c r="B1057" s="2">
        <v>4</v>
      </c>
      <c r="C1057" s="11" t="s">
        <v>24</v>
      </c>
      <c r="D1057" s="2">
        <v>3</v>
      </c>
      <c r="E1057" s="2">
        <v>2010</v>
      </c>
      <c r="F1057" s="2" t="s">
        <v>216</v>
      </c>
      <c r="G1057" s="2">
        <v>1</v>
      </c>
      <c r="H1057" s="2">
        <v>0</v>
      </c>
      <c r="I1057" s="2">
        <v>0</v>
      </c>
      <c r="J1057" s="12">
        <v>31872</v>
      </c>
      <c r="K1057" s="12">
        <v>24127.176381529145</v>
      </c>
      <c r="L1057" s="12" t="s">
        <v>141</v>
      </c>
      <c r="M1057" s="15">
        <v>-3.9076291942057237E-2</v>
      </c>
      <c r="N1057" s="12">
        <v>28300.020579031217</v>
      </c>
      <c r="O1057" s="14">
        <f t="shared" si="16"/>
        <v>-9.5608286826207617E-2</v>
      </c>
      <c r="P1057">
        <v>1</v>
      </c>
      <c r="Q1057">
        <v>2</v>
      </c>
      <c r="R1057">
        <v>2</v>
      </c>
      <c r="S1057">
        <v>1</v>
      </c>
    </row>
    <row r="1058" spans="1:19">
      <c r="A1058" s="10" t="s">
        <v>369</v>
      </c>
      <c r="B1058" s="2">
        <v>4</v>
      </c>
      <c r="C1058" s="11" t="s">
        <v>24</v>
      </c>
      <c r="D1058" s="2">
        <v>3</v>
      </c>
      <c r="E1058" s="2">
        <v>2012</v>
      </c>
      <c r="F1058" s="2" t="s">
        <v>148</v>
      </c>
      <c r="G1058" s="2">
        <v>1</v>
      </c>
      <c r="H1058" s="2">
        <v>0</v>
      </c>
      <c r="I1058" s="2">
        <v>0</v>
      </c>
      <c r="J1058" s="12">
        <v>31849</v>
      </c>
      <c r="K1058" s="12">
        <v>24109.765329295988</v>
      </c>
      <c r="L1058" s="12" t="s">
        <v>141</v>
      </c>
      <c r="M1058" s="13">
        <v>-3.9076445196830373E-2</v>
      </c>
      <c r="N1058" s="12">
        <v>29379.507895197326</v>
      </c>
      <c r="O1058" s="14">
        <f t="shared" si="16"/>
        <v>-9.5583521481308761E-2</v>
      </c>
      <c r="P1058">
        <v>1</v>
      </c>
      <c r="Q1058">
        <v>2</v>
      </c>
      <c r="R1058">
        <v>2</v>
      </c>
      <c r="S1058">
        <v>1</v>
      </c>
    </row>
    <row r="1059" spans="1:19">
      <c r="A1059" s="10" t="s">
        <v>450</v>
      </c>
      <c r="B1059" s="2">
        <v>4</v>
      </c>
      <c r="C1059" s="11" t="s">
        <v>24</v>
      </c>
      <c r="D1059" s="2">
        <v>3</v>
      </c>
      <c r="E1059" s="2">
        <v>2010</v>
      </c>
      <c r="F1059" s="2" t="s">
        <v>216</v>
      </c>
      <c r="G1059" s="2">
        <v>1</v>
      </c>
      <c r="H1059" s="2">
        <v>0</v>
      </c>
      <c r="I1059" s="2">
        <v>0</v>
      </c>
      <c r="J1059" s="12">
        <v>31833</v>
      </c>
      <c r="K1059" s="12">
        <v>24097.65329295988</v>
      </c>
      <c r="L1059" s="12" t="s">
        <v>141</v>
      </c>
      <c r="M1059" s="15">
        <v>-3.907655180884647E-2</v>
      </c>
      <c r="N1059" s="12">
        <v>28265.391412283534</v>
      </c>
      <c r="O1059" s="14">
        <f t="shared" si="16"/>
        <v>-9.5609081280431593E-2</v>
      </c>
      <c r="P1059">
        <v>1</v>
      </c>
      <c r="Q1059">
        <v>2</v>
      </c>
      <c r="R1059">
        <v>2</v>
      </c>
      <c r="S1059">
        <v>1</v>
      </c>
    </row>
    <row r="1060" spans="1:19">
      <c r="A1060" s="10" t="s">
        <v>467</v>
      </c>
      <c r="B1060" s="2">
        <v>4</v>
      </c>
      <c r="C1060" s="11" t="s">
        <v>24</v>
      </c>
      <c r="D1060" s="2">
        <v>4</v>
      </c>
      <c r="E1060" s="2">
        <v>2011</v>
      </c>
      <c r="F1060" s="2" t="s">
        <v>455</v>
      </c>
      <c r="G1060" s="2">
        <v>1</v>
      </c>
      <c r="H1060" s="2">
        <v>0</v>
      </c>
      <c r="I1060" s="2">
        <v>0</v>
      </c>
      <c r="J1060" s="12">
        <v>31786</v>
      </c>
      <c r="K1060" s="12">
        <v>24062.074186222559</v>
      </c>
      <c r="L1060" s="12" t="s">
        <v>141</v>
      </c>
      <c r="M1060" s="13">
        <v>-3.9076864981643755E-2</v>
      </c>
      <c r="N1060" s="12">
        <v>28535.693301792046</v>
      </c>
      <c r="O1060" s="14">
        <f t="shared" si="16"/>
        <v>-9.5602880077860483E-2</v>
      </c>
      <c r="P1060">
        <v>1</v>
      </c>
      <c r="Q1060">
        <v>2</v>
      </c>
      <c r="R1060">
        <v>2</v>
      </c>
      <c r="S1060">
        <v>1</v>
      </c>
    </row>
    <row r="1061" spans="1:19">
      <c r="A1061" s="10" t="s">
        <v>277</v>
      </c>
      <c r="B1061" s="2">
        <v>4</v>
      </c>
      <c r="C1061" s="11" t="s">
        <v>24</v>
      </c>
      <c r="D1061" s="2">
        <v>2</v>
      </c>
      <c r="E1061" s="2">
        <v>2009</v>
      </c>
      <c r="F1061" s="2" t="s">
        <v>99</v>
      </c>
      <c r="G1061" s="2">
        <v>1</v>
      </c>
      <c r="H1061" s="2">
        <v>0</v>
      </c>
      <c r="I1061" s="2">
        <v>0</v>
      </c>
      <c r="J1061" s="12">
        <v>31783</v>
      </c>
      <c r="K1061" s="12">
        <v>24059.80317940954</v>
      </c>
      <c r="L1061" s="12" t="s">
        <v>141</v>
      </c>
      <c r="M1061" s="15">
        <v>-3.9076884971396775E-2</v>
      </c>
      <c r="N1061" s="12">
        <v>28359.16738250685</v>
      </c>
      <c r="O1061" s="14">
        <f t="shared" si="16"/>
        <v>-9.5606929894110501E-2</v>
      </c>
      <c r="P1061">
        <v>1</v>
      </c>
      <c r="Q1061">
        <v>2</v>
      </c>
      <c r="R1061">
        <v>2</v>
      </c>
      <c r="S1061">
        <v>1</v>
      </c>
    </row>
    <row r="1062" spans="1:19">
      <c r="A1062" s="10" t="s">
        <v>374</v>
      </c>
      <c r="B1062" s="2">
        <v>3</v>
      </c>
      <c r="C1062" s="11" t="s">
        <v>24</v>
      </c>
      <c r="D1062" s="2">
        <v>3</v>
      </c>
      <c r="E1062" s="2">
        <v>2012</v>
      </c>
      <c r="F1062" s="2" t="s">
        <v>148</v>
      </c>
      <c r="G1062" s="2">
        <v>1</v>
      </c>
      <c r="H1062" s="2">
        <v>0</v>
      </c>
      <c r="I1062" s="2">
        <v>0</v>
      </c>
      <c r="J1062" s="12">
        <v>31738</v>
      </c>
      <c r="K1062" s="12">
        <v>24025.738077214231</v>
      </c>
      <c r="L1062" s="12" t="s">
        <v>141</v>
      </c>
      <c r="M1062" s="13">
        <v>-3.9077184817692047E-2</v>
      </c>
      <c r="N1062" s="12">
        <v>29277.114558628928</v>
      </c>
      <c r="O1062" s="14">
        <f t="shared" si="16"/>
        <v>-9.5585870565228034E-2</v>
      </c>
      <c r="P1062">
        <v>1</v>
      </c>
      <c r="Q1062">
        <v>2</v>
      </c>
      <c r="R1062">
        <v>2</v>
      </c>
      <c r="S1062">
        <v>1</v>
      </c>
    </row>
    <row r="1063" spans="1:19">
      <c r="A1063" s="10" t="s">
        <v>450</v>
      </c>
      <c r="B1063" s="2">
        <v>4</v>
      </c>
      <c r="C1063" s="11" t="s">
        <v>24</v>
      </c>
      <c r="D1063" s="2">
        <v>3</v>
      </c>
      <c r="E1063" s="2">
        <v>2010</v>
      </c>
      <c r="F1063" s="2" t="s">
        <v>216</v>
      </c>
      <c r="G1063" s="2">
        <v>1</v>
      </c>
      <c r="H1063" s="2">
        <v>0</v>
      </c>
      <c r="I1063" s="2">
        <v>0</v>
      </c>
      <c r="J1063" s="12">
        <v>31681</v>
      </c>
      <c r="K1063" s="12">
        <v>23982.588947766846</v>
      </c>
      <c r="L1063" s="12" t="s">
        <v>141</v>
      </c>
      <c r="M1063" s="15">
        <v>-3.907756462299939E-2</v>
      </c>
      <c r="N1063" s="12">
        <v>28130.426454702811</v>
      </c>
      <c r="O1063" s="14">
        <f t="shared" si="16"/>
        <v>-9.561217761484303E-2</v>
      </c>
      <c r="P1063">
        <v>1</v>
      </c>
      <c r="Q1063">
        <v>2</v>
      </c>
      <c r="R1063">
        <v>2</v>
      </c>
      <c r="S1063">
        <v>1</v>
      </c>
    </row>
    <row r="1064" spans="1:19">
      <c r="A1064" s="10" t="s">
        <v>215</v>
      </c>
      <c r="B1064" s="2">
        <v>3</v>
      </c>
      <c r="C1064" s="11" t="s">
        <v>24</v>
      </c>
      <c r="D1064" s="2">
        <v>3</v>
      </c>
      <c r="E1064" s="2">
        <v>2010</v>
      </c>
      <c r="F1064" s="2" t="s">
        <v>216</v>
      </c>
      <c r="G1064" s="2">
        <v>1</v>
      </c>
      <c r="H1064" s="2">
        <v>0</v>
      </c>
      <c r="I1064" s="2">
        <v>0</v>
      </c>
      <c r="J1064" s="12">
        <v>31669</v>
      </c>
      <c r="K1064" s="12">
        <v>23973.504920514762</v>
      </c>
      <c r="L1064" s="12" t="s">
        <v>141</v>
      </c>
      <c r="M1064" s="13">
        <v>-3.9077644582011468E-2</v>
      </c>
      <c r="N1064" s="12">
        <v>28119.771326472754</v>
      </c>
      <c r="O1064" s="14">
        <f t="shared" si="16"/>
        <v>-9.5612422062296559E-2</v>
      </c>
      <c r="P1064">
        <v>1</v>
      </c>
      <c r="Q1064">
        <v>2</v>
      </c>
      <c r="R1064">
        <v>2</v>
      </c>
      <c r="S1064">
        <v>1</v>
      </c>
    </row>
    <row r="1065" spans="1:19">
      <c r="A1065" s="10" t="s">
        <v>169</v>
      </c>
      <c r="B1065" s="2">
        <v>3</v>
      </c>
      <c r="C1065" s="11" t="s">
        <v>19</v>
      </c>
      <c r="D1065" s="2">
        <v>3</v>
      </c>
      <c r="E1065" s="2">
        <v>2013</v>
      </c>
      <c r="F1065" s="2" t="s">
        <v>170</v>
      </c>
      <c r="G1065" s="2">
        <v>1</v>
      </c>
      <c r="H1065" s="2">
        <v>0</v>
      </c>
      <c r="I1065" s="2">
        <v>0</v>
      </c>
      <c r="J1065" s="12">
        <v>31535</v>
      </c>
      <c r="K1065" s="12">
        <v>23872.066616199849</v>
      </c>
      <c r="L1065" s="12" t="s">
        <v>102</v>
      </c>
      <c r="M1065" s="15">
        <v>-3.9078537457646279E-2</v>
      </c>
      <c r="N1065" s="12">
        <v>29664.454755157178</v>
      </c>
      <c r="O1065" s="14">
        <f t="shared" si="16"/>
        <v>-9.5576984297259374E-2</v>
      </c>
      <c r="P1065">
        <v>1</v>
      </c>
      <c r="Q1065">
        <v>2</v>
      </c>
      <c r="R1065">
        <v>2</v>
      </c>
      <c r="S1065">
        <v>1</v>
      </c>
    </row>
    <row r="1066" spans="1:19">
      <c r="A1066" s="10" t="s">
        <v>450</v>
      </c>
      <c r="B1066" s="2">
        <v>4</v>
      </c>
      <c r="C1066" s="11" t="s">
        <v>24</v>
      </c>
      <c r="D1066" s="2">
        <v>3</v>
      </c>
      <c r="E1066" s="2">
        <v>2010</v>
      </c>
      <c r="F1066" s="2" t="s">
        <v>216</v>
      </c>
      <c r="G1066" s="2">
        <v>1</v>
      </c>
      <c r="H1066" s="2">
        <v>0</v>
      </c>
      <c r="I1066" s="2">
        <v>0</v>
      </c>
      <c r="J1066" s="12">
        <v>31526</v>
      </c>
      <c r="K1066" s="12">
        <v>23865.253595760787</v>
      </c>
      <c r="L1066" s="12" t="s">
        <v>141</v>
      </c>
      <c r="M1066" s="13">
        <v>-3.9078597426905337E-2</v>
      </c>
      <c r="N1066" s="12">
        <v>27992.797715064575</v>
      </c>
      <c r="O1066" s="14">
        <f t="shared" si="16"/>
        <v>-9.5615335061117843E-2</v>
      </c>
      <c r="P1066">
        <v>1</v>
      </c>
      <c r="Q1066">
        <v>2</v>
      </c>
      <c r="R1066">
        <v>2</v>
      </c>
      <c r="S1066">
        <v>1</v>
      </c>
    </row>
    <row r="1067" spans="1:19">
      <c r="A1067" s="10" t="s">
        <v>509</v>
      </c>
      <c r="B1067" s="2">
        <v>2</v>
      </c>
      <c r="C1067" s="11" t="s">
        <v>39</v>
      </c>
      <c r="D1067" s="2">
        <v>4</v>
      </c>
      <c r="E1067" s="2">
        <v>2012</v>
      </c>
      <c r="F1067" s="2" t="s">
        <v>510</v>
      </c>
      <c r="G1067" s="2">
        <v>1</v>
      </c>
      <c r="H1067" s="2">
        <v>0</v>
      </c>
      <c r="I1067" s="2">
        <v>0</v>
      </c>
      <c r="J1067" s="12">
        <v>31510</v>
      </c>
      <c r="K1067" s="12">
        <v>23853.141559424679</v>
      </c>
      <c r="L1067" s="12" t="s">
        <v>141</v>
      </c>
      <c r="M1067" s="15">
        <v>-3.9078704038921427E-2</v>
      </c>
      <c r="N1067" s="12">
        <v>29066.79311054249</v>
      </c>
      <c r="O1067" s="14">
        <f t="shared" si="16"/>
        <v>-9.5590695710575727E-2</v>
      </c>
      <c r="P1067">
        <v>1</v>
      </c>
      <c r="Q1067">
        <v>2</v>
      </c>
      <c r="R1067">
        <v>2</v>
      </c>
      <c r="S1067">
        <v>1</v>
      </c>
    </row>
    <row r="1068" spans="1:19">
      <c r="A1068" s="10" t="s">
        <v>249</v>
      </c>
      <c r="B1068" s="2">
        <v>3</v>
      </c>
      <c r="C1068" s="11" t="s">
        <v>24</v>
      </c>
      <c r="D1068" s="2">
        <v>2</v>
      </c>
      <c r="E1068" s="2">
        <v>2015</v>
      </c>
      <c r="F1068" s="2" t="s">
        <v>250</v>
      </c>
      <c r="G1068" s="2">
        <v>1</v>
      </c>
      <c r="H1068" s="2">
        <v>0</v>
      </c>
      <c r="I1068" s="2">
        <v>0</v>
      </c>
      <c r="J1068" s="12">
        <v>31501</v>
      </c>
      <c r="K1068" s="12">
        <v>23846.328538985617</v>
      </c>
      <c r="L1068" s="12" t="s">
        <v>141</v>
      </c>
      <c r="M1068" s="13">
        <v>-3.9078764008180486E-2</v>
      </c>
      <c r="N1068" s="12">
        <v>30268.753529446243</v>
      </c>
      <c r="O1068" s="14">
        <f t="shared" si="16"/>
        <v>-9.5563120616470265E-2</v>
      </c>
      <c r="P1068">
        <v>1</v>
      </c>
      <c r="Q1068">
        <v>2</v>
      </c>
      <c r="R1068">
        <v>2</v>
      </c>
      <c r="S1068">
        <v>1</v>
      </c>
    </row>
    <row r="1069" spans="1:19">
      <c r="A1069" s="10" t="s">
        <v>322</v>
      </c>
      <c r="B1069" s="2">
        <v>2</v>
      </c>
      <c r="C1069" s="11" t="s">
        <v>39</v>
      </c>
      <c r="D1069" s="2">
        <v>2</v>
      </c>
      <c r="E1069" s="2">
        <v>2014</v>
      </c>
      <c r="F1069" s="2" t="s">
        <v>323</v>
      </c>
      <c r="G1069" s="2">
        <v>1</v>
      </c>
      <c r="H1069" s="2">
        <v>0</v>
      </c>
      <c r="I1069" s="2">
        <v>0</v>
      </c>
      <c r="J1069" s="12">
        <v>31494</v>
      </c>
      <c r="K1069" s="12">
        <v>23841.029523088571</v>
      </c>
      <c r="L1069" s="12" t="s">
        <v>141</v>
      </c>
      <c r="M1069" s="15">
        <v>-3.9078810650937525E-2</v>
      </c>
      <c r="N1069" s="12">
        <v>29983.680152841833</v>
      </c>
      <c r="O1069" s="14">
        <f t="shared" si="16"/>
        <v>-9.5569660703034839E-2</v>
      </c>
      <c r="P1069">
        <v>1</v>
      </c>
      <c r="Q1069">
        <v>2</v>
      </c>
      <c r="R1069">
        <v>2</v>
      </c>
      <c r="S1069">
        <v>1</v>
      </c>
    </row>
    <row r="1070" spans="1:19">
      <c r="A1070" s="10" t="s">
        <v>411</v>
      </c>
      <c r="B1070" s="2">
        <v>2</v>
      </c>
      <c r="C1070" s="11" t="s">
        <v>24</v>
      </c>
      <c r="D1070" s="2">
        <v>3</v>
      </c>
      <c r="E1070" s="2">
        <v>2009</v>
      </c>
      <c r="F1070" s="2" t="s">
        <v>204</v>
      </c>
      <c r="G1070" s="2">
        <v>1</v>
      </c>
      <c r="H1070" s="2">
        <v>0</v>
      </c>
      <c r="I1070" s="2">
        <v>0</v>
      </c>
      <c r="J1070" s="12">
        <v>31488</v>
      </c>
      <c r="K1070" s="12">
        <v>23836.487509462528</v>
      </c>
      <c r="L1070" s="12" t="s">
        <v>141</v>
      </c>
      <c r="M1070" s="13">
        <v>-3.9078850630443564E-2</v>
      </c>
      <c r="N1070" s="12">
        <v>28095.946340508315</v>
      </c>
      <c r="O1070" s="14">
        <f t="shared" si="16"/>
        <v>-9.5612968649538291E-2</v>
      </c>
      <c r="P1070">
        <v>1</v>
      </c>
      <c r="Q1070">
        <v>2</v>
      </c>
      <c r="R1070">
        <v>2</v>
      </c>
      <c r="S1070">
        <v>1</v>
      </c>
    </row>
    <row r="1071" spans="1:19">
      <c r="A1071" s="10" t="s">
        <v>322</v>
      </c>
      <c r="B1071" s="2">
        <v>2</v>
      </c>
      <c r="C1071" s="11" t="s">
        <v>39</v>
      </c>
      <c r="D1071" s="2">
        <v>2</v>
      </c>
      <c r="E1071" s="2">
        <v>2014</v>
      </c>
      <c r="F1071" s="2" t="s">
        <v>323</v>
      </c>
      <c r="G1071" s="2">
        <v>1</v>
      </c>
      <c r="H1071" s="2">
        <v>0</v>
      </c>
      <c r="I1071" s="2">
        <v>0</v>
      </c>
      <c r="J1071" s="12">
        <v>31463</v>
      </c>
      <c r="K1071" s="12">
        <v>23817.562452687358</v>
      </c>
      <c r="L1071" s="12" t="s">
        <v>141</v>
      </c>
      <c r="M1071" s="15">
        <v>-3.9079017211718713E-2</v>
      </c>
      <c r="N1071" s="12">
        <v>29954.166782525641</v>
      </c>
      <c r="O1071" s="14">
        <f t="shared" si="16"/>
        <v>-9.5570337791856599E-2</v>
      </c>
      <c r="P1071">
        <v>1</v>
      </c>
      <c r="Q1071">
        <v>2</v>
      </c>
      <c r="R1071">
        <v>2</v>
      </c>
      <c r="S1071">
        <v>1</v>
      </c>
    </row>
    <row r="1072" spans="1:19">
      <c r="A1072" s="10" t="s">
        <v>164</v>
      </c>
      <c r="B1072" s="2">
        <v>3</v>
      </c>
      <c r="C1072" s="11" t="s">
        <v>19</v>
      </c>
      <c r="D1072" s="2">
        <v>4</v>
      </c>
      <c r="E1072" s="2">
        <v>2016</v>
      </c>
      <c r="F1072" s="2" t="s">
        <v>97</v>
      </c>
      <c r="G1072" s="2">
        <v>1</v>
      </c>
      <c r="H1072" s="2">
        <v>0</v>
      </c>
      <c r="I1072" s="2">
        <v>0</v>
      </c>
      <c r="J1072" s="12">
        <v>31374</v>
      </c>
      <c r="K1072" s="12">
        <v>23750.189250567753</v>
      </c>
      <c r="L1072" s="12" t="s">
        <v>102</v>
      </c>
      <c r="M1072" s="13">
        <v>-3.9079610241058257E-2</v>
      </c>
      <c r="N1072" s="12">
        <v>30068.652277508561</v>
      </c>
      <c r="O1072" s="14">
        <f t="shared" si="16"/>
        <v>-9.5567711292474239E-2</v>
      </c>
      <c r="P1072">
        <v>1</v>
      </c>
      <c r="Q1072">
        <v>2</v>
      </c>
      <c r="R1072">
        <v>2</v>
      </c>
      <c r="S1072">
        <v>1</v>
      </c>
    </row>
    <row r="1073" spans="1:19">
      <c r="A1073" s="10" t="s">
        <v>175</v>
      </c>
      <c r="B1073" s="2">
        <v>3</v>
      </c>
      <c r="C1073" s="11" t="s">
        <v>24</v>
      </c>
      <c r="D1073" s="2">
        <v>2</v>
      </c>
      <c r="E1073" s="2">
        <v>2009</v>
      </c>
      <c r="F1073" s="2" t="s">
        <v>99</v>
      </c>
      <c r="G1073" s="2">
        <v>1</v>
      </c>
      <c r="H1073" s="2">
        <v>0</v>
      </c>
      <c r="I1073" s="2">
        <v>0</v>
      </c>
      <c r="J1073" s="12">
        <v>31333</v>
      </c>
      <c r="K1073" s="12">
        <v>23719.152157456472</v>
      </c>
      <c r="L1073" s="12" t="s">
        <v>141</v>
      </c>
      <c r="M1073" s="15">
        <v>-3.9079883434349504E-2</v>
      </c>
      <c r="N1073" s="12">
        <v>27957.643759119252</v>
      </c>
      <c r="O1073" s="14">
        <f t="shared" si="16"/>
        <v>-9.561614155493256E-2</v>
      </c>
      <c r="P1073">
        <v>1</v>
      </c>
      <c r="Q1073">
        <v>2</v>
      </c>
      <c r="R1073">
        <v>2</v>
      </c>
      <c r="S1073">
        <v>1</v>
      </c>
    </row>
    <row r="1074" spans="1:19">
      <c r="A1074" s="10" t="s">
        <v>521</v>
      </c>
      <c r="B1074" s="2">
        <v>4</v>
      </c>
      <c r="C1074" s="11" t="s">
        <v>25</v>
      </c>
      <c r="D1074" s="2">
        <v>3</v>
      </c>
      <c r="E1074" s="2">
        <v>1991</v>
      </c>
      <c r="F1074" s="2" t="s">
        <v>196</v>
      </c>
      <c r="G1074" s="2">
        <v>1</v>
      </c>
      <c r="H1074" s="2">
        <v>0</v>
      </c>
      <c r="I1074" s="2">
        <v>0</v>
      </c>
      <c r="J1074" s="12">
        <v>31228</v>
      </c>
      <c r="K1074" s="12">
        <v>23639.66691900076</v>
      </c>
      <c r="L1074" s="12" t="s">
        <v>141</v>
      </c>
      <c r="M1074" s="13">
        <v>-3.9080583075705146E-2</v>
      </c>
      <c r="N1074" s="12">
        <v>38427.171600765403</v>
      </c>
      <c r="O1074" s="14">
        <f t="shared" si="16"/>
        <v>-9.5375952101991679E-2</v>
      </c>
      <c r="P1074">
        <v>1</v>
      </c>
      <c r="Q1074">
        <v>2</v>
      </c>
      <c r="R1074">
        <v>2</v>
      </c>
      <c r="S1074">
        <v>1</v>
      </c>
    </row>
    <row r="1075" spans="1:19">
      <c r="A1075" s="10" t="s">
        <v>322</v>
      </c>
      <c r="B1075" s="2">
        <v>2</v>
      </c>
      <c r="C1075" s="11" t="s">
        <v>39</v>
      </c>
      <c r="D1075" s="2">
        <v>2</v>
      </c>
      <c r="E1075" s="2">
        <v>2014</v>
      </c>
      <c r="F1075" s="2" t="s">
        <v>323</v>
      </c>
      <c r="G1075" s="2">
        <v>1</v>
      </c>
      <c r="H1075" s="2">
        <v>0</v>
      </c>
      <c r="I1075" s="2">
        <v>0</v>
      </c>
      <c r="J1075" s="12">
        <v>31203</v>
      </c>
      <c r="K1075" s="12">
        <v>23620.741862225586</v>
      </c>
      <c r="L1075" s="12" t="s">
        <v>141</v>
      </c>
      <c r="M1075" s="15">
        <v>-3.9080749656980295E-2</v>
      </c>
      <c r="N1075" s="12">
        <v>29706.635289551141</v>
      </c>
      <c r="O1075" s="14">
        <f t="shared" si="16"/>
        <v>-9.557601660132943E-2</v>
      </c>
      <c r="P1075">
        <v>1</v>
      </c>
      <c r="Q1075">
        <v>2</v>
      </c>
      <c r="R1075">
        <v>2</v>
      </c>
      <c r="S1075">
        <v>1</v>
      </c>
    </row>
    <row r="1076" spans="1:19">
      <c r="A1076" s="10" t="s">
        <v>408</v>
      </c>
      <c r="B1076" s="2">
        <v>6</v>
      </c>
      <c r="C1076" s="11" t="s">
        <v>24</v>
      </c>
      <c r="D1076" s="2">
        <v>3</v>
      </c>
      <c r="E1076" s="2">
        <v>2011</v>
      </c>
      <c r="F1076" s="2" t="s">
        <v>247</v>
      </c>
      <c r="G1076" s="2">
        <v>1</v>
      </c>
      <c r="H1076" s="2">
        <v>0</v>
      </c>
      <c r="I1076" s="2">
        <v>0</v>
      </c>
      <c r="J1076" s="12">
        <v>31199</v>
      </c>
      <c r="K1076" s="12">
        <v>23617.713853141562</v>
      </c>
      <c r="L1076" s="12" t="s">
        <v>141</v>
      </c>
      <c r="M1076" s="13">
        <v>-3.9080776309984321E-2</v>
      </c>
      <c r="N1076" s="12">
        <v>28008.71752729535</v>
      </c>
      <c r="O1076" s="14">
        <f t="shared" si="16"/>
        <v>-9.5614969832518382E-2</v>
      </c>
      <c r="P1076">
        <v>1</v>
      </c>
      <c r="Q1076">
        <v>2</v>
      </c>
      <c r="R1076">
        <v>2</v>
      </c>
      <c r="S1076">
        <v>1</v>
      </c>
    </row>
    <row r="1077" spans="1:19">
      <c r="A1077" s="10" t="s">
        <v>311</v>
      </c>
      <c r="B1077" s="2">
        <v>1</v>
      </c>
      <c r="C1077" s="11" t="s">
        <v>24</v>
      </c>
      <c r="D1077" s="2">
        <v>2</v>
      </c>
      <c r="E1077" s="2">
        <v>1995</v>
      </c>
      <c r="F1077" s="2" t="s">
        <v>284</v>
      </c>
      <c r="G1077" s="2">
        <v>1</v>
      </c>
      <c r="H1077" s="2">
        <v>0</v>
      </c>
      <c r="I1077" s="2">
        <v>0</v>
      </c>
      <c r="J1077" s="12">
        <v>31184</v>
      </c>
      <c r="K1077" s="12">
        <v>23606.358819076457</v>
      </c>
      <c r="L1077" s="12" t="s">
        <v>141</v>
      </c>
      <c r="M1077" s="15">
        <v>-3.9080876258749411E-2</v>
      </c>
      <c r="N1077" s="12">
        <v>36528.45325748864</v>
      </c>
      <c r="O1077" s="14">
        <f t="shared" si="16"/>
        <v>-9.5419512053028469E-2</v>
      </c>
      <c r="P1077">
        <v>1</v>
      </c>
      <c r="Q1077">
        <v>2</v>
      </c>
      <c r="R1077">
        <v>2</v>
      </c>
      <c r="S1077">
        <v>1</v>
      </c>
    </row>
    <row r="1078" spans="1:19">
      <c r="A1078" s="10" t="s">
        <v>169</v>
      </c>
      <c r="B1078" s="2">
        <v>3</v>
      </c>
      <c r="C1078" s="11" t="s">
        <v>19</v>
      </c>
      <c r="D1078" s="2">
        <v>3</v>
      </c>
      <c r="E1078" s="2">
        <v>2013</v>
      </c>
      <c r="F1078" s="2" t="s">
        <v>170</v>
      </c>
      <c r="G1078" s="2">
        <v>1</v>
      </c>
      <c r="H1078" s="2">
        <v>0</v>
      </c>
      <c r="I1078" s="2">
        <v>0</v>
      </c>
      <c r="J1078" s="12">
        <v>31101</v>
      </c>
      <c r="K1078" s="12">
        <v>23543.527630582892</v>
      </c>
      <c r="L1078" s="12" t="s">
        <v>102</v>
      </c>
      <c r="M1078" s="13">
        <v>-3.908142930858291E-2</v>
      </c>
      <c r="N1078" s="12">
        <v>29256.198108138364</v>
      </c>
      <c r="O1078" s="14">
        <f t="shared" si="16"/>
        <v>-9.5586350425530875E-2</v>
      </c>
      <c r="P1078">
        <v>1</v>
      </c>
      <c r="Q1078">
        <v>2</v>
      </c>
      <c r="R1078">
        <v>2</v>
      </c>
      <c r="S1078">
        <v>1</v>
      </c>
    </row>
    <row r="1079" spans="1:19">
      <c r="A1079" s="10" t="s">
        <v>399</v>
      </c>
      <c r="B1079" s="2">
        <v>2</v>
      </c>
      <c r="C1079" s="11" t="s">
        <v>19</v>
      </c>
      <c r="D1079" s="2">
        <v>2</v>
      </c>
      <c r="E1079" s="2">
        <v>1995</v>
      </c>
      <c r="F1079" s="2" t="s">
        <v>284</v>
      </c>
      <c r="G1079" s="2">
        <v>1</v>
      </c>
      <c r="H1079" s="2">
        <v>0</v>
      </c>
      <c r="I1079" s="2">
        <v>0</v>
      </c>
      <c r="J1079" s="12">
        <v>31012</v>
      </c>
      <c r="K1079" s="12">
        <v>23476.154428463287</v>
      </c>
      <c r="L1079" s="12" t="s">
        <v>102</v>
      </c>
      <c r="M1079" s="15">
        <v>-3.9082022337922455E-2</v>
      </c>
      <c r="N1079" s="12">
        <v>36326.975128951955</v>
      </c>
      <c r="O1079" s="14">
        <f t="shared" si="16"/>
        <v>-9.5424134317012549E-2</v>
      </c>
      <c r="P1079">
        <v>1</v>
      </c>
      <c r="Q1079">
        <v>2</v>
      </c>
      <c r="R1079">
        <v>2</v>
      </c>
      <c r="S1079">
        <v>1</v>
      </c>
    </row>
    <row r="1080" spans="1:19">
      <c r="A1080" s="10" t="s">
        <v>522</v>
      </c>
      <c r="B1080" s="2">
        <v>1</v>
      </c>
      <c r="C1080" s="11" t="s">
        <v>26</v>
      </c>
      <c r="D1080" s="2">
        <v>2</v>
      </c>
      <c r="E1080" s="2">
        <v>2008</v>
      </c>
      <c r="F1080" s="2" t="s">
        <v>478</v>
      </c>
      <c r="G1080" s="2">
        <v>1</v>
      </c>
      <c r="H1080" s="2">
        <v>0</v>
      </c>
      <c r="I1080" s="2">
        <v>0</v>
      </c>
      <c r="J1080" s="12">
        <v>31012</v>
      </c>
      <c r="K1080" s="12">
        <v>23476.154428463287</v>
      </c>
      <c r="L1080" s="12" t="s">
        <v>26</v>
      </c>
      <c r="M1080" s="13">
        <v>-3.9082022337922455E-2</v>
      </c>
      <c r="N1080" s="12">
        <v>27241.612485189791</v>
      </c>
      <c r="O1080" s="14">
        <f t="shared" si="16"/>
        <v>-9.5632568576530366E-2</v>
      </c>
      <c r="P1080">
        <v>1</v>
      </c>
      <c r="Q1080">
        <v>2</v>
      </c>
      <c r="R1080">
        <v>2</v>
      </c>
      <c r="S1080">
        <v>1</v>
      </c>
    </row>
    <row r="1081" spans="1:19">
      <c r="A1081" s="10" t="s">
        <v>249</v>
      </c>
      <c r="B1081" s="2">
        <v>3</v>
      </c>
      <c r="C1081" s="11" t="s">
        <v>24</v>
      </c>
      <c r="D1081" s="2">
        <v>2</v>
      </c>
      <c r="E1081" s="2">
        <v>2015</v>
      </c>
      <c r="F1081" s="2" t="s">
        <v>250</v>
      </c>
      <c r="G1081" s="2">
        <v>1</v>
      </c>
      <c r="H1081" s="2">
        <v>0</v>
      </c>
      <c r="I1081" s="2">
        <v>0</v>
      </c>
      <c r="J1081" s="12">
        <v>30939</v>
      </c>
      <c r="K1081" s="12">
        <v>23420.89326267979</v>
      </c>
      <c r="L1081" s="12" t="s">
        <v>141</v>
      </c>
      <c r="M1081" s="15">
        <v>-3.9082508755245896E-2</v>
      </c>
      <c r="N1081" s="12">
        <v>29728.737673329015</v>
      </c>
      <c r="O1081" s="14">
        <f t="shared" si="16"/>
        <v>-9.5575509533623162E-2</v>
      </c>
      <c r="P1081">
        <v>1</v>
      </c>
      <c r="Q1081">
        <v>2</v>
      </c>
      <c r="R1081">
        <v>2</v>
      </c>
      <c r="S1081">
        <v>1</v>
      </c>
    </row>
    <row r="1082" spans="1:19">
      <c r="A1082" s="10" t="s">
        <v>103</v>
      </c>
      <c r="B1082" s="2">
        <v>1</v>
      </c>
      <c r="C1082" s="11" t="s">
        <v>21</v>
      </c>
      <c r="D1082" s="2">
        <v>4</v>
      </c>
      <c r="E1082" s="2">
        <v>2002</v>
      </c>
      <c r="F1082" s="2" t="s">
        <v>104</v>
      </c>
      <c r="G1082" s="2">
        <v>1</v>
      </c>
      <c r="H1082" s="2">
        <v>0</v>
      </c>
      <c r="I1082" s="2">
        <v>0</v>
      </c>
      <c r="J1082" s="12">
        <v>30930</v>
      </c>
      <c r="K1082" s="12">
        <v>23414.080242240729</v>
      </c>
      <c r="L1082" s="12" t="s">
        <v>26</v>
      </c>
      <c r="M1082" s="13">
        <v>-3.9082568724504954E-2</v>
      </c>
      <c r="N1082" s="12">
        <v>28819.510719394293</v>
      </c>
      <c r="O1082" s="14">
        <f t="shared" si="16"/>
        <v>-9.5596368805212856E-2</v>
      </c>
      <c r="P1082">
        <v>1</v>
      </c>
      <c r="Q1082">
        <v>2</v>
      </c>
      <c r="R1082">
        <v>2</v>
      </c>
      <c r="S1082">
        <v>1</v>
      </c>
    </row>
    <row r="1083" spans="1:19">
      <c r="A1083" s="10" t="s">
        <v>450</v>
      </c>
      <c r="B1083" s="2">
        <v>4</v>
      </c>
      <c r="C1083" s="11" t="s">
        <v>24</v>
      </c>
      <c r="D1083" s="2">
        <v>3</v>
      </c>
      <c r="E1083" s="2">
        <v>2010</v>
      </c>
      <c r="F1083" s="2" t="s">
        <v>216</v>
      </c>
      <c r="G1083" s="2">
        <v>1</v>
      </c>
      <c r="H1083" s="2">
        <v>0</v>
      </c>
      <c r="I1083" s="2">
        <v>0</v>
      </c>
      <c r="J1083" s="12">
        <v>30927</v>
      </c>
      <c r="K1083" s="12">
        <v>23411.809235427707</v>
      </c>
      <c r="L1083" s="12" t="s">
        <v>141</v>
      </c>
      <c r="M1083" s="15">
        <v>-3.9082588714257967E-2</v>
      </c>
      <c r="N1083" s="12">
        <v>27460.929230914233</v>
      </c>
      <c r="O1083" s="14">
        <f t="shared" si="16"/>
        <v>-9.562753706317341E-2</v>
      </c>
      <c r="P1083">
        <v>1</v>
      </c>
      <c r="Q1083">
        <v>2</v>
      </c>
      <c r="R1083">
        <v>2</v>
      </c>
      <c r="S1083">
        <v>1</v>
      </c>
    </row>
    <row r="1084" spans="1:19">
      <c r="A1084" s="10" t="s">
        <v>335</v>
      </c>
      <c r="B1084" s="2">
        <v>3</v>
      </c>
      <c r="C1084" s="11" t="s">
        <v>19</v>
      </c>
      <c r="D1084" s="2">
        <v>3</v>
      </c>
      <c r="E1084" s="2">
        <v>2014</v>
      </c>
      <c r="F1084" s="2" t="s">
        <v>145</v>
      </c>
      <c r="G1084" s="2">
        <v>1</v>
      </c>
      <c r="H1084" s="2">
        <v>0</v>
      </c>
      <c r="I1084" s="2">
        <v>0</v>
      </c>
      <c r="J1084" s="12">
        <v>30901</v>
      </c>
      <c r="K1084" s="12">
        <v>23392.127176381531</v>
      </c>
      <c r="L1084" s="12" t="s">
        <v>102</v>
      </c>
      <c r="M1084" s="13">
        <v>-3.9082761958784129E-2</v>
      </c>
      <c r="N1084" s="12">
        <v>29419.117940019223</v>
      </c>
      <c r="O1084" s="14">
        <f t="shared" si="16"/>
        <v>-9.5582612756947863E-2</v>
      </c>
      <c r="P1084">
        <v>1</v>
      </c>
      <c r="Q1084">
        <v>2</v>
      </c>
      <c r="R1084">
        <v>2</v>
      </c>
      <c r="S1084">
        <v>1</v>
      </c>
    </row>
    <row r="1085" spans="1:19">
      <c r="A1085" s="10" t="s">
        <v>439</v>
      </c>
      <c r="B1085" s="2">
        <v>4</v>
      </c>
      <c r="C1085" s="11" t="s">
        <v>19</v>
      </c>
      <c r="D1085" s="2">
        <v>3</v>
      </c>
      <c r="E1085" s="2">
        <v>2013</v>
      </c>
      <c r="F1085" s="2" t="s">
        <v>170</v>
      </c>
      <c r="G1085" s="2">
        <v>1</v>
      </c>
      <c r="H1085" s="2">
        <v>0</v>
      </c>
      <c r="I1085" s="2">
        <v>0</v>
      </c>
      <c r="J1085" s="12">
        <v>30898</v>
      </c>
      <c r="K1085" s="12">
        <v>23389.856169568509</v>
      </c>
      <c r="L1085" s="12" t="s">
        <v>102</v>
      </c>
      <c r="M1085" s="15">
        <v>-3.9082781948537142E-2</v>
      </c>
      <c r="N1085" s="12">
        <v>29065.239353887631</v>
      </c>
      <c r="O1085" s="14">
        <f t="shared" si="16"/>
        <v>-9.559073135649658E-2</v>
      </c>
      <c r="P1085">
        <v>1</v>
      </c>
      <c r="Q1085">
        <v>2</v>
      </c>
      <c r="R1085">
        <v>2</v>
      </c>
      <c r="S1085">
        <v>1</v>
      </c>
    </row>
    <row r="1086" spans="1:19">
      <c r="A1086" s="10" t="s">
        <v>174</v>
      </c>
      <c r="B1086" s="2">
        <v>6</v>
      </c>
      <c r="C1086" s="11" t="s">
        <v>24</v>
      </c>
      <c r="D1086" s="2">
        <v>2</v>
      </c>
      <c r="E1086" s="2">
        <v>2011</v>
      </c>
      <c r="F1086" s="2" t="s">
        <v>161</v>
      </c>
      <c r="G1086" s="2">
        <v>1</v>
      </c>
      <c r="H1086" s="2">
        <v>0</v>
      </c>
      <c r="I1086" s="2">
        <v>0</v>
      </c>
      <c r="J1086" s="12">
        <v>30879</v>
      </c>
      <c r="K1086" s="12">
        <v>23375.47312641938</v>
      </c>
      <c r="L1086" s="12" t="s">
        <v>141</v>
      </c>
      <c r="M1086" s="13">
        <v>-3.9082908550306258E-2</v>
      </c>
      <c r="N1086" s="12">
        <v>27721.439421947918</v>
      </c>
      <c r="O1086" s="14">
        <f t="shared" si="16"/>
        <v>-9.5621560499452835E-2</v>
      </c>
      <c r="P1086">
        <v>1</v>
      </c>
      <c r="Q1086">
        <v>2</v>
      </c>
      <c r="R1086">
        <v>2</v>
      </c>
      <c r="S1086">
        <v>1</v>
      </c>
    </row>
    <row r="1087" spans="1:19">
      <c r="A1087" s="10" t="s">
        <v>264</v>
      </c>
      <c r="B1087" s="2">
        <v>5</v>
      </c>
      <c r="C1087" s="11" t="s">
        <v>24</v>
      </c>
      <c r="D1087" s="2">
        <v>3</v>
      </c>
      <c r="E1087" s="2">
        <v>2010</v>
      </c>
      <c r="F1087" s="2" t="s">
        <v>216</v>
      </c>
      <c r="G1087" s="2">
        <v>1</v>
      </c>
      <c r="H1087" s="2">
        <v>0</v>
      </c>
      <c r="I1087" s="2">
        <v>0</v>
      </c>
      <c r="J1087" s="12">
        <v>30857</v>
      </c>
      <c r="K1087" s="12">
        <v>23358.819076457232</v>
      </c>
      <c r="L1087" s="12" t="s">
        <v>141</v>
      </c>
      <c r="M1087" s="15">
        <v>-3.9083055141828395E-2</v>
      </c>
      <c r="N1087" s="12">
        <v>27398.774316238902</v>
      </c>
      <c r="O1087" s="14">
        <f t="shared" si="16"/>
        <v>-9.562896300665237E-2</v>
      </c>
      <c r="P1087">
        <v>1</v>
      </c>
      <c r="Q1087">
        <v>2</v>
      </c>
      <c r="R1087">
        <v>2</v>
      </c>
      <c r="S1087">
        <v>1</v>
      </c>
    </row>
    <row r="1088" spans="1:19">
      <c r="A1088" s="10" t="s">
        <v>438</v>
      </c>
      <c r="B1088" s="2">
        <v>1</v>
      </c>
      <c r="C1088" s="11" t="s">
        <v>20</v>
      </c>
      <c r="D1088" s="2">
        <v>1</v>
      </c>
      <c r="E1088" s="2">
        <v>2004</v>
      </c>
      <c r="F1088" s="2" t="s">
        <v>133</v>
      </c>
      <c r="G1088" s="2">
        <v>2</v>
      </c>
      <c r="H1088" s="2">
        <v>0</v>
      </c>
      <c r="I1088" s="2">
        <v>0</v>
      </c>
      <c r="J1088" s="12">
        <v>30854</v>
      </c>
      <c r="K1088" s="12">
        <v>23356.54806964421</v>
      </c>
      <c r="L1088" s="12" t="s">
        <v>105</v>
      </c>
      <c r="M1088" s="13">
        <v>-3.9083075131581414E-2</v>
      </c>
      <c r="N1088" s="12">
        <v>28792.89896825207</v>
      </c>
      <c r="O1088" s="14">
        <f t="shared" si="16"/>
        <v>-9.5596979325767883E-2</v>
      </c>
      <c r="P1088">
        <v>1</v>
      </c>
      <c r="Q1088">
        <v>2</v>
      </c>
      <c r="R1088">
        <v>2</v>
      </c>
      <c r="S1088">
        <v>1</v>
      </c>
    </row>
    <row r="1089" spans="1:19">
      <c r="A1089" s="10" t="s">
        <v>523</v>
      </c>
      <c r="B1089" s="2">
        <v>6</v>
      </c>
      <c r="C1089" s="11" t="s">
        <v>24</v>
      </c>
      <c r="D1089" s="2">
        <v>3</v>
      </c>
      <c r="E1089" s="2">
        <v>2013</v>
      </c>
      <c r="F1089" s="2" t="s">
        <v>170</v>
      </c>
      <c r="G1089" s="2">
        <v>1</v>
      </c>
      <c r="H1089" s="2">
        <v>0</v>
      </c>
      <c r="I1089" s="2">
        <v>0</v>
      </c>
      <c r="J1089" s="12">
        <v>30813</v>
      </c>
      <c r="K1089" s="12">
        <v>23325.510976532929</v>
      </c>
      <c r="L1089" s="12" t="s">
        <v>141</v>
      </c>
      <c r="M1089" s="15">
        <v>-3.908334832487266E-2</v>
      </c>
      <c r="N1089" s="12">
        <v>28985.281254817128</v>
      </c>
      <c r="O1089" s="14">
        <f t="shared" si="16"/>
        <v>-9.5592565736457594E-2</v>
      </c>
      <c r="P1089">
        <v>1</v>
      </c>
      <c r="Q1089">
        <v>2</v>
      </c>
      <c r="R1089">
        <v>2</v>
      </c>
      <c r="S1089">
        <v>1</v>
      </c>
    </row>
    <row r="1090" spans="1:19">
      <c r="A1090" s="10" t="s">
        <v>498</v>
      </c>
      <c r="B1090" s="2">
        <v>5</v>
      </c>
      <c r="C1090" s="11" t="s">
        <v>19</v>
      </c>
      <c r="D1090" s="2">
        <v>3</v>
      </c>
      <c r="E1090" s="2">
        <v>2015</v>
      </c>
      <c r="F1090" s="2" t="s">
        <v>227</v>
      </c>
      <c r="G1090" s="2">
        <v>1</v>
      </c>
      <c r="H1090" s="2">
        <v>0</v>
      </c>
      <c r="I1090" s="2">
        <v>0</v>
      </c>
      <c r="J1090" s="12">
        <v>30800</v>
      </c>
      <c r="K1090" s="12">
        <v>23315.669947009843</v>
      </c>
      <c r="L1090" s="12" t="s">
        <v>102</v>
      </c>
      <c r="M1090" s="13">
        <v>-3.9083434947135738E-2</v>
      </c>
      <c r="N1090" s="12">
        <v>29595.175032759096</v>
      </c>
      <c r="O1090" s="14">
        <f t="shared" ref="O1090:O1153" si="17">STANDARDIZE(N1090,AVERAGE($N$2:$N$1580),STDEV($N$2:$N$1580))</f>
        <v>-9.5578573696406544E-2</v>
      </c>
      <c r="P1090">
        <v>1</v>
      </c>
      <c r="Q1090">
        <v>2</v>
      </c>
      <c r="R1090">
        <v>2</v>
      </c>
      <c r="S1090">
        <v>1</v>
      </c>
    </row>
    <row r="1091" spans="1:19">
      <c r="A1091" s="10" t="s">
        <v>322</v>
      </c>
      <c r="B1091" s="2">
        <v>2</v>
      </c>
      <c r="C1091" s="11" t="s">
        <v>39</v>
      </c>
      <c r="D1091" s="2">
        <v>2</v>
      </c>
      <c r="E1091" s="2">
        <v>2014</v>
      </c>
      <c r="F1091" s="2" t="s">
        <v>323</v>
      </c>
      <c r="G1091" s="2">
        <v>1</v>
      </c>
      <c r="H1091" s="2">
        <v>0</v>
      </c>
      <c r="I1091" s="2">
        <v>0</v>
      </c>
      <c r="J1091" s="12">
        <v>30797</v>
      </c>
      <c r="K1091" s="12">
        <v>23313.398940196821</v>
      </c>
      <c r="L1091" s="12" t="s">
        <v>141</v>
      </c>
      <c r="M1091" s="15">
        <v>-3.9083454936888758E-2</v>
      </c>
      <c r="N1091" s="12">
        <v>29320.105342829425</v>
      </c>
      <c r="O1091" s="14">
        <f t="shared" si="17"/>
        <v>-9.5584884280736998E-2</v>
      </c>
      <c r="P1091">
        <v>1</v>
      </c>
      <c r="Q1091">
        <v>2</v>
      </c>
      <c r="R1091">
        <v>2</v>
      </c>
      <c r="S1091">
        <v>1</v>
      </c>
    </row>
    <row r="1092" spans="1:19">
      <c r="A1092" s="10" t="s">
        <v>249</v>
      </c>
      <c r="B1092" s="2">
        <v>3</v>
      </c>
      <c r="C1092" s="11" t="s">
        <v>24</v>
      </c>
      <c r="D1092" s="2">
        <v>2</v>
      </c>
      <c r="E1092" s="2">
        <v>2015</v>
      </c>
      <c r="F1092" s="2" t="s">
        <v>250</v>
      </c>
      <c r="G1092" s="2">
        <v>1</v>
      </c>
      <c r="H1092" s="2">
        <v>0</v>
      </c>
      <c r="I1092" s="2">
        <v>0</v>
      </c>
      <c r="J1092" s="12">
        <v>30752</v>
      </c>
      <c r="K1092" s="12">
        <v>23279.333838001516</v>
      </c>
      <c r="L1092" s="12" t="s">
        <v>141</v>
      </c>
      <c r="M1092" s="13">
        <v>-3.908375478318403E-2</v>
      </c>
      <c r="N1092" s="12">
        <v>29549.052682058693</v>
      </c>
      <c r="O1092" s="14">
        <f t="shared" si="17"/>
        <v>-9.5579631824561945E-2</v>
      </c>
      <c r="P1092">
        <v>1</v>
      </c>
      <c r="Q1092">
        <v>2</v>
      </c>
      <c r="R1092">
        <v>2</v>
      </c>
      <c r="S1092">
        <v>1</v>
      </c>
    </row>
    <row r="1093" spans="1:19">
      <c r="A1093" s="10" t="s">
        <v>509</v>
      </c>
      <c r="B1093" s="2">
        <v>2</v>
      </c>
      <c r="C1093" s="11" t="s">
        <v>39</v>
      </c>
      <c r="D1093" s="2">
        <v>4</v>
      </c>
      <c r="E1093" s="2">
        <v>2012</v>
      </c>
      <c r="F1093" s="2" t="s">
        <v>510</v>
      </c>
      <c r="G1093" s="2">
        <v>1</v>
      </c>
      <c r="H1093" s="2">
        <v>0</v>
      </c>
      <c r="I1093" s="2">
        <v>0</v>
      </c>
      <c r="J1093" s="12">
        <v>30749</v>
      </c>
      <c r="K1093" s="12">
        <v>23277.062831188494</v>
      </c>
      <c r="L1093" s="12" t="s">
        <v>141</v>
      </c>
      <c r="M1093" s="15">
        <v>-3.9083774772937049E-2</v>
      </c>
      <c r="N1093" s="12">
        <v>28364.79915442942</v>
      </c>
      <c r="O1093" s="14">
        <f t="shared" si="17"/>
        <v>-9.5606800691319549E-2</v>
      </c>
      <c r="P1093">
        <v>1</v>
      </c>
      <c r="Q1093">
        <v>2</v>
      </c>
      <c r="R1093">
        <v>2</v>
      </c>
      <c r="S1093">
        <v>1</v>
      </c>
    </row>
    <row r="1094" spans="1:19">
      <c r="A1094" s="10" t="s">
        <v>260</v>
      </c>
      <c r="B1094" s="2">
        <v>5</v>
      </c>
      <c r="C1094" s="11" t="s">
        <v>24</v>
      </c>
      <c r="D1094" s="2">
        <v>2</v>
      </c>
      <c r="E1094" s="2">
        <v>2011</v>
      </c>
      <c r="F1094" s="2" t="s">
        <v>161</v>
      </c>
      <c r="G1094" s="2">
        <v>1</v>
      </c>
      <c r="H1094" s="2">
        <v>0</v>
      </c>
      <c r="I1094" s="2">
        <v>0</v>
      </c>
      <c r="J1094" s="12">
        <v>30743</v>
      </c>
      <c r="K1094" s="12">
        <v>23272.520817562454</v>
      </c>
      <c r="L1094" s="12" t="s">
        <v>141</v>
      </c>
      <c r="M1094" s="13">
        <v>-3.9083814752443088E-2</v>
      </c>
      <c r="N1094" s="12">
        <v>27599.346227175258</v>
      </c>
      <c r="O1094" s="14">
        <f t="shared" si="17"/>
        <v>-9.5624361532899993E-2</v>
      </c>
      <c r="P1094">
        <v>1</v>
      </c>
      <c r="Q1094">
        <v>2</v>
      </c>
      <c r="R1094">
        <v>2</v>
      </c>
      <c r="S1094">
        <v>1</v>
      </c>
    </row>
    <row r="1095" spans="1:19">
      <c r="A1095" s="10" t="s">
        <v>498</v>
      </c>
      <c r="B1095" s="2">
        <v>5</v>
      </c>
      <c r="C1095" s="11" t="s">
        <v>19</v>
      </c>
      <c r="D1095" s="2">
        <v>3</v>
      </c>
      <c r="E1095" s="2">
        <v>2015</v>
      </c>
      <c r="F1095" s="2" t="s">
        <v>227</v>
      </c>
      <c r="G1095" s="2">
        <v>1</v>
      </c>
      <c r="H1095" s="2">
        <v>0</v>
      </c>
      <c r="I1095" s="2">
        <v>0</v>
      </c>
      <c r="J1095" s="12">
        <v>30743</v>
      </c>
      <c r="K1095" s="12">
        <v>23272.520817562454</v>
      </c>
      <c r="L1095" s="12" t="s">
        <v>102</v>
      </c>
      <c r="M1095" s="15">
        <v>-3.9083814752443088E-2</v>
      </c>
      <c r="N1095" s="12">
        <v>29540.404741302365</v>
      </c>
      <c r="O1095" s="14">
        <f t="shared" si="17"/>
        <v>-9.5579830223591095E-2</v>
      </c>
      <c r="P1095">
        <v>1</v>
      </c>
      <c r="Q1095">
        <v>2</v>
      </c>
      <c r="R1095">
        <v>2</v>
      </c>
      <c r="S1095">
        <v>1</v>
      </c>
    </row>
    <row r="1096" spans="1:19">
      <c r="A1096" s="10" t="s">
        <v>246</v>
      </c>
      <c r="B1096" s="2">
        <v>3</v>
      </c>
      <c r="C1096" s="11" t="s">
        <v>24</v>
      </c>
      <c r="D1096" s="2">
        <v>3</v>
      </c>
      <c r="E1096" s="2">
        <v>2011</v>
      </c>
      <c r="F1096" s="2" t="s">
        <v>247</v>
      </c>
      <c r="G1096" s="2">
        <v>1</v>
      </c>
      <c r="H1096" s="2">
        <v>0</v>
      </c>
      <c r="I1096" s="2">
        <v>0</v>
      </c>
      <c r="J1096" s="12">
        <v>30737</v>
      </c>
      <c r="K1096" s="12">
        <v>23267.978803936414</v>
      </c>
      <c r="L1096" s="12" t="s">
        <v>141</v>
      </c>
      <c r="M1096" s="13">
        <v>-3.9083854731949121E-2</v>
      </c>
      <c r="N1096" s="12">
        <v>27593.959762699997</v>
      </c>
      <c r="O1096" s="14">
        <f t="shared" si="17"/>
        <v>-9.5624485107905E-2</v>
      </c>
      <c r="P1096">
        <v>1</v>
      </c>
      <c r="Q1096">
        <v>2</v>
      </c>
      <c r="R1096">
        <v>2</v>
      </c>
      <c r="S1096">
        <v>1</v>
      </c>
    </row>
    <row r="1097" spans="1:19">
      <c r="A1097" s="10" t="s">
        <v>414</v>
      </c>
      <c r="B1097" s="2">
        <v>4</v>
      </c>
      <c r="C1097" s="11" t="s">
        <v>24</v>
      </c>
      <c r="D1097" s="2">
        <v>3</v>
      </c>
      <c r="E1097" s="2">
        <v>2015</v>
      </c>
      <c r="F1097" s="2" t="s">
        <v>227</v>
      </c>
      <c r="G1097" s="2">
        <v>1</v>
      </c>
      <c r="H1097" s="2">
        <v>0</v>
      </c>
      <c r="I1097" s="2">
        <v>0</v>
      </c>
      <c r="J1097" s="12">
        <v>30730</v>
      </c>
      <c r="K1097" s="12">
        <v>23262.679788039364</v>
      </c>
      <c r="L1097" s="12" t="s">
        <v>141</v>
      </c>
      <c r="M1097" s="15">
        <v>-3.9083901374706166E-2</v>
      </c>
      <c r="N1097" s="12">
        <v>29527.913271321006</v>
      </c>
      <c r="O1097" s="14">
        <f t="shared" si="17"/>
        <v>-9.5580116799966516E-2</v>
      </c>
      <c r="P1097">
        <v>1</v>
      </c>
      <c r="Q1097">
        <v>2</v>
      </c>
      <c r="R1097">
        <v>2</v>
      </c>
      <c r="S1097">
        <v>1</v>
      </c>
    </row>
    <row r="1098" spans="1:19">
      <c r="A1098" s="10" t="s">
        <v>449</v>
      </c>
      <c r="B1098" s="2">
        <v>3</v>
      </c>
      <c r="C1098" s="11" t="s">
        <v>19</v>
      </c>
      <c r="D1098" s="2">
        <v>2</v>
      </c>
      <c r="E1098" s="2">
        <v>2014</v>
      </c>
      <c r="F1098" s="2" t="s">
        <v>323</v>
      </c>
      <c r="G1098" s="2">
        <v>1</v>
      </c>
      <c r="H1098" s="2">
        <v>0</v>
      </c>
      <c r="I1098" s="2">
        <v>0</v>
      </c>
      <c r="J1098" s="12">
        <v>30683</v>
      </c>
      <c r="K1098" s="12">
        <v>23227.100681302047</v>
      </c>
      <c r="L1098" s="12" t="s">
        <v>102</v>
      </c>
      <c r="M1098" s="13">
        <v>-3.9084214547503451E-2</v>
      </c>
      <c r="N1098" s="12">
        <v>29211.572303602145</v>
      </c>
      <c r="O1098" s="14">
        <f t="shared" si="17"/>
        <v>-9.5587374220275093E-2</v>
      </c>
      <c r="P1098">
        <v>1</v>
      </c>
      <c r="Q1098">
        <v>2</v>
      </c>
      <c r="R1098">
        <v>2</v>
      </c>
      <c r="S1098">
        <v>1</v>
      </c>
    </row>
    <row r="1099" spans="1:19">
      <c r="A1099" s="10" t="s">
        <v>322</v>
      </c>
      <c r="B1099" s="2">
        <v>2</v>
      </c>
      <c r="C1099" s="11" t="s">
        <v>39</v>
      </c>
      <c r="D1099" s="2">
        <v>2</v>
      </c>
      <c r="E1099" s="2">
        <v>2014</v>
      </c>
      <c r="F1099" s="2" t="s">
        <v>323</v>
      </c>
      <c r="G1099" s="2">
        <v>1</v>
      </c>
      <c r="H1099" s="2">
        <v>0</v>
      </c>
      <c r="I1099" s="2">
        <v>0</v>
      </c>
      <c r="J1099" s="12">
        <v>30673</v>
      </c>
      <c r="K1099" s="12">
        <v>23219.530658591975</v>
      </c>
      <c r="L1099" s="12" t="s">
        <v>141</v>
      </c>
      <c r="M1099" s="15">
        <v>-3.908428118001351E-2</v>
      </c>
      <c r="N1099" s="12">
        <v>29202.051861564662</v>
      </c>
      <c r="O1099" s="14">
        <f t="shared" si="17"/>
        <v>-9.5587592636024038E-2</v>
      </c>
      <c r="P1099">
        <v>1</v>
      </c>
      <c r="Q1099">
        <v>2</v>
      </c>
      <c r="R1099">
        <v>2</v>
      </c>
      <c r="S1099">
        <v>1</v>
      </c>
    </row>
    <row r="1100" spans="1:19">
      <c r="A1100" s="10" t="s">
        <v>524</v>
      </c>
      <c r="B1100" s="2">
        <v>5</v>
      </c>
      <c r="C1100" s="11" t="s">
        <v>24</v>
      </c>
      <c r="D1100" s="2">
        <v>4</v>
      </c>
      <c r="E1100" s="2">
        <v>2012</v>
      </c>
      <c r="F1100" s="2" t="s">
        <v>510</v>
      </c>
      <c r="G1100" s="2">
        <v>1</v>
      </c>
      <c r="H1100" s="2">
        <v>0</v>
      </c>
      <c r="I1100" s="2">
        <v>0</v>
      </c>
      <c r="J1100" s="12">
        <v>30657</v>
      </c>
      <c r="K1100" s="12">
        <v>23207.418622255867</v>
      </c>
      <c r="L1100" s="12" t="s">
        <v>141</v>
      </c>
      <c r="M1100" s="13">
        <v>-3.9084387792029607E-2</v>
      </c>
      <c r="N1100" s="12">
        <v>28279.932605201557</v>
      </c>
      <c r="O1100" s="14">
        <f t="shared" si="17"/>
        <v>-9.5608747679793174E-2</v>
      </c>
      <c r="P1100">
        <v>1</v>
      </c>
      <c r="Q1100">
        <v>2</v>
      </c>
      <c r="R1100">
        <v>2</v>
      </c>
      <c r="S1100">
        <v>1</v>
      </c>
    </row>
    <row r="1101" spans="1:19">
      <c r="A1101" s="10" t="s">
        <v>435</v>
      </c>
      <c r="B1101" s="2">
        <v>5</v>
      </c>
      <c r="C1101" s="11" t="s">
        <v>24</v>
      </c>
      <c r="D1101" s="2">
        <v>2</v>
      </c>
      <c r="E1101" s="2">
        <v>1995</v>
      </c>
      <c r="F1101" s="2" t="s">
        <v>284</v>
      </c>
      <c r="G1101" s="2">
        <v>1</v>
      </c>
      <c r="H1101" s="2">
        <v>0</v>
      </c>
      <c r="I1101" s="2">
        <v>0</v>
      </c>
      <c r="J1101" s="12">
        <v>30575</v>
      </c>
      <c r="K1101" s="12">
        <v>23145.344436033309</v>
      </c>
      <c r="L1101" s="12" t="s">
        <v>141</v>
      </c>
      <c r="M1101" s="15">
        <v>-3.9084934178612106E-2</v>
      </c>
      <c r="N1101" s="12">
        <v>35815.080116332581</v>
      </c>
      <c r="O1101" s="14">
        <f t="shared" si="17"/>
        <v>-9.5435878092367463E-2</v>
      </c>
      <c r="P1101">
        <v>1</v>
      </c>
      <c r="Q1101">
        <v>2</v>
      </c>
      <c r="R1101">
        <v>2</v>
      </c>
      <c r="S1101">
        <v>1</v>
      </c>
    </row>
    <row r="1102" spans="1:19">
      <c r="A1102" s="10" t="s">
        <v>413</v>
      </c>
      <c r="B1102" s="2">
        <v>4</v>
      </c>
      <c r="C1102" s="11" t="s">
        <v>24</v>
      </c>
      <c r="D1102" s="2">
        <v>2</v>
      </c>
      <c r="E1102" s="2">
        <v>2015</v>
      </c>
      <c r="F1102" s="2" t="s">
        <v>250</v>
      </c>
      <c r="G1102" s="2">
        <v>1</v>
      </c>
      <c r="H1102" s="2">
        <v>0</v>
      </c>
      <c r="I1102" s="2">
        <v>0</v>
      </c>
      <c r="J1102" s="12">
        <v>30413</v>
      </c>
      <c r="K1102" s="12">
        <v>23022.710068130207</v>
      </c>
      <c r="L1102" s="12" t="s">
        <v>141</v>
      </c>
      <c r="M1102" s="13">
        <v>-3.9086013625275091E-2</v>
      </c>
      <c r="N1102" s="12">
        <v>29223.313580237089</v>
      </c>
      <c r="O1102" s="14">
        <f t="shared" si="17"/>
        <v>-9.558710485465953E-2</v>
      </c>
      <c r="P1102">
        <v>1</v>
      </c>
      <c r="Q1102">
        <v>2</v>
      </c>
      <c r="R1102">
        <v>2</v>
      </c>
      <c r="S1102">
        <v>1</v>
      </c>
    </row>
    <row r="1103" spans="1:19">
      <c r="A1103" s="10" t="s">
        <v>410</v>
      </c>
      <c r="B1103" s="2">
        <v>5</v>
      </c>
      <c r="C1103" s="11" t="s">
        <v>24</v>
      </c>
      <c r="D1103" s="2">
        <v>2</v>
      </c>
      <c r="E1103" s="2">
        <v>2009</v>
      </c>
      <c r="F1103" s="2" t="s">
        <v>99</v>
      </c>
      <c r="G1103" s="2">
        <v>1</v>
      </c>
      <c r="H1103" s="2">
        <v>0</v>
      </c>
      <c r="I1103" s="2">
        <v>0</v>
      </c>
      <c r="J1103" s="12">
        <v>30385</v>
      </c>
      <c r="K1103" s="12">
        <v>23001.514004542016</v>
      </c>
      <c r="L1103" s="12" t="s">
        <v>141</v>
      </c>
      <c r="M1103" s="15">
        <v>-3.908620019630326E-2</v>
      </c>
      <c r="N1103" s="12">
        <v>27111.767325849374</v>
      </c>
      <c r="O1103" s="14">
        <f t="shared" si="17"/>
        <v>-9.5635547453731026E-2</v>
      </c>
      <c r="P1103">
        <v>1</v>
      </c>
      <c r="Q1103">
        <v>2</v>
      </c>
      <c r="R1103">
        <v>2</v>
      </c>
      <c r="S1103">
        <v>1</v>
      </c>
    </row>
    <row r="1104" spans="1:19">
      <c r="A1104" s="10" t="s">
        <v>517</v>
      </c>
      <c r="B1104" s="2">
        <v>2</v>
      </c>
      <c r="C1104" s="11" t="s">
        <v>24</v>
      </c>
      <c r="D1104" s="2">
        <v>3</v>
      </c>
      <c r="E1104" s="2">
        <v>2016</v>
      </c>
      <c r="F1104" s="2" t="s">
        <v>158</v>
      </c>
      <c r="G1104" s="2">
        <v>1</v>
      </c>
      <c r="H1104" s="2">
        <v>0</v>
      </c>
      <c r="I1104" s="2">
        <v>0</v>
      </c>
      <c r="J1104" s="12">
        <v>30356</v>
      </c>
      <c r="K1104" s="12">
        <v>22979.560938682818</v>
      </c>
      <c r="L1104" s="12" t="s">
        <v>141</v>
      </c>
      <c r="M1104" s="13">
        <v>-3.9086393430582435E-2</v>
      </c>
      <c r="N1104" s="12">
        <v>29093.007220502641</v>
      </c>
      <c r="O1104" s="14">
        <f t="shared" si="17"/>
        <v>-9.5590094312611465E-2</v>
      </c>
      <c r="P1104">
        <v>1</v>
      </c>
      <c r="Q1104">
        <v>2</v>
      </c>
      <c r="R1104">
        <v>2</v>
      </c>
      <c r="S1104">
        <v>1</v>
      </c>
    </row>
    <row r="1105" spans="1:19">
      <c r="A1105" s="10" t="s">
        <v>413</v>
      </c>
      <c r="B1105" s="2">
        <v>4</v>
      </c>
      <c r="C1105" s="11" t="s">
        <v>24</v>
      </c>
      <c r="D1105" s="2">
        <v>2</v>
      </c>
      <c r="E1105" s="2">
        <v>2015</v>
      </c>
      <c r="F1105" s="2" t="s">
        <v>250</v>
      </c>
      <c r="G1105" s="2">
        <v>1</v>
      </c>
      <c r="H1105" s="2">
        <v>0</v>
      </c>
      <c r="I1105" s="2">
        <v>0</v>
      </c>
      <c r="J1105" s="12">
        <v>30340</v>
      </c>
      <c r="K1105" s="12">
        <v>22967.448902346707</v>
      </c>
      <c r="L1105" s="12" t="s">
        <v>141</v>
      </c>
      <c r="M1105" s="15">
        <v>-3.9086500042598532E-2</v>
      </c>
      <c r="N1105" s="12">
        <v>29153.169171880225</v>
      </c>
      <c r="O1105" s="14">
        <f t="shared" si="17"/>
        <v>-9.558871409122921E-2</v>
      </c>
      <c r="P1105">
        <v>1</v>
      </c>
      <c r="Q1105">
        <v>2</v>
      </c>
      <c r="R1105">
        <v>2</v>
      </c>
      <c r="S1105">
        <v>1</v>
      </c>
    </row>
    <row r="1106" spans="1:19">
      <c r="A1106" s="10" t="s">
        <v>129</v>
      </c>
      <c r="B1106" s="2">
        <v>1</v>
      </c>
      <c r="C1106" s="11" t="s">
        <v>24</v>
      </c>
      <c r="D1106" s="2">
        <v>3</v>
      </c>
      <c r="E1106" s="2">
        <v>2004</v>
      </c>
      <c r="F1106" s="2" t="s">
        <v>128</v>
      </c>
      <c r="G1106" s="2">
        <v>1</v>
      </c>
      <c r="H1106" s="2">
        <v>0</v>
      </c>
      <c r="I1106" s="2">
        <v>0</v>
      </c>
      <c r="J1106" s="12">
        <v>30334</v>
      </c>
      <c r="K1106" s="12">
        <v>22962.906888720667</v>
      </c>
      <c r="L1106" s="12" t="s">
        <v>141</v>
      </c>
      <c r="M1106" s="13">
        <v>-3.9086540022104571E-2</v>
      </c>
      <c r="N1106" s="12">
        <v>28307.635875509117</v>
      </c>
      <c r="O1106" s="14">
        <f t="shared" si="17"/>
        <v>-9.5608112117861396E-2</v>
      </c>
      <c r="P1106">
        <v>1</v>
      </c>
      <c r="Q1106">
        <v>2</v>
      </c>
      <c r="R1106">
        <v>2</v>
      </c>
      <c r="S1106">
        <v>1</v>
      </c>
    </row>
    <row r="1107" spans="1:19">
      <c r="A1107" s="10" t="s">
        <v>260</v>
      </c>
      <c r="B1107" s="2">
        <v>5</v>
      </c>
      <c r="C1107" s="11" t="s">
        <v>24</v>
      </c>
      <c r="D1107" s="2">
        <v>2</v>
      </c>
      <c r="E1107" s="2">
        <v>2011</v>
      </c>
      <c r="F1107" s="2" t="s">
        <v>161</v>
      </c>
      <c r="G1107" s="2">
        <v>1</v>
      </c>
      <c r="H1107" s="2">
        <v>0</v>
      </c>
      <c r="I1107" s="2">
        <v>0</v>
      </c>
      <c r="J1107" s="12">
        <v>30166</v>
      </c>
      <c r="K1107" s="12">
        <v>22835.730507191522</v>
      </c>
      <c r="L1107" s="12" t="s">
        <v>141</v>
      </c>
      <c r="M1107" s="15">
        <v>-3.9087659448273589E-2</v>
      </c>
      <c r="N1107" s="12">
        <v>27081.347893470673</v>
      </c>
      <c r="O1107" s="14">
        <f t="shared" si="17"/>
        <v>-9.5636245329216163E-2</v>
      </c>
      <c r="P1107">
        <v>1</v>
      </c>
      <c r="Q1107">
        <v>2</v>
      </c>
      <c r="R1107">
        <v>2</v>
      </c>
      <c r="S1107">
        <v>1</v>
      </c>
    </row>
    <row r="1108" spans="1:19">
      <c r="A1108" s="10" t="s">
        <v>264</v>
      </c>
      <c r="B1108" s="2">
        <v>5</v>
      </c>
      <c r="C1108" s="11" t="s">
        <v>24</v>
      </c>
      <c r="D1108" s="2">
        <v>3</v>
      </c>
      <c r="E1108" s="2">
        <v>2010</v>
      </c>
      <c r="F1108" s="2" t="s">
        <v>216</v>
      </c>
      <c r="G1108" s="2">
        <v>1</v>
      </c>
      <c r="H1108" s="2">
        <v>0</v>
      </c>
      <c r="I1108" s="2">
        <v>0</v>
      </c>
      <c r="J1108" s="12">
        <v>30160</v>
      </c>
      <c r="K1108" s="12">
        <v>22831.188493565482</v>
      </c>
      <c r="L1108" s="12" t="s">
        <v>141</v>
      </c>
      <c r="M1108" s="13">
        <v>-3.9087699427779621E-2</v>
      </c>
      <c r="N1108" s="12">
        <v>26779.888951543096</v>
      </c>
      <c r="O1108" s="14">
        <f t="shared" si="17"/>
        <v>-9.5643161329578452E-2</v>
      </c>
      <c r="P1108">
        <v>1</v>
      </c>
      <c r="Q1108">
        <v>2</v>
      </c>
      <c r="R1108">
        <v>2</v>
      </c>
      <c r="S1108">
        <v>1</v>
      </c>
    </row>
    <row r="1109" spans="1:19">
      <c r="A1109" s="10" t="s">
        <v>308</v>
      </c>
      <c r="B1109" s="2">
        <v>5</v>
      </c>
      <c r="C1109" s="11" t="s">
        <v>24</v>
      </c>
      <c r="D1109" s="2">
        <v>2</v>
      </c>
      <c r="E1109" s="2">
        <v>2015</v>
      </c>
      <c r="F1109" s="2" t="s">
        <v>250</v>
      </c>
      <c r="G1109" s="2">
        <v>1</v>
      </c>
      <c r="H1109" s="2">
        <v>0</v>
      </c>
      <c r="I1109" s="2">
        <v>0</v>
      </c>
      <c r="J1109" s="12">
        <v>30134</v>
      </c>
      <c r="K1109" s="12">
        <v>22811.506434519306</v>
      </c>
      <c r="L1109" s="12" t="s">
        <v>141</v>
      </c>
      <c r="M1109" s="15">
        <v>-3.9087872672305783E-2</v>
      </c>
      <c r="N1109" s="12">
        <v>28955.227416790993</v>
      </c>
      <c r="O1109" s="14">
        <f t="shared" si="17"/>
        <v>-9.5593255224562829E-2</v>
      </c>
      <c r="P1109">
        <v>1</v>
      </c>
      <c r="Q1109">
        <v>2</v>
      </c>
      <c r="R1109">
        <v>2</v>
      </c>
      <c r="S1109">
        <v>1</v>
      </c>
    </row>
    <row r="1110" spans="1:19">
      <c r="A1110" s="10" t="s">
        <v>125</v>
      </c>
      <c r="B1110" s="2">
        <v>1</v>
      </c>
      <c r="C1110" s="11" t="s">
        <v>24</v>
      </c>
      <c r="D1110" s="2">
        <v>2</v>
      </c>
      <c r="E1110" s="2">
        <v>2020</v>
      </c>
      <c r="F1110" s="2" t="s">
        <v>126</v>
      </c>
      <c r="G1110" s="2">
        <v>1</v>
      </c>
      <c r="H1110" s="2">
        <v>0</v>
      </c>
      <c r="I1110" s="2">
        <v>0</v>
      </c>
      <c r="J1110" s="12">
        <v>29995</v>
      </c>
      <c r="K1110" s="12">
        <v>22706.283118849358</v>
      </c>
      <c r="L1110" s="12" t="s">
        <v>141</v>
      </c>
      <c r="M1110" s="13">
        <v>-3.9088798864195626E-2</v>
      </c>
      <c r="N1110" s="12">
        <v>28802.970362271149</v>
      </c>
      <c r="O1110" s="14">
        <f t="shared" si="17"/>
        <v>-9.559674827020774E-2</v>
      </c>
      <c r="P1110">
        <v>1</v>
      </c>
      <c r="Q1110">
        <v>2</v>
      </c>
      <c r="R1110">
        <v>2</v>
      </c>
      <c r="S1110">
        <v>1</v>
      </c>
    </row>
    <row r="1111" spans="1:19">
      <c r="A1111" s="10" t="s">
        <v>500</v>
      </c>
      <c r="B1111" s="2">
        <v>4</v>
      </c>
      <c r="C1111" s="11" t="s">
        <v>24</v>
      </c>
      <c r="D1111" s="2">
        <v>3</v>
      </c>
      <c r="E1111" s="2">
        <v>2009</v>
      </c>
      <c r="F1111" s="2" t="s">
        <v>204</v>
      </c>
      <c r="G1111" s="2">
        <v>1</v>
      </c>
      <c r="H1111" s="2">
        <v>0</v>
      </c>
      <c r="I1111" s="2">
        <v>0</v>
      </c>
      <c r="J1111" s="12">
        <v>29922</v>
      </c>
      <c r="K1111" s="12">
        <v>22651.021953065861</v>
      </c>
      <c r="L1111" s="12" t="s">
        <v>141</v>
      </c>
      <c r="M1111" s="15">
        <v>-3.9089285281519066E-2</v>
      </c>
      <c r="N1111" s="12">
        <v>26698.644131119465</v>
      </c>
      <c r="O1111" s="14">
        <f t="shared" si="17"/>
        <v>-9.5645025229199043E-2</v>
      </c>
      <c r="P1111">
        <v>1</v>
      </c>
      <c r="Q1111">
        <v>2</v>
      </c>
      <c r="R1111">
        <v>2</v>
      </c>
      <c r="S1111">
        <v>1</v>
      </c>
    </row>
    <row r="1112" spans="1:19">
      <c r="A1112" s="10" t="s">
        <v>249</v>
      </c>
      <c r="B1112" s="2">
        <v>3</v>
      </c>
      <c r="C1112" s="11" t="s">
        <v>19</v>
      </c>
      <c r="D1112" s="2">
        <v>2</v>
      </c>
      <c r="E1112" s="2">
        <v>2015</v>
      </c>
      <c r="F1112" s="2" t="s">
        <v>250</v>
      </c>
      <c r="G1112" s="2">
        <v>1</v>
      </c>
      <c r="H1112" s="2">
        <v>0</v>
      </c>
      <c r="I1112" s="2">
        <v>0</v>
      </c>
      <c r="J1112" s="12">
        <v>29865</v>
      </c>
      <c r="K1112" s="12">
        <v>22607.872823618472</v>
      </c>
      <c r="L1112" s="12" t="s">
        <v>102</v>
      </c>
      <c r="M1112" s="13">
        <v>-3.9089665086826417E-2</v>
      </c>
      <c r="N1112" s="12">
        <v>28696.750076407479</v>
      </c>
      <c r="O1112" s="14">
        <f t="shared" si="17"/>
        <v>-9.5599185151100427E-2</v>
      </c>
      <c r="P1112">
        <v>1</v>
      </c>
      <c r="Q1112">
        <v>2</v>
      </c>
      <c r="R1112">
        <v>2</v>
      </c>
      <c r="S1112">
        <v>1</v>
      </c>
    </row>
    <row r="1113" spans="1:19">
      <c r="A1113" s="10" t="s">
        <v>525</v>
      </c>
      <c r="B1113" s="2">
        <v>5</v>
      </c>
      <c r="C1113" s="11" t="s">
        <v>19</v>
      </c>
      <c r="D1113" s="2">
        <v>3</v>
      </c>
      <c r="E1113" s="2">
        <v>2020</v>
      </c>
      <c r="F1113" s="2" t="s">
        <v>424</v>
      </c>
      <c r="G1113" s="2">
        <v>1</v>
      </c>
      <c r="H1113" s="2">
        <v>0</v>
      </c>
      <c r="I1113" s="2">
        <v>0</v>
      </c>
      <c r="J1113" s="12">
        <v>29833</v>
      </c>
      <c r="K1113" s="12">
        <v>22583.648750946253</v>
      </c>
      <c r="L1113" s="12" t="s">
        <v>102</v>
      </c>
      <c r="M1113" s="15">
        <v>-3.9089878310858611E-2</v>
      </c>
      <c r="N1113" s="12">
        <v>28647.408395320395</v>
      </c>
      <c r="O1113" s="14">
        <f t="shared" si="17"/>
        <v>-9.5600317136378732E-2</v>
      </c>
      <c r="P1113">
        <v>1</v>
      </c>
      <c r="Q1113">
        <v>2</v>
      </c>
      <c r="R1113">
        <v>2</v>
      </c>
      <c r="S1113">
        <v>1</v>
      </c>
    </row>
    <row r="1114" spans="1:19">
      <c r="A1114" s="10" t="s">
        <v>294</v>
      </c>
      <c r="B1114" s="2">
        <v>2</v>
      </c>
      <c r="C1114" s="11" t="s">
        <v>39</v>
      </c>
      <c r="D1114" s="2">
        <v>2</v>
      </c>
      <c r="E1114" s="2">
        <v>2011</v>
      </c>
      <c r="F1114" s="2" t="s">
        <v>161</v>
      </c>
      <c r="G1114" s="2">
        <v>1</v>
      </c>
      <c r="H1114" s="2">
        <v>0</v>
      </c>
      <c r="I1114" s="2">
        <v>0</v>
      </c>
      <c r="J1114" s="12">
        <v>29820</v>
      </c>
      <c r="K1114" s="12">
        <v>22573.807721423167</v>
      </c>
      <c r="L1114" s="12" t="s">
        <v>141</v>
      </c>
      <c r="M1114" s="13">
        <v>-3.9089964933121689E-2</v>
      </c>
      <c r="N1114" s="12">
        <v>26770.728442063762</v>
      </c>
      <c r="O1114" s="14">
        <f t="shared" si="17"/>
        <v>-9.5643371487839052E-2</v>
      </c>
      <c r="P1114">
        <v>1</v>
      </c>
      <c r="Q1114">
        <v>2</v>
      </c>
      <c r="R1114">
        <v>2</v>
      </c>
      <c r="S1114">
        <v>1</v>
      </c>
    </row>
    <row r="1115" spans="1:19">
      <c r="A1115" s="10" t="s">
        <v>188</v>
      </c>
      <c r="B1115" s="2">
        <v>4</v>
      </c>
      <c r="C1115" s="11" t="s">
        <v>28</v>
      </c>
      <c r="D1115" s="2">
        <v>2</v>
      </c>
      <c r="E1115" s="2">
        <v>2013</v>
      </c>
      <c r="F1115" s="2" t="s">
        <v>189</v>
      </c>
      <c r="G1115" s="2">
        <v>1</v>
      </c>
      <c r="H1115" s="2">
        <v>0</v>
      </c>
      <c r="I1115" s="2">
        <v>0</v>
      </c>
      <c r="J1115" s="12">
        <v>29766</v>
      </c>
      <c r="K1115" s="12">
        <v>22532.929598788796</v>
      </c>
      <c r="L1115" s="12" t="s">
        <v>141</v>
      </c>
      <c r="M1115" s="15">
        <v>-3.9090324748676013E-2</v>
      </c>
      <c r="N1115" s="12">
        <v>28000.385610972207</v>
      </c>
      <c r="O1115" s="14">
        <f t="shared" si="17"/>
        <v>-9.5615160981389086E-2</v>
      </c>
      <c r="P1115">
        <v>1</v>
      </c>
      <c r="Q1115">
        <v>2</v>
      </c>
      <c r="R1115">
        <v>2</v>
      </c>
      <c r="S1115">
        <v>1</v>
      </c>
    </row>
    <row r="1116" spans="1:19">
      <c r="A1116" s="10" t="s">
        <v>160</v>
      </c>
      <c r="B1116" s="2">
        <v>3</v>
      </c>
      <c r="C1116" s="11" t="s">
        <v>24</v>
      </c>
      <c r="D1116" s="2">
        <v>2</v>
      </c>
      <c r="E1116" s="2">
        <v>2011</v>
      </c>
      <c r="F1116" s="2" t="s">
        <v>161</v>
      </c>
      <c r="G1116" s="2">
        <v>1</v>
      </c>
      <c r="H1116" s="2">
        <v>0</v>
      </c>
      <c r="I1116" s="2">
        <v>0</v>
      </c>
      <c r="J1116" s="12">
        <v>29766</v>
      </c>
      <c r="K1116" s="12">
        <v>22532.929598788796</v>
      </c>
      <c r="L1116" s="12" t="s">
        <v>141</v>
      </c>
      <c r="M1116" s="13">
        <v>-3.9090324748676013E-2</v>
      </c>
      <c r="N1116" s="12">
        <v>26722.250261786383</v>
      </c>
      <c r="O1116" s="14">
        <f t="shared" si="17"/>
        <v>-9.5644483662884236E-2</v>
      </c>
      <c r="P1116">
        <v>1</v>
      </c>
      <c r="Q1116">
        <v>2</v>
      </c>
      <c r="R1116">
        <v>2</v>
      </c>
      <c r="S1116">
        <v>1</v>
      </c>
    </row>
    <row r="1117" spans="1:19">
      <c r="A1117" s="10" t="s">
        <v>526</v>
      </c>
      <c r="B1117" s="2">
        <v>4</v>
      </c>
      <c r="C1117" s="11" t="s">
        <v>24</v>
      </c>
      <c r="D1117" s="2">
        <v>2</v>
      </c>
      <c r="E1117" s="2">
        <v>2002</v>
      </c>
      <c r="F1117" s="2" t="s">
        <v>307</v>
      </c>
      <c r="G1117" s="2">
        <v>1</v>
      </c>
      <c r="H1117" s="2">
        <v>0</v>
      </c>
      <c r="I1117" s="2">
        <v>0</v>
      </c>
      <c r="J1117" s="12">
        <v>29766</v>
      </c>
      <c r="K1117" s="12">
        <v>22532.929598788796</v>
      </c>
      <c r="L1117" s="12" t="s">
        <v>141</v>
      </c>
      <c r="M1117" s="15">
        <v>-3.9090324748676013E-2</v>
      </c>
      <c r="N1117" s="12">
        <v>27734.935534222132</v>
      </c>
      <c r="O1117" s="14">
        <f t="shared" si="17"/>
        <v>-9.5621250874809494E-2</v>
      </c>
      <c r="P1117">
        <v>1</v>
      </c>
      <c r="Q1117">
        <v>2</v>
      </c>
      <c r="R1117">
        <v>2</v>
      </c>
      <c r="S1117">
        <v>1</v>
      </c>
    </row>
    <row r="1118" spans="1:19">
      <c r="A1118" s="10" t="s">
        <v>527</v>
      </c>
      <c r="B1118" s="2">
        <v>5</v>
      </c>
      <c r="C1118" s="11" t="s">
        <v>21</v>
      </c>
      <c r="D1118" s="2">
        <v>2</v>
      </c>
      <c r="E1118" s="2">
        <v>1998</v>
      </c>
      <c r="F1118" s="2" t="s">
        <v>156</v>
      </c>
      <c r="G1118" s="2">
        <v>1</v>
      </c>
      <c r="H1118" s="2">
        <v>0</v>
      </c>
      <c r="I1118" s="2">
        <v>0</v>
      </c>
      <c r="J1118" s="12">
        <v>29712</v>
      </c>
      <c r="K1118" s="12">
        <v>22492.051476154429</v>
      </c>
      <c r="L1118" s="12" t="s">
        <v>26</v>
      </c>
      <c r="M1118" s="13">
        <v>-3.9090684564230344E-2</v>
      </c>
      <c r="N1118" s="12">
        <v>31350.578489073385</v>
      </c>
      <c r="O1118" s="14">
        <f t="shared" si="17"/>
        <v>-9.5538301641903231E-2</v>
      </c>
      <c r="P1118">
        <v>1</v>
      </c>
      <c r="Q1118">
        <v>2</v>
      </c>
      <c r="R1118">
        <v>2</v>
      </c>
      <c r="S1118">
        <v>1</v>
      </c>
    </row>
    <row r="1119" spans="1:19">
      <c r="A1119" s="10" t="s">
        <v>435</v>
      </c>
      <c r="B1119" s="2">
        <v>5</v>
      </c>
      <c r="C1119" s="11" t="s">
        <v>39</v>
      </c>
      <c r="D1119" s="2">
        <v>2</v>
      </c>
      <c r="E1119" s="2">
        <v>1995</v>
      </c>
      <c r="F1119" s="2" t="s">
        <v>284</v>
      </c>
      <c r="G1119" s="2">
        <v>1</v>
      </c>
      <c r="H1119" s="2">
        <v>0</v>
      </c>
      <c r="I1119" s="2">
        <v>0</v>
      </c>
      <c r="J1119" s="12">
        <v>29706</v>
      </c>
      <c r="K1119" s="12">
        <v>22487.509462528389</v>
      </c>
      <c r="L1119" s="12" t="s">
        <v>141</v>
      </c>
      <c r="M1119" s="15">
        <v>-3.9090724543736383E-2</v>
      </c>
      <c r="N1119" s="12">
        <v>34797.147013435017</v>
      </c>
      <c r="O1119" s="14">
        <f t="shared" si="17"/>
        <v>-9.5459231274938189E-2</v>
      </c>
      <c r="P1119">
        <v>1</v>
      </c>
      <c r="Q1119">
        <v>2</v>
      </c>
      <c r="R1119">
        <v>2</v>
      </c>
      <c r="S1119">
        <v>1</v>
      </c>
    </row>
    <row r="1120" spans="1:19">
      <c r="A1120" s="10" t="s">
        <v>283</v>
      </c>
      <c r="B1120" s="2">
        <v>3</v>
      </c>
      <c r="C1120" s="11" t="s">
        <v>39</v>
      </c>
      <c r="D1120" s="2">
        <v>2</v>
      </c>
      <c r="E1120" s="2">
        <v>1995</v>
      </c>
      <c r="F1120" s="2" t="s">
        <v>284</v>
      </c>
      <c r="G1120" s="2">
        <v>1</v>
      </c>
      <c r="H1120" s="2">
        <v>0</v>
      </c>
      <c r="I1120" s="2">
        <v>0</v>
      </c>
      <c r="J1120" s="12">
        <v>29573</v>
      </c>
      <c r="K1120" s="12">
        <v>22386.828160484481</v>
      </c>
      <c r="L1120" s="12" t="s">
        <v>141</v>
      </c>
      <c r="M1120" s="13">
        <v>-3.9091610756120186E-2</v>
      </c>
      <c r="N1120" s="12">
        <v>34641.35287915956</v>
      </c>
      <c r="O1120" s="14">
        <f t="shared" si="17"/>
        <v>-9.5462805467437517E-2</v>
      </c>
      <c r="P1120">
        <v>1</v>
      </c>
      <c r="Q1120">
        <v>2</v>
      </c>
      <c r="R1120">
        <v>2</v>
      </c>
      <c r="S1120">
        <v>1</v>
      </c>
    </row>
    <row r="1121" spans="1:19">
      <c r="A1121" s="10" t="s">
        <v>226</v>
      </c>
      <c r="B1121" s="2">
        <v>3</v>
      </c>
      <c r="C1121" s="11" t="s">
        <v>19</v>
      </c>
      <c r="D1121" s="2">
        <v>3</v>
      </c>
      <c r="E1121" s="2">
        <v>2015</v>
      </c>
      <c r="F1121" s="2" t="s">
        <v>227</v>
      </c>
      <c r="G1121" s="2">
        <v>1</v>
      </c>
      <c r="H1121" s="2">
        <v>0</v>
      </c>
      <c r="I1121" s="2">
        <v>0</v>
      </c>
      <c r="J1121" s="12">
        <v>29570</v>
      </c>
      <c r="K1121" s="12">
        <v>22384.557153671463</v>
      </c>
      <c r="L1121" s="12" t="s">
        <v>102</v>
      </c>
      <c r="M1121" s="15">
        <v>-3.9091630745873206E-2</v>
      </c>
      <c r="N1121" s="12">
        <v>28413.28979606125</v>
      </c>
      <c r="O1121" s="14">
        <f t="shared" si="17"/>
        <v>-9.5605688230388883E-2</v>
      </c>
      <c r="P1121">
        <v>1</v>
      </c>
      <c r="Q1121">
        <v>2</v>
      </c>
      <c r="R1121">
        <v>2</v>
      </c>
      <c r="S1121">
        <v>1</v>
      </c>
    </row>
    <row r="1122" spans="1:19">
      <c r="A1122" s="10" t="s">
        <v>497</v>
      </c>
      <c r="B1122" s="2">
        <v>3</v>
      </c>
      <c r="C1122" s="11" t="s">
        <v>24</v>
      </c>
      <c r="D1122" s="2">
        <v>4</v>
      </c>
      <c r="E1122" s="2">
        <v>2014</v>
      </c>
      <c r="F1122" s="2" t="s">
        <v>384</v>
      </c>
      <c r="G1122" s="2">
        <v>1</v>
      </c>
      <c r="H1122" s="2">
        <v>0</v>
      </c>
      <c r="I1122" s="2">
        <v>0</v>
      </c>
      <c r="J1122" s="12">
        <v>29554</v>
      </c>
      <c r="K1122" s="12">
        <v>22372.445117335352</v>
      </c>
      <c r="L1122" s="12" t="s">
        <v>141</v>
      </c>
      <c r="M1122" s="13">
        <v>-3.9091737357889303E-2</v>
      </c>
      <c r="N1122" s="12">
        <v>28136.714397570569</v>
      </c>
      <c r="O1122" s="14">
        <f t="shared" si="17"/>
        <v>-9.5612033358332099E-2</v>
      </c>
      <c r="P1122">
        <v>1</v>
      </c>
      <c r="Q1122">
        <v>2</v>
      </c>
      <c r="R1122">
        <v>2</v>
      </c>
      <c r="S1122">
        <v>1</v>
      </c>
    </row>
    <row r="1123" spans="1:19">
      <c r="A1123" s="10" t="s">
        <v>526</v>
      </c>
      <c r="B1123" s="2">
        <v>4</v>
      </c>
      <c r="C1123" s="11" t="s">
        <v>24</v>
      </c>
      <c r="D1123" s="2">
        <v>2</v>
      </c>
      <c r="E1123" s="2">
        <v>2002</v>
      </c>
      <c r="F1123" s="2" t="s">
        <v>307</v>
      </c>
      <c r="G1123" s="2">
        <v>1</v>
      </c>
      <c r="H1123" s="2">
        <v>0</v>
      </c>
      <c r="I1123" s="2">
        <v>0</v>
      </c>
      <c r="J1123" s="12">
        <v>29541</v>
      </c>
      <c r="K1123" s="12">
        <v>22362.604087812266</v>
      </c>
      <c r="L1123" s="12" t="s">
        <v>141</v>
      </c>
      <c r="M1123" s="15">
        <v>-3.9091823980152381E-2</v>
      </c>
      <c r="N1123" s="12">
        <v>27525.288269047098</v>
      </c>
      <c r="O1123" s="14">
        <f t="shared" si="17"/>
        <v>-9.5626060553210906E-2</v>
      </c>
      <c r="P1123">
        <v>1</v>
      </c>
      <c r="Q1123">
        <v>2</v>
      </c>
      <c r="R1123">
        <v>2</v>
      </c>
      <c r="S1123">
        <v>1</v>
      </c>
    </row>
    <row r="1124" spans="1:19">
      <c r="A1124" s="10" t="s">
        <v>412</v>
      </c>
      <c r="B1124" s="2">
        <v>4</v>
      </c>
      <c r="C1124" s="11" t="s">
        <v>24</v>
      </c>
      <c r="D1124" s="2">
        <v>2</v>
      </c>
      <c r="E1124" s="2">
        <v>2014</v>
      </c>
      <c r="F1124" s="2" t="s">
        <v>323</v>
      </c>
      <c r="G1124" s="2">
        <v>1</v>
      </c>
      <c r="H1124" s="2">
        <v>0</v>
      </c>
      <c r="I1124" s="2">
        <v>0</v>
      </c>
      <c r="J1124" s="12">
        <v>29506</v>
      </c>
      <c r="K1124" s="12">
        <v>22336.109008327025</v>
      </c>
      <c r="L1124" s="12" t="s">
        <v>141</v>
      </c>
      <c r="M1124" s="13">
        <v>-3.9092057193937595E-2</v>
      </c>
      <c r="N1124" s="12">
        <v>28091.016275790662</v>
      </c>
      <c r="O1124" s="14">
        <f t="shared" si="17"/>
        <v>-9.561308175392709E-2</v>
      </c>
      <c r="P1124">
        <v>1</v>
      </c>
      <c r="Q1124">
        <v>2</v>
      </c>
      <c r="R1124">
        <v>2</v>
      </c>
      <c r="S1124">
        <v>1</v>
      </c>
    </row>
    <row r="1125" spans="1:19">
      <c r="A1125" s="10" t="s">
        <v>300</v>
      </c>
      <c r="B1125" s="2">
        <v>4</v>
      </c>
      <c r="C1125" s="11" t="s">
        <v>24</v>
      </c>
      <c r="D1125" s="2">
        <v>3</v>
      </c>
      <c r="E1125" s="2">
        <v>2011</v>
      </c>
      <c r="F1125" s="2" t="s">
        <v>247</v>
      </c>
      <c r="G1125" s="2">
        <v>1</v>
      </c>
      <c r="H1125" s="2">
        <v>0</v>
      </c>
      <c r="I1125" s="2">
        <v>0</v>
      </c>
      <c r="J1125" s="12">
        <v>29481</v>
      </c>
      <c r="K1125" s="12">
        <v>22317.183951551855</v>
      </c>
      <c r="L1125" s="12" t="s">
        <v>141</v>
      </c>
      <c r="M1125" s="15">
        <v>-3.9092223775212744E-2</v>
      </c>
      <c r="N1125" s="12">
        <v>26466.393199211328</v>
      </c>
      <c r="O1125" s="14">
        <f t="shared" si="17"/>
        <v>-9.5650353475622743E-2</v>
      </c>
      <c r="P1125">
        <v>1</v>
      </c>
      <c r="Q1125">
        <v>2</v>
      </c>
      <c r="R1125">
        <v>2</v>
      </c>
      <c r="S1125">
        <v>1</v>
      </c>
    </row>
    <row r="1126" spans="1:19">
      <c r="A1126" s="10" t="s">
        <v>249</v>
      </c>
      <c r="B1126" s="2">
        <v>3</v>
      </c>
      <c r="C1126" s="11" t="s">
        <v>19</v>
      </c>
      <c r="D1126" s="2">
        <v>2</v>
      </c>
      <c r="E1126" s="2">
        <v>2015</v>
      </c>
      <c r="F1126" s="2" t="s">
        <v>250</v>
      </c>
      <c r="G1126" s="2">
        <v>1</v>
      </c>
      <c r="H1126" s="2">
        <v>0</v>
      </c>
      <c r="I1126" s="2">
        <v>0</v>
      </c>
      <c r="J1126" s="12">
        <v>29475</v>
      </c>
      <c r="K1126" s="12">
        <v>22312.641937925815</v>
      </c>
      <c r="L1126" s="12" t="s">
        <v>102</v>
      </c>
      <c r="M1126" s="13">
        <v>-3.9092263754718783E-2</v>
      </c>
      <c r="N1126" s="12">
        <v>28322.005976966699</v>
      </c>
      <c r="O1126" s="14">
        <f t="shared" si="17"/>
        <v>-9.5607782442363135E-2</v>
      </c>
      <c r="P1126">
        <v>1</v>
      </c>
      <c r="Q1126">
        <v>2</v>
      </c>
      <c r="R1126">
        <v>2</v>
      </c>
      <c r="S1126">
        <v>1</v>
      </c>
    </row>
    <row r="1127" spans="1:19">
      <c r="A1127" s="10" t="s">
        <v>470</v>
      </c>
      <c r="B1127" s="2">
        <v>2</v>
      </c>
      <c r="C1127" s="11" t="s">
        <v>26</v>
      </c>
      <c r="D1127" s="2">
        <v>1</v>
      </c>
      <c r="E1127" s="2">
        <v>2010</v>
      </c>
      <c r="F1127" s="2" t="s">
        <v>214</v>
      </c>
      <c r="G1127" s="2">
        <v>1</v>
      </c>
      <c r="H1127" s="2">
        <v>0</v>
      </c>
      <c r="I1127" s="2">
        <v>0</v>
      </c>
      <c r="J1127" s="12">
        <v>29424</v>
      </c>
      <c r="K1127" s="12">
        <v>22274.034822104466</v>
      </c>
      <c r="L1127" s="12" t="s">
        <v>26</v>
      </c>
      <c r="M1127" s="15">
        <v>-3.9092603580520094E-2</v>
      </c>
      <c r="N1127" s="12">
        <v>26126.374420099604</v>
      </c>
      <c r="O1127" s="14">
        <f t="shared" si="17"/>
        <v>-9.5658154106728538E-2</v>
      </c>
      <c r="P1127">
        <v>1</v>
      </c>
      <c r="Q1127">
        <v>2</v>
      </c>
      <c r="R1127">
        <v>2</v>
      </c>
      <c r="S1127">
        <v>1</v>
      </c>
    </row>
    <row r="1128" spans="1:19">
      <c r="A1128" s="10" t="s">
        <v>169</v>
      </c>
      <c r="B1128" s="2">
        <v>3</v>
      </c>
      <c r="C1128" s="11" t="s">
        <v>19</v>
      </c>
      <c r="D1128" s="2">
        <v>3</v>
      </c>
      <c r="E1128" s="2">
        <v>2013</v>
      </c>
      <c r="F1128" s="2" t="s">
        <v>170</v>
      </c>
      <c r="G1128" s="2">
        <v>1</v>
      </c>
      <c r="H1128" s="2">
        <v>0</v>
      </c>
      <c r="I1128" s="2">
        <v>0</v>
      </c>
      <c r="J1128" s="12">
        <v>29237</v>
      </c>
      <c r="K1128" s="12">
        <v>22132.475397426195</v>
      </c>
      <c r="L1128" s="12" t="s">
        <v>102</v>
      </c>
      <c r="M1128" s="13">
        <v>-3.9093849608458228E-2</v>
      </c>
      <c r="N1128" s="12">
        <v>27502.764029698126</v>
      </c>
      <c r="O1128" s="14">
        <f t="shared" si="17"/>
        <v>-9.5626577299028764E-2</v>
      </c>
      <c r="P1128">
        <v>1</v>
      </c>
      <c r="Q1128">
        <v>2</v>
      </c>
      <c r="R1128">
        <v>2</v>
      </c>
      <c r="S1128">
        <v>1</v>
      </c>
    </row>
    <row r="1129" spans="1:19">
      <c r="A1129" s="10" t="s">
        <v>226</v>
      </c>
      <c r="B1129" s="2">
        <v>3</v>
      </c>
      <c r="C1129" s="11" t="s">
        <v>24</v>
      </c>
      <c r="D1129" s="2">
        <v>3</v>
      </c>
      <c r="E1129" s="2">
        <v>2015</v>
      </c>
      <c r="F1129" s="2" t="s">
        <v>227</v>
      </c>
      <c r="G1129" s="2">
        <v>1</v>
      </c>
      <c r="H1129" s="2">
        <v>0</v>
      </c>
      <c r="I1129" s="2">
        <v>0</v>
      </c>
      <c r="J1129" s="12">
        <v>29199</v>
      </c>
      <c r="K1129" s="12">
        <v>22103.709311127936</v>
      </c>
      <c r="L1129" s="12" t="s">
        <v>141</v>
      </c>
      <c r="M1129" s="15">
        <v>-3.9094102811996455E-2</v>
      </c>
      <c r="N1129" s="12">
        <v>28056.80246043938</v>
      </c>
      <c r="O1129" s="14">
        <f t="shared" si="17"/>
        <v>-9.5613866679256726E-2</v>
      </c>
      <c r="P1129">
        <v>1</v>
      </c>
      <c r="Q1129">
        <v>2</v>
      </c>
      <c r="R1129">
        <v>2</v>
      </c>
      <c r="S1129">
        <v>1</v>
      </c>
    </row>
    <row r="1130" spans="1:19">
      <c r="A1130" s="10" t="s">
        <v>226</v>
      </c>
      <c r="B1130" s="2">
        <v>3</v>
      </c>
      <c r="C1130" s="11" t="s">
        <v>19</v>
      </c>
      <c r="D1130" s="2">
        <v>3</v>
      </c>
      <c r="E1130" s="2">
        <v>2015</v>
      </c>
      <c r="F1130" s="2" t="s">
        <v>227</v>
      </c>
      <c r="G1130" s="2">
        <v>1</v>
      </c>
      <c r="H1130" s="2">
        <v>0</v>
      </c>
      <c r="I1130" s="2">
        <v>0</v>
      </c>
      <c r="J1130" s="12">
        <v>29196</v>
      </c>
      <c r="K1130" s="12">
        <v>22101.438304314914</v>
      </c>
      <c r="L1130" s="12" t="s">
        <v>102</v>
      </c>
      <c r="M1130" s="13">
        <v>-3.9094122801749474E-2</v>
      </c>
      <c r="N1130" s="12">
        <v>28053.919813520602</v>
      </c>
      <c r="O1130" s="14">
        <f t="shared" si="17"/>
        <v>-9.5613932812266433E-2</v>
      </c>
      <c r="P1130">
        <v>1</v>
      </c>
      <c r="Q1130">
        <v>2</v>
      </c>
      <c r="R1130">
        <v>2</v>
      </c>
      <c r="S1130">
        <v>1</v>
      </c>
    </row>
    <row r="1131" spans="1:19">
      <c r="A1131" s="10" t="s">
        <v>226</v>
      </c>
      <c r="B1131" s="2">
        <v>3</v>
      </c>
      <c r="C1131" s="11" t="s">
        <v>19</v>
      </c>
      <c r="D1131" s="2">
        <v>3</v>
      </c>
      <c r="E1131" s="2">
        <v>2015</v>
      </c>
      <c r="F1131" s="2" t="s">
        <v>227</v>
      </c>
      <c r="G1131" s="2">
        <v>1</v>
      </c>
      <c r="H1131" s="2">
        <v>0</v>
      </c>
      <c r="I1131" s="2">
        <v>0</v>
      </c>
      <c r="J1131" s="12">
        <v>29189</v>
      </c>
      <c r="K1131" s="12">
        <v>22096.139288417868</v>
      </c>
      <c r="L1131" s="12" t="s">
        <v>102</v>
      </c>
      <c r="M1131" s="15">
        <v>-3.909416944450652E-2</v>
      </c>
      <c r="N1131" s="12">
        <v>28047.193637376793</v>
      </c>
      <c r="O1131" s="14">
        <f t="shared" si="17"/>
        <v>-9.561408712262244E-2</v>
      </c>
      <c r="P1131">
        <v>1</v>
      </c>
      <c r="Q1131">
        <v>2</v>
      </c>
      <c r="R1131">
        <v>2</v>
      </c>
      <c r="S1131">
        <v>1</v>
      </c>
    </row>
    <row r="1132" spans="1:19">
      <c r="A1132" s="10" t="s">
        <v>427</v>
      </c>
      <c r="B1132" s="2">
        <v>2</v>
      </c>
      <c r="C1132" s="11" t="s">
        <v>39</v>
      </c>
      <c r="D1132" s="2">
        <v>2</v>
      </c>
      <c r="E1132" s="2">
        <v>2012</v>
      </c>
      <c r="F1132" s="2" t="s">
        <v>268</v>
      </c>
      <c r="G1132" s="2">
        <v>1</v>
      </c>
      <c r="H1132" s="2">
        <v>0</v>
      </c>
      <c r="I1132" s="2">
        <v>0</v>
      </c>
      <c r="J1132" s="12">
        <v>29164</v>
      </c>
      <c r="K1132" s="12">
        <v>22077.214231642694</v>
      </c>
      <c r="L1132" s="12" t="s">
        <v>141</v>
      </c>
      <c r="M1132" s="13">
        <v>-3.9094336025781669E-2</v>
      </c>
      <c r="N1132" s="12">
        <v>26902.696105232026</v>
      </c>
      <c r="O1132" s="14">
        <f t="shared" si="17"/>
        <v>-9.5640343916653256E-2</v>
      </c>
      <c r="P1132">
        <v>1</v>
      </c>
      <c r="Q1132">
        <v>2</v>
      </c>
      <c r="R1132">
        <v>2</v>
      </c>
      <c r="S1132">
        <v>1</v>
      </c>
    </row>
    <row r="1133" spans="1:19">
      <c r="A1133" s="10" t="s">
        <v>374</v>
      </c>
      <c r="B1133" s="2">
        <v>3</v>
      </c>
      <c r="C1133" s="11" t="s">
        <v>24</v>
      </c>
      <c r="D1133" s="2">
        <v>3</v>
      </c>
      <c r="E1133" s="2">
        <v>2012</v>
      </c>
      <c r="F1133" s="2" t="s">
        <v>148</v>
      </c>
      <c r="G1133" s="2">
        <v>1</v>
      </c>
      <c r="H1133" s="2">
        <v>0</v>
      </c>
      <c r="I1133" s="2">
        <v>0</v>
      </c>
      <c r="J1133" s="12">
        <v>29135</v>
      </c>
      <c r="K1133" s="12">
        <v>22055.261165783497</v>
      </c>
      <c r="L1133" s="12" t="s">
        <v>141</v>
      </c>
      <c r="M1133" s="15">
        <v>-3.9094529260060844E-2</v>
      </c>
      <c r="N1133" s="12">
        <v>26875.944692975419</v>
      </c>
      <c r="O1133" s="14">
        <f t="shared" si="17"/>
        <v>-9.5640957641280805E-2</v>
      </c>
      <c r="P1133">
        <v>1</v>
      </c>
      <c r="Q1133">
        <v>2</v>
      </c>
      <c r="R1133">
        <v>2</v>
      </c>
      <c r="S1133">
        <v>1</v>
      </c>
    </row>
    <row r="1134" spans="1:19">
      <c r="A1134" s="10" t="s">
        <v>260</v>
      </c>
      <c r="B1134" s="2">
        <v>5</v>
      </c>
      <c r="C1134" s="11" t="s">
        <v>24</v>
      </c>
      <c r="D1134" s="2">
        <v>2</v>
      </c>
      <c r="E1134" s="2">
        <v>2011</v>
      </c>
      <c r="F1134" s="2" t="s">
        <v>161</v>
      </c>
      <c r="G1134" s="2">
        <v>1</v>
      </c>
      <c r="H1134" s="2">
        <v>0</v>
      </c>
      <c r="I1134" s="2">
        <v>0</v>
      </c>
      <c r="J1134" s="12">
        <v>29126</v>
      </c>
      <c r="K1134" s="12">
        <v>22048.448145344439</v>
      </c>
      <c r="L1134" s="12" t="s">
        <v>141</v>
      </c>
      <c r="M1134" s="13">
        <v>-3.9094589229319902E-2</v>
      </c>
      <c r="N1134" s="12">
        <v>26147.694051091519</v>
      </c>
      <c r="O1134" s="14">
        <f t="shared" si="17"/>
        <v>-9.5657664996753156E-2</v>
      </c>
      <c r="P1134">
        <v>1</v>
      </c>
      <c r="Q1134">
        <v>2</v>
      </c>
      <c r="R1134">
        <v>2</v>
      </c>
      <c r="S1134">
        <v>1</v>
      </c>
    </row>
    <row r="1135" spans="1:19">
      <c r="A1135" s="10" t="s">
        <v>322</v>
      </c>
      <c r="B1135" s="2">
        <v>2</v>
      </c>
      <c r="C1135" s="11" t="s">
        <v>39</v>
      </c>
      <c r="D1135" s="2">
        <v>2</v>
      </c>
      <c r="E1135" s="2">
        <v>2014</v>
      </c>
      <c r="F1135" s="2" t="s">
        <v>323</v>
      </c>
      <c r="G1135" s="2">
        <v>1</v>
      </c>
      <c r="H1135" s="2">
        <v>0</v>
      </c>
      <c r="I1135" s="2">
        <v>0</v>
      </c>
      <c r="J1135" s="12">
        <v>29123</v>
      </c>
      <c r="K1135" s="12">
        <v>22046.177138531417</v>
      </c>
      <c r="L1135" s="12" t="s">
        <v>141</v>
      </c>
      <c r="M1135" s="15">
        <v>-3.9094609219072915E-2</v>
      </c>
      <c r="N1135" s="12">
        <v>27726.383345755148</v>
      </c>
      <c r="O1135" s="14">
        <f t="shared" si="17"/>
        <v>-9.5621447077112065E-2</v>
      </c>
      <c r="P1135">
        <v>1</v>
      </c>
      <c r="Q1135">
        <v>2</v>
      </c>
      <c r="R1135">
        <v>2</v>
      </c>
      <c r="S1135">
        <v>1</v>
      </c>
    </row>
    <row r="1136" spans="1:19">
      <c r="A1136" s="10" t="s">
        <v>528</v>
      </c>
      <c r="B1136" s="2">
        <v>6</v>
      </c>
      <c r="C1136" s="11" t="s">
        <v>24</v>
      </c>
      <c r="D1136" s="2">
        <v>1</v>
      </c>
      <c r="E1136" s="2">
        <v>2012</v>
      </c>
      <c r="F1136" s="2" t="s">
        <v>337</v>
      </c>
      <c r="G1136" s="2">
        <v>1</v>
      </c>
      <c r="H1136" s="2">
        <v>0</v>
      </c>
      <c r="I1136" s="2">
        <v>0</v>
      </c>
      <c r="J1136" s="12">
        <v>29094</v>
      </c>
      <c r="K1136" s="12">
        <v>22024.224072672219</v>
      </c>
      <c r="L1136" s="12" t="s">
        <v>141</v>
      </c>
      <c r="M1136" s="13">
        <v>-3.9094802453352097E-2</v>
      </c>
      <c r="N1136" s="12">
        <v>26838.123730819523</v>
      </c>
      <c r="O1136" s="14">
        <f t="shared" si="17"/>
        <v>-9.564182532092666E-2</v>
      </c>
      <c r="P1136">
        <v>1</v>
      </c>
      <c r="Q1136">
        <v>2</v>
      </c>
      <c r="R1136">
        <v>2</v>
      </c>
      <c r="S1136">
        <v>1</v>
      </c>
    </row>
    <row r="1137" spans="1:19">
      <c r="A1137" s="10" t="s">
        <v>301</v>
      </c>
      <c r="B1137" s="2">
        <v>3</v>
      </c>
      <c r="C1137" s="11" t="s">
        <v>19</v>
      </c>
      <c r="D1137" s="2">
        <v>2</v>
      </c>
      <c r="E1137" s="2">
        <v>2012</v>
      </c>
      <c r="F1137" s="2" t="s">
        <v>268</v>
      </c>
      <c r="G1137" s="2">
        <v>1</v>
      </c>
      <c r="H1137" s="2">
        <v>0</v>
      </c>
      <c r="I1137" s="2">
        <v>0</v>
      </c>
      <c r="J1137" s="12">
        <v>29056</v>
      </c>
      <c r="K1137" s="12">
        <v>21995.45798637396</v>
      </c>
      <c r="L1137" s="12" t="s">
        <v>102</v>
      </c>
      <c r="M1137" s="15">
        <v>-3.9095055656890323E-2</v>
      </c>
      <c r="N1137" s="12">
        <v>26803.070156138449</v>
      </c>
      <c r="O1137" s="14">
        <f t="shared" si="17"/>
        <v>-9.5642629511817956E-2</v>
      </c>
      <c r="P1137">
        <v>1</v>
      </c>
      <c r="Q1137">
        <v>2</v>
      </c>
      <c r="R1137">
        <v>2</v>
      </c>
      <c r="S1137">
        <v>1</v>
      </c>
    </row>
    <row r="1138" spans="1:19">
      <c r="A1138" s="10" t="s">
        <v>376</v>
      </c>
      <c r="B1138" s="2">
        <v>2</v>
      </c>
      <c r="C1138" s="11" t="s">
        <v>28</v>
      </c>
      <c r="D1138" s="2">
        <v>3</v>
      </c>
      <c r="E1138" s="2">
        <v>2013</v>
      </c>
      <c r="F1138" s="2" t="s">
        <v>170</v>
      </c>
      <c r="G1138" s="2">
        <v>1</v>
      </c>
      <c r="H1138" s="2">
        <v>0</v>
      </c>
      <c r="I1138" s="2">
        <v>0</v>
      </c>
      <c r="J1138" s="12">
        <v>29037</v>
      </c>
      <c r="K1138" s="12">
        <v>21981.07494322483</v>
      </c>
      <c r="L1138" s="12" t="s">
        <v>141</v>
      </c>
      <c r="M1138" s="13">
        <v>-3.909518225865944E-2</v>
      </c>
      <c r="N1138" s="12">
        <v>27314.627326002821</v>
      </c>
      <c r="O1138" s="14">
        <f t="shared" si="17"/>
        <v>-9.5630893487172311E-2</v>
      </c>
      <c r="P1138">
        <v>1</v>
      </c>
      <c r="Q1138">
        <v>2</v>
      </c>
      <c r="R1138">
        <v>2</v>
      </c>
      <c r="S1138">
        <v>1</v>
      </c>
    </row>
    <row r="1139" spans="1:19">
      <c r="A1139" s="10" t="s">
        <v>215</v>
      </c>
      <c r="B1139" s="2">
        <v>3</v>
      </c>
      <c r="C1139" s="11" t="s">
        <v>19</v>
      </c>
      <c r="D1139" s="2">
        <v>3</v>
      </c>
      <c r="E1139" s="2">
        <v>2010</v>
      </c>
      <c r="F1139" s="2" t="s">
        <v>216</v>
      </c>
      <c r="G1139" s="2">
        <v>1</v>
      </c>
      <c r="H1139" s="2">
        <v>0</v>
      </c>
      <c r="I1139" s="2">
        <v>0</v>
      </c>
      <c r="J1139" s="12">
        <v>28986</v>
      </c>
      <c r="K1139" s="12">
        <v>21942.467827403485</v>
      </c>
      <c r="L1139" s="12" t="s">
        <v>102</v>
      </c>
      <c r="M1139" s="15">
        <v>-3.9095522084460751E-2</v>
      </c>
      <c r="N1139" s="12">
        <v>25737.462239702523</v>
      </c>
      <c r="O1139" s="14">
        <f t="shared" si="17"/>
        <v>-9.5667076438782514E-2</v>
      </c>
      <c r="P1139">
        <v>1</v>
      </c>
      <c r="Q1139">
        <v>2</v>
      </c>
      <c r="R1139">
        <v>2</v>
      </c>
      <c r="S1139">
        <v>1</v>
      </c>
    </row>
    <row r="1140" spans="1:19">
      <c r="A1140" s="10" t="s">
        <v>419</v>
      </c>
      <c r="B1140" s="2">
        <v>2</v>
      </c>
      <c r="C1140" s="11" t="s">
        <v>24</v>
      </c>
      <c r="D1140" s="2">
        <v>2</v>
      </c>
      <c r="E1140" s="2">
        <v>2020</v>
      </c>
      <c r="F1140" s="2" t="s">
        <v>126</v>
      </c>
      <c r="G1140" s="2">
        <v>1</v>
      </c>
      <c r="H1140" s="2">
        <v>0</v>
      </c>
      <c r="I1140" s="2">
        <v>0</v>
      </c>
      <c r="J1140" s="12">
        <v>28980</v>
      </c>
      <c r="K1140" s="12">
        <v>21937.925813777441</v>
      </c>
      <c r="L1140" s="12" t="s">
        <v>141</v>
      </c>
      <c r="M1140" s="13">
        <v>-3.9095562063966784E-2</v>
      </c>
      <c r="N1140" s="12">
        <v>27828.307421190795</v>
      </c>
      <c r="O1140" s="14">
        <f t="shared" si="17"/>
        <v>-9.5619108758871668E-2</v>
      </c>
      <c r="P1140">
        <v>1</v>
      </c>
      <c r="Q1140">
        <v>2</v>
      </c>
      <c r="R1140">
        <v>2</v>
      </c>
      <c r="S1140">
        <v>1</v>
      </c>
    </row>
    <row r="1141" spans="1:19">
      <c r="A1141" s="10" t="s">
        <v>443</v>
      </c>
      <c r="B1141" s="2">
        <v>3</v>
      </c>
      <c r="C1141" s="11" t="s">
        <v>24</v>
      </c>
      <c r="D1141" s="2">
        <v>4</v>
      </c>
      <c r="E1141" s="2">
        <v>2009</v>
      </c>
      <c r="F1141" s="2" t="s">
        <v>444</v>
      </c>
      <c r="G1141" s="2">
        <v>1</v>
      </c>
      <c r="H1141" s="2">
        <v>0</v>
      </c>
      <c r="I1141" s="2">
        <v>0</v>
      </c>
      <c r="J1141" s="12">
        <v>28971</v>
      </c>
      <c r="K1141" s="12">
        <v>21931.11279333838</v>
      </c>
      <c r="L1141" s="12" t="s">
        <v>141</v>
      </c>
      <c r="M1141" s="15">
        <v>-3.9095622033225842E-2</v>
      </c>
      <c r="N1141" s="12">
        <v>25850.090873693673</v>
      </c>
      <c r="O1141" s="14">
        <f t="shared" si="17"/>
        <v>-9.5664492539069654E-2</v>
      </c>
      <c r="P1141">
        <v>1</v>
      </c>
      <c r="Q1141">
        <v>2</v>
      </c>
      <c r="R1141">
        <v>2</v>
      </c>
      <c r="S1141">
        <v>1</v>
      </c>
    </row>
    <row r="1142" spans="1:19">
      <c r="A1142" s="10" t="s">
        <v>529</v>
      </c>
      <c r="B1142" s="2">
        <v>4</v>
      </c>
      <c r="C1142" s="11" t="s">
        <v>24</v>
      </c>
      <c r="D1142" s="2">
        <v>1</v>
      </c>
      <c r="E1142" s="2">
        <v>2011</v>
      </c>
      <c r="F1142" s="2" t="s">
        <v>448</v>
      </c>
      <c r="G1142" s="2">
        <v>1</v>
      </c>
      <c r="H1142" s="2">
        <v>0</v>
      </c>
      <c r="I1142" s="2">
        <v>0</v>
      </c>
      <c r="J1142" s="12">
        <v>28901</v>
      </c>
      <c r="K1142" s="12">
        <v>21878.122634367905</v>
      </c>
      <c r="L1142" s="12" t="s">
        <v>141</v>
      </c>
      <c r="M1142" s="13">
        <v>-3.9096088460796263E-2</v>
      </c>
      <c r="N1142" s="12">
        <v>25945.701633269109</v>
      </c>
      <c r="O1142" s="14">
        <f t="shared" si="17"/>
        <v>-9.5662299059441444E-2</v>
      </c>
      <c r="P1142">
        <v>1</v>
      </c>
      <c r="Q1142">
        <v>2</v>
      </c>
      <c r="R1142">
        <v>2</v>
      </c>
      <c r="S1142">
        <v>1</v>
      </c>
    </row>
    <row r="1143" spans="1:19">
      <c r="A1143" s="10" t="s">
        <v>450</v>
      </c>
      <c r="B1143" s="2">
        <v>4</v>
      </c>
      <c r="C1143" s="11" t="s">
        <v>24</v>
      </c>
      <c r="D1143" s="2">
        <v>3</v>
      </c>
      <c r="E1143" s="2">
        <v>2010</v>
      </c>
      <c r="F1143" s="2" t="s">
        <v>216</v>
      </c>
      <c r="G1143" s="2">
        <v>1</v>
      </c>
      <c r="H1143" s="2">
        <v>0</v>
      </c>
      <c r="I1143" s="2">
        <v>0</v>
      </c>
      <c r="J1143" s="12">
        <v>28898</v>
      </c>
      <c r="K1143" s="12">
        <v>21875.851627554883</v>
      </c>
      <c r="L1143" s="12" t="s">
        <v>141</v>
      </c>
      <c r="M1143" s="15">
        <v>-3.9096108450549283E-2</v>
      </c>
      <c r="N1143" s="12">
        <v>25659.324632682106</v>
      </c>
      <c r="O1143" s="14">
        <f t="shared" si="17"/>
        <v>-9.5668869053441769E-2</v>
      </c>
      <c r="P1143">
        <v>1</v>
      </c>
      <c r="Q1143">
        <v>2</v>
      </c>
      <c r="R1143">
        <v>2</v>
      </c>
      <c r="S1143">
        <v>1</v>
      </c>
    </row>
    <row r="1144" spans="1:19">
      <c r="A1144" s="10" t="s">
        <v>530</v>
      </c>
      <c r="B1144" s="2">
        <v>4</v>
      </c>
      <c r="C1144" s="11" t="s">
        <v>24</v>
      </c>
      <c r="D1144" s="2">
        <v>1</v>
      </c>
      <c r="E1144" s="2">
        <v>2010</v>
      </c>
      <c r="F1144" s="2" t="s">
        <v>214</v>
      </c>
      <c r="G1144" s="2">
        <v>1</v>
      </c>
      <c r="H1144" s="2">
        <v>0</v>
      </c>
      <c r="I1144" s="2">
        <v>0</v>
      </c>
      <c r="J1144" s="12">
        <v>28882</v>
      </c>
      <c r="K1144" s="12">
        <v>21863.739591218775</v>
      </c>
      <c r="L1144" s="12" t="s">
        <v>141</v>
      </c>
      <c r="M1144" s="13">
        <v>-3.909621506256538E-2</v>
      </c>
      <c r="N1144" s="12">
        <v>25645.117795042032</v>
      </c>
      <c r="O1144" s="14">
        <f t="shared" si="17"/>
        <v>-9.5669194983379807E-2</v>
      </c>
      <c r="P1144">
        <v>1</v>
      </c>
      <c r="Q1144">
        <v>2</v>
      </c>
      <c r="R1144">
        <v>2</v>
      </c>
      <c r="S1144">
        <v>1</v>
      </c>
    </row>
    <row r="1145" spans="1:19">
      <c r="A1145" s="10" t="s">
        <v>226</v>
      </c>
      <c r="B1145" s="2">
        <v>3</v>
      </c>
      <c r="C1145" s="11" t="s">
        <v>24</v>
      </c>
      <c r="D1145" s="2">
        <v>3</v>
      </c>
      <c r="E1145" s="2">
        <v>2015</v>
      </c>
      <c r="F1145" s="2" t="s">
        <v>227</v>
      </c>
      <c r="G1145" s="2">
        <v>1</v>
      </c>
      <c r="H1145" s="2">
        <v>0</v>
      </c>
      <c r="I1145" s="2">
        <v>0</v>
      </c>
      <c r="J1145" s="12">
        <v>28882</v>
      </c>
      <c r="K1145" s="12">
        <v>21863.739591218775</v>
      </c>
      <c r="L1145" s="12" t="s">
        <v>141</v>
      </c>
      <c r="M1145" s="15">
        <v>-3.909621506256538E-2</v>
      </c>
      <c r="N1145" s="12">
        <v>27752.202769355463</v>
      </c>
      <c r="O1145" s="14">
        <f t="shared" si="17"/>
        <v>-9.5620854733949739E-2</v>
      </c>
      <c r="P1145">
        <v>1</v>
      </c>
      <c r="Q1145">
        <v>2</v>
      </c>
      <c r="R1145">
        <v>2</v>
      </c>
      <c r="S1145">
        <v>1</v>
      </c>
    </row>
    <row r="1146" spans="1:19">
      <c r="A1146" s="10" t="s">
        <v>418</v>
      </c>
      <c r="B1146" s="2">
        <v>1</v>
      </c>
      <c r="C1146" s="11" t="s">
        <v>24</v>
      </c>
      <c r="D1146" s="2">
        <v>3</v>
      </c>
      <c r="E1146" s="2">
        <v>2017</v>
      </c>
      <c r="F1146" s="2" t="s">
        <v>389</v>
      </c>
      <c r="G1146" s="2">
        <v>1</v>
      </c>
      <c r="H1146" s="2">
        <v>0</v>
      </c>
      <c r="I1146" s="2">
        <v>0</v>
      </c>
      <c r="J1146" s="12">
        <v>28876</v>
      </c>
      <c r="K1146" s="12">
        <v>21859.197577592735</v>
      </c>
      <c r="L1146" s="12" t="s">
        <v>141</v>
      </c>
      <c r="M1146" s="13">
        <v>-3.9096255042071419E-2</v>
      </c>
      <c r="N1146" s="12">
        <v>27704.808578072432</v>
      </c>
      <c r="O1146" s="14">
        <f t="shared" si="17"/>
        <v>-9.5621942040373581E-2</v>
      </c>
      <c r="P1146">
        <v>1</v>
      </c>
      <c r="Q1146">
        <v>2</v>
      </c>
      <c r="R1146">
        <v>2</v>
      </c>
      <c r="S1146">
        <v>1</v>
      </c>
    </row>
    <row r="1147" spans="1:19">
      <c r="A1147" s="10" t="s">
        <v>499</v>
      </c>
      <c r="B1147" s="2">
        <v>3</v>
      </c>
      <c r="C1147" s="11" t="s">
        <v>24</v>
      </c>
      <c r="D1147" s="2">
        <v>2</v>
      </c>
      <c r="E1147" s="2">
        <v>2013</v>
      </c>
      <c r="F1147" s="2" t="s">
        <v>189</v>
      </c>
      <c r="G1147" s="2">
        <v>1</v>
      </c>
      <c r="H1147" s="2">
        <v>0</v>
      </c>
      <c r="I1147" s="2">
        <v>0</v>
      </c>
      <c r="J1147" s="12">
        <v>28850</v>
      </c>
      <c r="K1147" s="12">
        <v>21839.515518546556</v>
      </c>
      <c r="L1147" s="12" t="s">
        <v>141</v>
      </c>
      <c r="M1147" s="15">
        <v>-3.9096428286597575E-2</v>
      </c>
      <c r="N1147" s="12">
        <v>27138.71950804771</v>
      </c>
      <c r="O1147" s="14">
        <f t="shared" si="17"/>
        <v>-9.5634929123086534E-2</v>
      </c>
      <c r="P1147">
        <v>1</v>
      </c>
      <c r="Q1147">
        <v>2</v>
      </c>
      <c r="R1147">
        <v>2</v>
      </c>
      <c r="S1147">
        <v>1</v>
      </c>
    </row>
    <row r="1148" spans="1:19">
      <c r="A1148" s="10" t="s">
        <v>374</v>
      </c>
      <c r="B1148" s="2">
        <v>3</v>
      </c>
      <c r="C1148" s="11" t="s">
        <v>19</v>
      </c>
      <c r="D1148" s="2">
        <v>3</v>
      </c>
      <c r="E1148" s="2">
        <v>2012</v>
      </c>
      <c r="F1148" s="2" t="s">
        <v>148</v>
      </c>
      <c r="G1148" s="2">
        <v>1</v>
      </c>
      <c r="H1148" s="2">
        <v>0</v>
      </c>
      <c r="I1148" s="2">
        <v>0</v>
      </c>
      <c r="J1148" s="12">
        <v>28812</v>
      </c>
      <c r="K1148" s="12">
        <v>21810.749432248296</v>
      </c>
      <c r="L1148" s="12" t="s">
        <v>102</v>
      </c>
      <c r="M1148" s="13">
        <v>-3.9096681490135808E-2</v>
      </c>
      <c r="N1148" s="12">
        <v>26577.989308186297</v>
      </c>
      <c r="O1148" s="14">
        <f t="shared" si="17"/>
        <v>-9.5647793263856695E-2</v>
      </c>
      <c r="P1148">
        <v>1</v>
      </c>
      <c r="Q1148">
        <v>2</v>
      </c>
      <c r="R1148">
        <v>2</v>
      </c>
      <c r="S1148">
        <v>1</v>
      </c>
    </row>
    <row r="1149" spans="1:19">
      <c r="A1149" s="10" t="s">
        <v>531</v>
      </c>
      <c r="B1149" s="2">
        <v>1</v>
      </c>
      <c r="C1149" s="11" t="s">
        <v>19</v>
      </c>
      <c r="D1149" s="2">
        <v>4</v>
      </c>
      <c r="E1149" s="2">
        <v>2018</v>
      </c>
      <c r="F1149" s="2" t="s">
        <v>334</v>
      </c>
      <c r="G1149" s="2">
        <v>2</v>
      </c>
      <c r="H1149" s="2">
        <v>0</v>
      </c>
      <c r="I1149" s="2">
        <v>0</v>
      </c>
      <c r="J1149" s="12">
        <v>28790</v>
      </c>
      <c r="K1149" s="12">
        <v>21794.095382286148</v>
      </c>
      <c r="L1149" s="12" t="s">
        <v>102</v>
      </c>
      <c r="M1149" s="15">
        <v>-3.9096828081657937E-2</v>
      </c>
      <c r="N1149" s="12">
        <v>27747.642014736211</v>
      </c>
      <c r="O1149" s="14">
        <f t="shared" si="17"/>
        <v>-9.562095936571284E-2</v>
      </c>
      <c r="P1149">
        <v>1</v>
      </c>
      <c r="Q1149">
        <v>2</v>
      </c>
      <c r="R1149">
        <v>2</v>
      </c>
      <c r="S1149">
        <v>1</v>
      </c>
    </row>
    <row r="1150" spans="1:19">
      <c r="A1150" s="10" t="s">
        <v>449</v>
      </c>
      <c r="B1150" s="2">
        <v>3</v>
      </c>
      <c r="C1150" s="11" t="s">
        <v>24</v>
      </c>
      <c r="D1150" s="2">
        <v>2</v>
      </c>
      <c r="E1150" s="2">
        <v>2014</v>
      </c>
      <c r="F1150" s="2" t="s">
        <v>323</v>
      </c>
      <c r="G1150" s="2">
        <v>1</v>
      </c>
      <c r="H1150" s="2">
        <v>0</v>
      </c>
      <c r="I1150" s="2">
        <v>0</v>
      </c>
      <c r="J1150" s="12">
        <v>28780</v>
      </c>
      <c r="K1150" s="12">
        <v>21786.525359576081</v>
      </c>
      <c r="L1150" s="12" t="s">
        <v>141</v>
      </c>
      <c r="M1150" s="13">
        <v>-3.9096894714168003E-2</v>
      </c>
      <c r="N1150" s="12">
        <v>27399.832183869559</v>
      </c>
      <c r="O1150" s="14">
        <f t="shared" si="17"/>
        <v>-9.5628938737301217E-2</v>
      </c>
      <c r="P1150">
        <v>1</v>
      </c>
      <c r="Q1150">
        <v>2</v>
      </c>
      <c r="R1150">
        <v>2</v>
      </c>
      <c r="S1150">
        <v>1</v>
      </c>
    </row>
    <row r="1151" spans="1:19">
      <c r="A1151" s="10" t="s">
        <v>413</v>
      </c>
      <c r="B1151" s="2">
        <v>4</v>
      </c>
      <c r="C1151" s="11" t="s">
        <v>24</v>
      </c>
      <c r="D1151" s="2">
        <v>2</v>
      </c>
      <c r="E1151" s="2">
        <v>2015</v>
      </c>
      <c r="F1151" s="2" t="s">
        <v>250</v>
      </c>
      <c r="G1151" s="2">
        <v>1</v>
      </c>
      <c r="H1151" s="2">
        <v>0</v>
      </c>
      <c r="I1151" s="2">
        <v>0</v>
      </c>
      <c r="J1151" s="12">
        <v>28730</v>
      </c>
      <c r="K1151" s="12">
        <v>21748.675246025738</v>
      </c>
      <c r="L1151" s="12" t="s">
        <v>141</v>
      </c>
      <c r="M1151" s="15">
        <v>-3.90972278767183E-2</v>
      </c>
      <c r="N1151" s="12">
        <v>27606.148658804181</v>
      </c>
      <c r="O1151" s="14">
        <f t="shared" si="17"/>
        <v>-9.5624205473108528E-2</v>
      </c>
      <c r="P1151">
        <v>1</v>
      </c>
      <c r="Q1151">
        <v>2</v>
      </c>
      <c r="R1151">
        <v>2</v>
      </c>
      <c r="S1151">
        <v>1</v>
      </c>
    </row>
    <row r="1152" spans="1:19">
      <c r="A1152" s="10" t="s">
        <v>335</v>
      </c>
      <c r="B1152" s="2">
        <v>3</v>
      </c>
      <c r="C1152" s="11" t="s">
        <v>19</v>
      </c>
      <c r="D1152" s="2">
        <v>3</v>
      </c>
      <c r="E1152" s="2">
        <v>2014</v>
      </c>
      <c r="F1152" s="2" t="s">
        <v>145</v>
      </c>
      <c r="G1152" s="2">
        <v>1</v>
      </c>
      <c r="H1152" s="2">
        <v>0</v>
      </c>
      <c r="I1152" s="2">
        <v>0</v>
      </c>
      <c r="J1152" s="12">
        <v>28676</v>
      </c>
      <c r="K1152" s="12">
        <v>21707.79712339137</v>
      </c>
      <c r="L1152" s="12" t="s">
        <v>102</v>
      </c>
      <c r="M1152" s="13">
        <v>-3.9097587692272631E-2</v>
      </c>
      <c r="N1152" s="12">
        <v>27300.819586679761</v>
      </c>
      <c r="O1152" s="14">
        <f t="shared" si="17"/>
        <v>-9.5631210261090352E-2</v>
      </c>
      <c r="P1152">
        <v>1</v>
      </c>
      <c r="Q1152">
        <v>2</v>
      </c>
      <c r="R1152">
        <v>2</v>
      </c>
      <c r="S1152">
        <v>1</v>
      </c>
    </row>
    <row r="1153" spans="1:19">
      <c r="A1153" s="10" t="s">
        <v>369</v>
      </c>
      <c r="B1153" s="2">
        <v>4</v>
      </c>
      <c r="C1153" s="11" t="s">
        <v>24</v>
      </c>
      <c r="D1153" s="2">
        <v>3</v>
      </c>
      <c r="E1153" s="2">
        <v>2012</v>
      </c>
      <c r="F1153" s="2" t="s">
        <v>148</v>
      </c>
      <c r="G1153" s="2">
        <v>1</v>
      </c>
      <c r="H1153" s="2">
        <v>0</v>
      </c>
      <c r="I1153" s="2">
        <v>0</v>
      </c>
      <c r="J1153" s="12">
        <v>28673</v>
      </c>
      <c r="K1153" s="12">
        <v>21705.526116578352</v>
      </c>
      <c r="L1153" s="12" t="s">
        <v>141</v>
      </c>
      <c r="M1153" s="15">
        <v>-3.9097607682025651E-2</v>
      </c>
      <c r="N1153" s="12">
        <v>26449.767021852898</v>
      </c>
      <c r="O1153" s="14">
        <f t="shared" si="17"/>
        <v>-9.5650734909485335E-2</v>
      </c>
      <c r="P1153">
        <v>1</v>
      </c>
      <c r="Q1153">
        <v>2</v>
      </c>
      <c r="R1153">
        <v>2</v>
      </c>
      <c r="S1153">
        <v>1</v>
      </c>
    </row>
    <row r="1154" spans="1:19">
      <c r="A1154" s="10" t="s">
        <v>518</v>
      </c>
      <c r="B1154" s="2">
        <v>6</v>
      </c>
      <c r="C1154" s="11" t="s">
        <v>24</v>
      </c>
      <c r="D1154" s="2">
        <v>3</v>
      </c>
      <c r="E1154" s="2">
        <v>2009</v>
      </c>
      <c r="F1154" s="2" t="s">
        <v>204</v>
      </c>
      <c r="G1154" s="2">
        <v>1</v>
      </c>
      <c r="H1154" s="2">
        <v>0</v>
      </c>
      <c r="I1154" s="2">
        <v>0</v>
      </c>
      <c r="J1154" s="12">
        <v>28660</v>
      </c>
      <c r="K1154" s="12">
        <v>21695.685087055263</v>
      </c>
      <c r="L1154" s="12" t="s">
        <v>141</v>
      </c>
      <c r="M1154" s="13">
        <v>-3.9097694304288728E-2</v>
      </c>
      <c r="N1154" s="12">
        <v>25572.593436196908</v>
      </c>
      <c r="O1154" s="14">
        <f t="shared" ref="O1154:O1217" si="18">STANDARDIZE(N1154,AVERAGE($N$2:$N$1580),STDEV($N$2:$N$1580))</f>
        <v>-9.567085882021556E-2</v>
      </c>
      <c r="P1154">
        <v>1</v>
      </c>
      <c r="Q1154">
        <v>2</v>
      </c>
      <c r="R1154">
        <v>2</v>
      </c>
      <c r="S1154">
        <v>1</v>
      </c>
    </row>
    <row r="1155" spans="1:19">
      <c r="A1155" s="10" t="s">
        <v>532</v>
      </c>
      <c r="B1155" s="2">
        <v>5</v>
      </c>
      <c r="C1155" s="11" t="s">
        <v>24</v>
      </c>
      <c r="D1155" s="2">
        <v>1</v>
      </c>
      <c r="E1155" s="2">
        <v>2014</v>
      </c>
      <c r="F1155" s="2" t="s">
        <v>441</v>
      </c>
      <c r="G1155" s="2">
        <v>1</v>
      </c>
      <c r="H1155" s="2">
        <v>0</v>
      </c>
      <c r="I1155" s="2">
        <v>0</v>
      </c>
      <c r="J1155" s="12">
        <v>28597</v>
      </c>
      <c r="K1155" s="12">
        <v>21647.993943981834</v>
      </c>
      <c r="L1155" s="12" t="s">
        <v>141</v>
      </c>
      <c r="M1155" s="15">
        <v>-3.9098114089102111E-2</v>
      </c>
      <c r="N1155" s="12">
        <v>27225.608094583662</v>
      </c>
      <c r="O1155" s="14">
        <f t="shared" si="18"/>
        <v>-9.5632935745507089E-2</v>
      </c>
      <c r="P1155">
        <v>1</v>
      </c>
      <c r="Q1155">
        <v>2</v>
      </c>
      <c r="R1155">
        <v>2</v>
      </c>
      <c r="S1155">
        <v>1</v>
      </c>
    </row>
    <row r="1156" spans="1:19">
      <c r="A1156" s="10" t="s">
        <v>374</v>
      </c>
      <c r="B1156" s="2">
        <v>3</v>
      </c>
      <c r="C1156" s="11" t="s">
        <v>24</v>
      </c>
      <c r="D1156" s="2">
        <v>3</v>
      </c>
      <c r="E1156" s="2">
        <v>2012</v>
      </c>
      <c r="F1156" s="2" t="s">
        <v>148</v>
      </c>
      <c r="G1156" s="2">
        <v>1</v>
      </c>
      <c r="H1156" s="2">
        <v>0</v>
      </c>
      <c r="I1156" s="2">
        <v>0</v>
      </c>
      <c r="J1156" s="12">
        <v>28593</v>
      </c>
      <c r="K1156" s="12">
        <v>21644.965934897806</v>
      </c>
      <c r="L1156" s="12" t="s">
        <v>141</v>
      </c>
      <c r="M1156" s="13">
        <v>-3.9098140742106137E-2</v>
      </c>
      <c r="N1156" s="12">
        <v>26375.970022524321</v>
      </c>
      <c r="O1156" s="14">
        <f t="shared" si="18"/>
        <v>-9.5652427942940668E-2</v>
      </c>
      <c r="P1156">
        <v>1</v>
      </c>
      <c r="Q1156">
        <v>2</v>
      </c>
      <c r="R1156">
        <v>2</v>
      </c>
      <c r="S1156">
        <v>1</v>
      </c>
    </row>
    <row r="1157" spans="1:19">
      <c r="A1157" s="10" t="s">
        <v>308</v>
      </c>
      <c r="B1157" s="2">
        <v>5</v>
      </c>
      <c r="C1157" s="11" t="s">
        <v>24</v>
      </c>
      <c r="D1157" s="2">
        <v>2</v>
      </c>
      <c r="E1157" s="2">
        <v>2015</v>
      </c>
      <c r="F1157" s="2" t="s">
        <v>250</v>
      </c>
      <c r="G1157" s="2">
        <v>1</v>
      </c>
      <c r="H1157" s="2">
        <v>0</v>
      </c>
      <c r="I1157" s="2">
        <v>0</v>
      </c>
      <c r="J1157" s="12">
        <v>28562</v>
      </c>
      <c r="K1157" s="12">
        <v>21621.498864496596</v>
      </c>
      <c r="L1157" s="12" t="s">
        <v>141</v>
      </c>
      <c r="M1157" s="15">
        <v>-3.9098347302887325E-2</v>
      </c>
      <c r="N1157" s="12">
        <v>27444.720431352769</v>
      </c>
      <c r="O1157" s="14">
        <f t="shared" si="18"/>
        <v>-9.5627908921652446E-2</v>
      </c>
      <c r="P1157">
        <v>1</v>
      </c>
      <c r="Q1157">
        <v>2</v>
      </c>
      <c r="R1157">
        <v>2</v>
      </c>
      <c r="S1157">
        <v>1</v>
      </c>
    </row>
    <row r="1158" spans="1:19">
      <c r="A1158" s="10" t="s">
        <v>401</v>
      </c>
      <c r="B1158" s="2">
        <v>1</v>
      </c>
      <c r="C1158" s="11" t="s">
        <v>25</v>
      </c>
      <c r="D1158" s="2">
        <v>1</v>
      </c>
      <c r="E1158" s="2">
        <v>1995</v>
      </c>
      <c r="F1158" s="2" t="s">
        <v>109</v>
      </c>
      <c r="G1158" s="2">
        <v>1</v>
      </c>
      <c r="H1158" s="2">
        <v>0</v>
      </c>
      <c r="I1158" s="2">
        <v>0</v>
      </c>
      <c r="J1158" s="12">
        <v>26499</v>
      </c>
      <c r="K1158" s="12">
        <v>20059.80317940954</v>
      </c>
      <c r="L1158" s="12" t="s">
        <v>141</v>
      </c>
      <c r="M1158" s="13">
        <v>-3.9112093589712842E-2</v>
      </c>
      <c r="N1158" s="12">
        <v>31040.517023800396</v>
      </c>
      <c r="O1158" s="14">
        <f t="shared" si="18"/>
        <v>-9.5545414999339065E-2</v>
      </c>
      <c r="P1158">
        <v>1</v>
      </c>
      <c r="Q1158">
        <v>2</v>
      </c>
      <c r="R1158">
        <v>2</v>
      </c>
      <c r="S1158">
        <v>1</v>
      </c>
    </row>
    <row r="1159" spans="1:19">
      <c r="A1159" s="10" t="s">
        <v>191</v>
      </c>
      <c r="B1159" s="2">
        <v>1</v>
      </c>
      <c r="C1159" s="11" t="s">
        <v>26</v>
      </c>
      <c r="D1159" s="2">
        <v>1</v>
      </c>
      <c r="E1159" s="2">
        <v>1996</v>
      </c>
      <c r="F1159" s="2" t="s">
        <v>192</v>
      </c>
      <c r="G1159" s="2">
        <v>1</v>
      </c>
      <c r="H1159" s="2">
        <v>0</v>
      </c>
      <c r="I1159" s="2">
        <v>0</v>
      </c>
      <c r="J1159" s="12">
        <v>26124</v>
      </c>
      <c r="K1159" s="12">
        <v>19775.927327781985</v>
      </c>
      <c r="L1159" s="12" t="s">
        <v>26</v>
      </c>
      <c r="M1159" s="15">
        <v>-3.9114592308840117E-2</v>
      </c>
      <c r="N1159" s="12">
        <v>29551.570555573868</v>
      </c>
      <c r="O1159" s="14">
        <f t="shared" si="18"/>
        <v>-9.5579574060098135E-2</v>
      </c>
      <c r="P1159">
        <v>1</v>
      </c>
      <c r="Q1159">
        <v>2</v>
      </c>
      <c r="R1159">
        <v>2</v>
      </c>
      <c r="S1159">
        <v>1</v>
      </c>
    </row>
    <row r="1160" spans="1:19">
      <c r="A1160" s="10" t="s">
        <v>294</v>
      </c>
      <c r="B1160" s="2">
        <v>2</v>
      </c>
      <c r="C1160" s="11" t="s">
        <v>39</v>
      </c>
      <c r="D1160" s="2">
        <v>2</v>
      </c>
      <c r="E1160" s="2">
        <v>2011</v>
      </c>
      <c r="F1160" s="2" t="s">
        <v>161</v>
      </c>
      <c r="G1160" s="2">
        <v>1</v>
      </c>
      <c r="H1160" s="2">
        <v>0</v>
      </c>
      <c r="I1160" s="2">
        <v>0</v>
      </c>
      <c r="J1160" s="12">
        <v>25842</v>
      </c>
      <c r="K1160" s="12">
        <v>19562.452687358062</v>
      </c>
      <c r="L1160" s="12" t="s">
        <v>141</v>
      </c>
      <c r="M1160" s="13">
        <v>-3.9116471345623828E-2</v>
      </c>
      <c r="N1160" s="12">
        <v>23199.502494963504</v>
      </c>
      <c r="O1160" s="14">
        <f t="shared" si="18"/>
        <v>-9.5725301716167999E-2</v>
      </c>
      <c r="P1160">
        <v>1</v>
      </c>
      <c r="Q1160">
        <v>2</v>
      </c>
      <c r="R1160">
        <v>2</v>
      </c>
      <c r="S1160">
        <v>1</v>
      </c>
    </row>
    <row r="1161" spans="1:19">
      <c r="A1161" s="10" t="s">
        <v>520</v>
      </c>
      <c r="B1161" s="2">
        <v>2</v>
      </c>
      <c r="C1161" s="11" t="s">
        <v>39</v>
      </c>
      <c r="D1161" s="2">
        <v>3</v>
      </c>
      <c r="E1161" s="2">
        <v>2012</v>
      </c>
      <c r="F1161" s="2" t="s">
        <v>148</v>
      </c>
      <c r="G1161" s="2">
        <v>1</v>
      </c>
      <c r="H1161" s="2">
        <v>0</v>
      </c>
      <c r="I1161" s="2">
        <v>0</v>
      </c>
      <c r="J1161" s="12">
        <v>25191</v>
      </c>
      <c r="K1161" s="12">
        <v>19069.644208932626</v>
      </c>
      <c r="L1161" s="12" t="s">
        <v>141</v>
      </c>
      <c r="M1161" s="15">
        <v>-3.9120809122028782E-2</v>
      </c>
      <c r="N1161" s="12">
        <v>23237.752626076668</v>
      </c>
      <c r="O1161" s="14">
        <f t="shared" si="18"/>
        <v>-9.5724424190628543E-2</v>
      </c>
      <c r="P1161">
        <v>1</v>
      </c>
      <c r="Q1161">
        <v>2</v>
      </c>
      <c r="R1161">
        <v>2</v>
      </c>
      <c r="S1161">
        <v>1</v>
      </c>
    </row>
    <row r="1162" spans="1:19">
      <c r="A1162" s="10" t="s">
        <v>349</v>
      </c>
      <c r="B1162" s="2">
        <v>2</v>
      </c>
      <c r="C1162" s="11" t="s">
        <v>24</v>
      </c>
      <c r="D1162" s="2">
        <v>3</v>
      </c>
      <c r="E1162" s="2">
        <v>2014</v>
      </c>
      <c r="F1162" s="2" t="s">
        <v>145</v>
      </c>
      <c r="G1162" s="2">
        <v>1</v>
      </c>
      <c r="H1162" s="2">
        <v>0</v>
      </c>
      <c r="I1162" s="2">
        <v>0</v>
      </c>
      <c r="J1162" s="12">
        <v>23619</v>
      </c>
      <c r="K1162" s="12">
        <v>17879.636638909917</v>
      </c>
      <c r="L1162" s="12" t="s">
        <v>141</v>
      </c>
      <c r="M1162" s="13">
        <v>-3.9131283752610324E-2</v>
      </c>
      <c r="N1162" s="12">
        <v>22486.332048325752</v>
      </c>
      <c r="O1162" s="14">
        <f t="shared" si="18"/>
        <v>-9.5741663105336869E-2</v>
      </c>
      <c r="P1162">
        <v>1</v>
      </c>
      <c r="Q1162">
        <v>2</v>
      </c>
      <c r="R1162">
        <v>2</v>
      </c>
      <c r="S1162">
        <v>1</v>
      </c>
    </row>
    <row r="1163" spans="1:19">
      <c r="A1163" s="10" t="s">
        <v>256</v>
      </c>
      <c r="B1163" s="2">
        <v>2</v>
      </c>
      <c r="C1163" s="11" t="s">
        <v>24</v>
      </c>
      <c r="D1163" s="2">
        <v>3</v>
      </c>
      <c r="E1163" s="2">
        <v>2010</v>
      </c>
      <c r="F1163" s="2" t="s">
        <v>216</v>
      </c>
      <c r="G1163" s="2">
        <v>1</v>
      </c>
      <c r="H1163" s="2">
        <v>0</v>
      </c>
      <c r="I1163" s="2">
        <v>0</v>
      </c>
      <c r="J1163" s="12">
        <v>23453</v>
      </c>
      <c r="K1163" s="12">
        <v>17753.974261922787</v>
      </c>
      <c r="L1163" s="12" t="s">
        <v>141</v>
      </c>
      <c r="M1163" s="15">
        <v>-3.9132389852277329E-2</v>
      </c>
      <c r="N1163" s="12">
        <v>20824.560198293773</v>
      </c>
      <c r="O1163" s="14">
        <f t="shared" si="18"/>
        <v>-9.5779787085482751E-2</v>
      </c>
      <c r="P1163">
        <v>1</v>
      </c>
      <c r="Q1163">
        <v>2</v>
      </c>
      <c r="R1163">
        <v>2</v>
      </c>
      <c r="S1163">
        <v>1</v>
      </c>
    </row>
    <row r="1164" spans="1:19">
      <c r="A1164" s="10" t="s">
        <v>256</v>
      </c>
      <c r="B1164" s="2">
        <v>2</v>
      </c>
      <c r="C1164" s="11" t="s">
        <v>24</v>
      </c>
      <c r="D1164" s="2">
        <v>3</v>
      </c>
      <c r="E1164" s="2">
        <v>2010</v>
      </c>
      <c r="F1164" s="2" t="s">
        <v>216</v>
      </c>
      <c r="G1164" s="2">
        <v>1</v>
      </c>
      <c r="H1164" s="2">
        <v>0</v>
      </c>
      <c r="I1164" s="2">
        <v>0</v>
      </c>
      <c r="J1164" s="12">
        <v>23453</v>
      </c>
      <c r="K1164" s="12">
        <v>17753.974261922787</v>
      </c>
      <c r="L1164" s="12" t="s">
        <v>141</v>
      </c>
      <c r="M1164" s="13">
        <v>-3.9132389852277329E-2</v>
      </c>
      <c r="N1164" s="12">
        <v>20824.560198293773</v>
      </c>
      <c r="O1164" s="14">
        <f t="shared" si="18"/>
        <v>-9.5779787085482751E-2</v>
      </c>
      <c r="P1164">
        <v>1</v>
      </c>
      <c r="Q1164">
        <v>2</v>
      </c>
      <c r="R1164">
        <v>2</v>
      </c>
      <c r="S1164">
        <v>1</v>
      </c>
    </row>
    <row r="1165" spans="1:19">
      <c r="A1165" s="10" t="s">
        <v>256</v>
      </c>
      <c r="B1165" s="2">
        <v>2</v>
      </c>
      <c r="C1165" s="11" t="s">
        <v>24</v>
      </c>
      <c r="D1165" s="2">
        <v>3</v>
      </c>
      <c r="E1165" s="2">
        <v>2010</v>
      </c>
      <c r="F1165" s="2" t="s">
        <v>216</v>
      </c>
      <c r="G1165" s="2">
        <v>1</v>
      </c>
      <c r="H1165" s="2">
        <v>0</v>
      </c>
      <c r="I1165" s="2">
        <v>0</v>
      </c>
      <c r="J1165" s="12">
        <v>23375</v>
      </c>
      <c r="K1165" s="12">
        <v>17694.928084784256</v>
      </c>
      <c r="L1165" s="12" t="s">
        <v>141</v>
      </c>
      <c r="M1165" s="15">
        <v>-3.9132909585855802E-2</v>
      </c>
      <c r="N1165" s="12">
        <v>20755.301864798403</v>
      </c>
      <c r="O1165" s="14">
        <f t="shared" si="18"/>
        <v>-9.5781375993930731E-2</v>
      </c>
      <c r="P1165">
        <v>1</v>
      </c>
      <c r="Q1165">
        <v>2</v>
      </c>
      <c r="R1165">
        <v>2</v>
      </c>
      <c r="S1165">
        <v>1</v>
      </c>
    </row>
    <row r="1166" spans="1:19">
      <c r="A1166" s="10" t="s">
        <v>509</v>
      </c>
      <c r="B1166" s="2">
        <v>2</v>
      </c>
      <c r="C1166" s="11" t="s">
        <v>39</v>
      </c>
      <c r="D1166" s="2">
        <v>4</v>
      </c>
      <c r="E1166" s="2">
        <v>2012</v>
      </c>
      <c r="F1166" s="2" t="s">
        <v>510</v>
      </c>
      <c r="G1166" s="2">
        <v>1</v>
      </c>
      <c r="H1166" s="2">
        <v>0</v>
      </c>
      <c r="I1166" s="2">
        <v>0</v>
      </c>
      <c r="J1166" s="12">
        <v>22673</v>
      </c>
      <c r="K1166" s="12">
        <v>17163.512490537472</v>
      </c>
      <c r="L1166" s="12" t="s">
        <v>141</v>
      </c>
      <c r="M1166" s="13">
        <v>-3.9137587188062067E-2</v>
      </c>
      <c r="N1166" s="12">
        <v>20914.99207220977</v>
      </c>
      <c r="O1166" s="14">
        <f t="shared" si="18"/>
        <v>-9.5777712418635044E-2</v>
      </c>
      <c r="P1166">
        <v>1</v>
      </c>
      <c r="Q1166">
        <v>2</v>
      </c>
      <c r="R1166">
        <v>2</v>
      </c>
      <c r="S1166">
        <v>1</v>
      </c>
    </row>
    <row r="1167" spans="1:19">
      <c r="A1167" s="10" t="s">
        <v>514</v>
      </c>
      <c r="B1167" s="2">
        <v>2</v>
      </c>
      <c r="C1167" s="11" t="s">
        <v>39</v>
      </c>
      <c r="D1167" s="2">
        <v>1</v>
      </c>
      <c r="E1167" s="2">
        <v>2018</v>
      </c>
      <c r="F1167" s="2" t="s">
        <v>515</v>
      </c>
      <c r="G1167" s="2">
        <v>1</v>
      </c>
      <c r="H1167" s="2">
        <v>0</v>
      </c>
      <c r="I1167" s="2">
        <v>0</v>
      </c>
      <c r="J1167" s="12">
        <v>21210</v>
      </c>
      <c r="K1167" s="12">
        <v>16056.018168054505</v>
      </c>
      <c r="L1167" s="12" t="s">
        <v>141</v>
      </c>
      <c r="M1167" s="15">
        <v>-3.9147335524283941E-2</v>
      </c>
      <c r="N1167" s="12">
        <v>20442.080136594479</v>
      </c>
      <c r="O1167" s="14">
        <f t="shared" si="18"/>
        <v>-9.5788561853377724E-2</v>
      </c>
      <c r="P1167">
        <v>1</v>
      </c>
      <c r="Q1167">
        <v>2</v>
      </c>
      <c r="R1167">
        <v>2</v>
      </c>
      <c r="S1167">
        <v>1</v>
      </c>
    </row>
    <row r="1168" spans="1:19">
      <c r="A1168" s="10" t="s">
        <v>520</v>
      </c>
      <c r="B1168" s="2">
        <v>2</v>
      </c>
      <c r="C1168" s="11" t="s">
        <v>39</v>
      </c>
      <c r="D1168" s="2">
        <v>3</v>
      </c>
      <c r="E1168" s="2">
        <v>2012</v>
      </c>
      <c r="F1168" s="2" t="s">
        <v>148</v>
      </c>
      <c r="G1168" s="2">
        <v>1</v>
      </c>
      <c r="H1168" s="2">
        <v>0</v>
      </c>
      <c r="I1168" s="2">
        <v>0</v>
      </c>
      <c r="J1168" s="12">
        <v>21004</v>
      </c>
      <c r="K1168" s="12">
        <v>15900.075700227102</v>
      </c>
      <c r="L1168" s="12" t="s">
        <v>141</v>
      </c>
      <c r="M1168" s="13">
        <v>-3.9148708153991192E-2</v>
      </c>
      <c r="N1168" s="12">
        <v>19375.402173717375</v>
      </c>
      <c r="O1168" s="14">
        <f t="shared" si="18"/>
        <v>-9.5813033329096839E-2</v>
      </c>
      <c r="P1168">
        <v>1</v>
      </c>
      <c r="Q1168">
        <v>2</v>
      </c>
      <c r="R1168">
        <v>2</v>
      </c>
      <c r="S1168">
        <v>1</v>
      </c>
    </row>
    <row r="1169" spans="1:19">
      <c r="A1169" s="10" t="s">
        <v>456</v>
      </c>
      <c r="B1169" s="2">
        <v>2</v>
      </c>
      <c r="C1169" s="11" t="s">
        <v>24</v>
      </c>
      <c r="D1169" s="2">
        <v>3</v>
      </c>
      <c r="E1169" s="2">
        <v>2011</v>
      </c>
      <c r="F1169" s="2" t="s">
        <v>247</v>
      </c>
      <c r="G1169" s="2">
        <v>1</v>
      </c>
      <c r="H1169" s="2">
        <v>0</v>
      </c>
      <c r="I1169" s="2">
        <v>0</v>
      </c>
      <c r="J1169" s="12">
        <v>17435</v>
      </c>
      <c r="K1169" s="12">
        <v>13198.334595003786</v>
      </c>
      <c r="L1169" s="12" t="s">
        <v>141</v>
      </c>
      <c r="M1169" s="15">
        <v>-3.9172489296831856E-2</v>
      </c>
      <c r="N1169" s="12">
        <v>15652.168021038957</v>
      </c>
      <c r="O1169" s="14">
        <f t="shared" si="18"/>
        <v>-9.5898450894036619E-2</v>
      </c>
      <c r="P1169">
        <v>1</v>
      </c>
      <c r="Q1169">
        <v>2</v>
      </c>
      <c r="R1169">
        <v>2</v>
      </c>
      <c r="S1169">
        <v>1</v>
      </c>
    </row>
    <row r="1170" spans="1:19">
      <c r="A1170" s="10" t="s">
        <v>330</v>
      </c>
      <c r="B1170" s="2">
        <v>2</v>
      </c>
      <c r="C1170" s="11" t="s">
        <v>24</v>
      </c>
      <c r="D1170" s="2">
        <v>2</v>
      </c>
      <c r="E1170" s="2">
        <v>2013</v>
      </c>
      <c r="F1170" s="2" t="s">
        <v>189</v>
      </c>
      <c r="G1170" s="2">
        <v>1</v>
      </c>
      <c r="H1170" s="2">
        <v>0</v>
      </c>
      <c r="I1170" s="2">
        <v>0</v>
      </c>
      <c r="J1170" s="12">
        <v>17407</v>
      </c>
      <c r="K1170" s="12">
        <v>13177.138531415594</v>
      </c>
      <c r="L1170" s="12" t="s">
        <v>141</v>
      </c>
      <c r="M1170" s="13">
        <v>-3.9172675867860024E-2</v>
      </c>
      <c r="N1170" s="12">
        <v>16374.478006120849</v>
      </c>
      <c r="O1170" s="14">
        <f t="shared" si="18"/>
        <v>-9.5881879827719729E-2</v>
      </c>
      <c r="P1170">
        <v>1</v>
      </c>
      <c r="Q1170">
        <v>2</v>
      </c>
      <c r="R1170">
        <v>2</v>
      </c>
      <c r="S1170">
        <v>1</v>
      </c>
    </row>
    <row r="1171" spans="1:19">
      <c r="A1171" s="10" t="s">
        <v>533</v>
      </c>
      <c r="B1171" s="2">
        <v>3</v>
      </c>
      <c r="C1171" s="11" t="s">
        <v>24</v>
      </c>
      <c r="D1171" s="2">
        <v>1</v>
      </c>
      <c r="E1171" s="2">
        <v>2010</v>
      </c>
      <c r="F1171" s="2" t="s">
        <v>214</v>
      </c>
      <c r="G1171" s="2">
        <v>1</v>
      </c>
      <c r="H1171" s="2">
        <v>0</v>
      </c>
      <c r="I1171" s="2">
        <v>0</v>
      </c>
      <c r="J1171" s="12">
        <v>17403</v>
      </c>
      <c r="K1171" s="12">
        <v>13174.110522331568</v>
      </c>
      <c r="L1171" s="12" t="s">
        <v>141</v>
      </c>
      <c r="M1171" s="15">
        <v>-3.917270252086405E-2</v>
      </c>
      <c r="N1171" s="12">
        <v>15452.599715640068</v>
      </c>
      <c r="O1171" s="14">
        <f t="shared" si="18"/>
        <v>-9.5903029343306079E-2</v>
      </c>
      <c r="P1171">
        <v>1</v>
      </c>
      <c r="Q1171">
        <v>2</v>
      </c>
      <c r="R1171">
        <v>2</v>
      </c>
      <c r="S1171">
        <v>1</v>
      </c>
    </row>
    <row r="1172" spans="1:19">
      <c r="A1172" s="10" t="s">
        <v>294</v>
      </c>
      <c r="B1172" s="2">
        <v>2</v>
      </c>
      <c r="C1172" s="11" t="s">
        <v>39</v>
      </c>
      <c r="D1172" s="2">
        <v>2</v>
      </c>
      <c r="E1172" s="2">
        <v>2011</v>
      </c>
      <c r="F1172" s="2" t="s">
        <v>161</v>
      </c>
      <c r="G1172" s="2">
        <v>1</v>
      </c>
      <c r="H1172" s="2">
        <v>0</v>
      </c>
      <c r="I1172" s="2">
        <v>0</v>
      </c>
      <c r="J1172" s="12">
        <v>17395</v>
      </c>
      <c r="K1172" s="12">
        <v>13168.054504163512</v>
      </c>
      <c r="L1172" s="12" t="s">
        <v>141</v>
      </c>
      <c r="M1172" s="13">
        <v>-3.9172755826872095E-2</v>
      </c>
      <c r="N1172" s="12">
        <v>15616.258257870528</v>
      </c>
      <c r="O1172" s="14">
        <f t="shared" si="18"/>
        <v>-9.5899274727403436E-2</v>
      </c>
      <c r="P1172">
        <v>1</v>
      </c>
      <c r="Q1172">
        <v>2</v>
      </c>
      <c r="R1172">
        <v>2</v>
      </c>
      <c r="S1172">
        <v>1</v>
      </c>
    </row>
    <row r="1173" spans="1:19">
      <c r="A1173" s="10" t="s">
        <v>292</v>
      </c>
      <c r="B1173" s="2">
        <v>2</v>
      </c>
      <c r="C1173" s="11" t="s">
        <v>24</v>
      </c>
      <c r="D1173" s="2">
        <v>3</v>
      </c>
      <c r="E1173" s="2">
        <v>2018</v>
      </c>
      <c r="F1173" s="2" t="s">
        <v>293</v>
      </c>
      <c r="G1173" s="2">
        <v>1</v>
      </c>
      <c r="H1173" s="2">
        <v>0</v>
      </c>
      <c r="I1173" s="2">
        <v>0</v>
      </c>
      <c r="J1173" s="12">
        <v>17391</v>
      </c>
      <c r="K1173" s="12">
        <v>13165.026495079486</v>
      </c>
      <c r="L1173" s="12" t="s">
        <v>141</v>
      </c>
      <c r="M1173" s="15">
        <v>-3.9172782479876121E-2</v>
      </c>
      <c r="N1173" s="12">
        <v>16761.349158675839</v>
      </c>
      <c r="O1173" s="14">
        <f t="shared" si="18"/>
        <v>-9.587300432044793E-2</v>
      </c>
      <c r="P1173">
        <v>1</v>
      </c>
      <c r="Q1173">
        <v>2</v>
      </c>
      <c r="R1173">
        <v>2</v>
      </c>
      <c r="S1173">
        <v>1</v>
      </c>
    </row>
    <row r="1174" spans="1:19">
      <c r="A1174" s="10" t="s">
        <v>496</v>
      </c>
      <c r="B1174" s="2">
        <v>2</v>
      </c>
      <c r="C1174" s="11" t="s">
        <v>24</v>
      </c>
      <c r="D1174" s="2">
        <v>2</v>
      </c>
      <c r="E1174" s="2">
        <v>2016</v>
      </c>
      <c r="F1174" s="2" t="s">
        <v>281</v>
      </c>
      <c r="G1174" s="2">
        <v>1</v>
      </c>
      <c r="H1174" s="2">
        <v>0</v>
      </c>
      <c r="I1174" s="2">
        <v>0</v>
      </c>
      <c r="J1174" s="12">
        <v>17364</v>
      </c>
      <c r="K1174" s="12">
        <v>13144.587433762303</v>
      </c>
      <c r="L1174" s="12" t="s">
        <v>141</v>
      </c>
      <c r="M1174" s="13">
        <v>-3.9172962387653283E-2</v>
      </c>
      <c r="N1174" s="12">
        <v>16641.552819106862</v>
      </c>
      <c r="O1174" s="14">
        <f t="shared" si="18"/>
        <v>-9.5875752659981536E-2</v>
      </c>
      <c r="P1174">
        <v>1</v>
      </c>
      <c r="Q1174">
        <v>2</v>
      </c>
      <c r="R1174">
        <v>2</v>
      </c>
      <c r="S1174">
        <v>1</v>
      </c>
    </row>
    <row r="1175" spans="1:19">
      <c r="A1175" s="10" t="s">
        <v>534</v>
      </c>
      <c r="B1175" s="2">
        <v>1</v>
      </c>
      <c r="C1175" s="11" t="s">
        <v>21</v>
      </c>
      <c r="D1175" s="2">
        <v>4</v>
      </c>
      <c r="E1175" s="2">
        <v>2014</v>
      </c>
      <c r="F1175" s="2" t="s">
        <v>384</v>
      </c>
      <c r="G1175" s="2">
        <v>1</v>
      </c>
      <c r="H1175" s="2">
        <v>0</v>
      </c>
      <c r="I1175" s="2">
        <v>0</v>
      </c>
      <c r="J1175" s="12">
        <v>17348</v>
      </c>
      <c r="K1175" s="12">
        <v>13132.475397426193</v>
      </c>
      <c r="L1175" s="12" t="s">
        <v>26</v>
      </c>
      <c r="M1175" s="15">
        <v>-3.917306899966938E-2</v>
      </c>
      <c r="N1175" s="12">
        <v>16516.062846621582</v>
      </c>
      <c r="O1175" s="14">
        <f t="shared" si="18"/>
        <v>-9.5878631621506519E-2</v>
      </c>
      <c r="P1175">
        <v>1</v>
      </c>
      <c r="Q1175">
        <v>2</v>
      </c>
      <c r="R1175">
        <v>2</v>
      </c>
      <c r="S1175">
        <v>1</v>
      </c>
    </row>
    <row r="1176" spans="1:19">
      <c r="A1176" s="10" t="s">
        <v>454</v>
      </c>
      <c r="B1176" s="2">
        <v>6</v>
      </c>
      <c r="C1176" s="11" t="s">
        <v>24</v>
      </c>
      <c r="D1176" s="2">
        <v>4</v>
      </c>
      <c r="E1176" s="2">
        <v>2011</v>
      </c>
      <c r="F1176" s="2" t="s">
        <v>455</v>
      </c>
      <c r="G1176" s="2">
        <v>1</v>
      </c>
      <c r="H1176" s="2">
        <v>0</v>
      </c>
      <c r="I1176" s="2">
        <v>0</v>
      </c>
      <c r="J1176" s="12">
        <v>17343</v>
      </c>
      <c r="K1176" s="12">
        <v>13128.690386071159</v>
      </c>
      <c r="L1176" s="12" t="s">
        <v>141</v>
      </c>
      <c r="M1176" s="13">
        <v>-3.9173102315924413E-2</v>
      </c>
      <c r="N1176" s="12">
        <v>15569.575565751571</v>
      </c>
      <c r="O1176" s="14">
        <f t="shared" si="18"/>
        <v>-9.590034571078028E-2</v>
      </c>
      <c r="P1176">
        <v>1</v>
      </c>
      <c r="Q1176">
        <v>2</v>
      </c>
      <c r="R1176">
        <v>2</v>
      </c>
      <c r="S1176">
        <v>1</v>
      </c>
    </row>
    <row r="1177" spans="1:19">
      <c r="A1177" s="10" t="s">
        <v>381</v>
      </c>
      <c r="B1177" s="2">
        <v>5</v>
      </c>
      <c r="C1177" s="11" t="s">
        <v>25</v>
      </c>
      <c r="D1177" s="2">
        <v>3</v>
      </c>
      <c r="E1177" s="2">
        <v>1991</v>
      </c>
      <c r="F1177" s="2" t="s">
        <v>196</v>
      </c>
      <c r="G1177" s="2">
        <v>1</v>
      </c>
      <c r="H1177" s="2">
        <v>0</v>
      </c>
      <c r="I1177" s="2">
        <v>0</v>
      </c>
      <c r="J1177" s="12">
        <v>17326</v>
      </c>
      <c r="K1177" s="12">
        <v>13115.821347464043</v>
      </c>
      <c r="L1177" s="12" t="s">
        <v>141</v>
      </c>
      <c r="M1177" s="15">
        <v>-3.9173215591191517E-2</v>
      </c>
      <c r="N1177" s="12">
        <v>21320.263070156954</v>
      </c>
      <c r="O1177" s="14">
        <f t="shared" si="18"/>
        <v>-9.5768414786424491E-2</v>
      </c>
      <c r="P1177">
        <v>1</v>
      </c>
      <c r="Q1177">
        <v>2</v>
      </c>
      <c r="R1177">
        <v>2</v>
      </c>
      <c r="S1177">
        <v>1</v>
      </c>
    </row>
    <row r="1178" spans="1:19">
      <c r="A1178" s="10" t="s">
        <v>427</v>
      </c>
      <c r="B1178" s="2">
        <v>2</v>
      </c>
      <c r="C1178" s="11" t="s">
        <v>39</v>
      </c>
      <c r="D1178" s="2">
        <v>2</v>
      </c>
      <c r="E1178" s="2">
        <v>2012</v>
      </c>
      <c r="F1178" s="2" t="s">
        <v>268</v>
      </c>
      <c r="G1178" s="2">
        <v>1</v>
      </c>
      <c r="H1178" s="2">
        <v>0</v>
      </c>
      <c r="I1178" s="2">
        <v>0</v>
      </c>
      <c r="J1178" s="12">
        <v>17310</v>
      </c>
      <c r="K1178" s="12">
        <v>13103.709311127934</v>
      </c>
      <c r="L1178" s="12" t="s">
        <v>141</v>
      </c>
      <c r="M1178" s="13">
        <v>-3.9173322203207614E-2</v>
      </c>
      <c r="N1178" s="12">
        <v>15967.825729720422</v>
      </c>
      <c r="O1178" s="14">
        <f t="shared" si="18"/>
        <v>-9.5891209148896678E-2</v>
      </c>
      <c r="P1178">
        <v>1</v>
      </c>
      <c r="Q1178">
        <v>2</v>
      </c>
      <c r="R1178">
        <v>2</v>
      </c>
      <c r="S1178">
        <v>1</v>
      </c>
    </row>
    <row r="1179" spans="1:19">
      <c r="A1179" s="10" t="s">
        <v>520</v>
      </c>
      <c r="B1179" s="2">
        <v>2</v>
      </c>
      <c r="C1179" s="11" t="s">
        <v>24</v>
      </c>
      <c r="D1179" s="2">
        <v>3</v>
      </c>
      <c r="E1179" s="2">
        <v>2012</v>
      </c>
      <c r="F1179" s="2" t="s">
        <v>148</v>
      </c>
      <c r="G1179" s="2">
        <v>1</v>
      </c>
      <c r="H1179" s="2">
        <v>0</v>
      </c>
      <c r="I1179" s="2">
        <v>0</v>
      </c>
      <c r="J1179" s="12">
        <v>17302</v>
      </c>
      <c r="K1179" s="12">
        <v>13097.65329295988</v>
      </c>
      <c r="L1179" s="12" t="s">
        <v>141</v>
      </c>
      <c r="M1179" s="15">
        <v>-3.9173375509215659E-2</v>
      </c>
      <c r="N1179" s="12">
        <v>15960.446029787565</v>
      </c>
      <c r="O1179" s="14">
        <f t="shared" si="18"/>
        <v>-9.5891378452242215E-2</v>
      </c>
      <c r="P1179">
        <v>1</v>
      </c>
      <c r="Q1179">
        <v>2</v>
      </c>
      <c r="R1179">
        <v>2</v>
      </c>
      <c r="S1179">
        <v>1</v>
      </c>
    </row>
    <row r="1180" spans="1:19">
      <c r="A1180" s="10" t="s">
        <v>349</v>
      </c>
      <c r="B1180" s="2">
        <v>2</v>
      </c>
      <c r="C1180" s="11" t="s">
        <v>39</v>
      </c>
      <c r="D1180" s="2">
        <v>3</v>
      </c>
      <c r="E1180" s="2">
        <v>2014</v>
      </c>
      <c r="F1180" s="2" t="s">
        <v>145</v>
      </c>
      <c r="G1180" s="2">
        <v>1</v>
      </c>
      <c r="H1180" s="2">
        <v>0</v>
      </c>
      <c r="I1180" s="2">
        <v>0</v>
      </c>
      <c r="J1180" s="12">
        <v>17286</v>
      </c>
      <c r="K1180" s="12">
        <v>13085.54125662377</v>
      </c>
      <c r="L1180" s="12" t="s">
        <v>141</v>
      </c>
      <c r="M1180" s="13">
        <v>-3.9173482121231756E-2</v>
      </c>
      <c r="N1180" s="12">
        <v>16457.036105989202</v>
      </c>
      <c r="O1180" s="14">
        <f t="shared" si="18"/>
        <v>-9.5879985799150039E-2</v>
      </c>
      <c r="P1180">
        <v>1</v>
      </c>
      <c r="Q1180">
        <v>2</v>
      </c>
      <c r="R1180">
        <v>2</v>
      </c>
      <c r="S1180">
        <v>1</v>
      </c>
    </row>
    <row r="1181" spans="1:19">
      <c r="A1181" s="10" t="s">
        <v>304</v>
      </c>
      <c r="B1181" s="2">
        <v>2</v>
      </c>
      <c r="C1181" s="11" t="s">
        <v>39</v>
      </c>
      <c r="D1181" s="2">
        <v>2</v>
      </c>
      <c r="E1181" s="2">
        <v>2010</v>
      </c>
      <c r="F1181" s="2" t="s">
        <v>266</v>
      </c>
      <c r="G1181" s="2">
        <v>1</v>
      </c>
      <c r="H1181" s="2">
        <v>0</v>
      </c>
      <c r="I1181" s="2">
        <v>0</v>
      </c>
      <c r="J1181" s="12">
        <v>17270</v>
      </c>
      <c r="K1181" s="12">
        <v>13073.429220287662</v>
      </c>
      <c r="L1181" s="12" t="s">
        <v>141</v>
      </c>
      <c r="M1181" s="15">
        <v>-3.9173588733247854E-2</v>
      </c>
      <c r="N1181" s="12">
        <v>15334.505377756937</v>
      </c>
      <c r="O1181" s="14">
        <f t="shared" si="18"/>
        <v>-9.5905738635916074E-2</v>
      </c>
      <c r="P1181">
        <v>1</v>
      </c>
      <c r="Q1181">
        <v>2</v>
      </c>
      <c r="R1181">
        <v>2</v>
      </c>
      <c r="S1181">
        <v>1</v>
      </c>
    </row>
    <row r="1182" spans="1:19">
      <c r="A1182" s="10" t="s">
        <v>454</v>
      </c>
      <c r="B1182" s="2">
        <v>6</v>
      </c>
      <c r="C1182" s="11" t="s">
        <v>24</v>
      </c>
      <c r="D1182" s="2">
        <v>4</v>
      </c>
      <c r="E1182" s="2">
        <v>2011</v>
      </c>
      <c r="F1182" s="2" t="s">
        <v>455</v>
      </c>
      <c r="G1182" s="2">
        <v>1</v>
      </c>
      <c r="H1182" s="2">
        <v>0</v>
      </c>
      <c r="I1182" s="2">
        <v>0</v>
      </c>
      <c r="J1182" s="12">
        <v>17251</v>
      </c>
      <c r="K1182" s="12">
        <v>13059.046177138533</v>
      </c>
      <c r="L1182" s="12" t="s">
        <v>141</v>
      </c>
      <c r="M1182" s="13">
        <v>-3.917371533501697E-2</v>
      </c>
      <c r="N1182" s="12">
        <v>15486.983110464183</v>
      </c>
      <c r="O1182" s="14">
        <f t="shared" si="18"/>
        <v>-9.5902240527523941E-2</v>
      </c>
      <c r="P1182">
        <v>1</v>
      </c>
      <c r="Q1182">
        <v>2</v>
      </c>
      <c r="R1182">
        <v>2</v>
      </c>
      <c r="S1182">
        <v>1</v>
      </c>
    </row>
    <row r="1183" spans="1:19">
      <c r="A1183" s="10" t="s">
        <v>294</v>
      </c>
      <c r="B1183" s="2">
        <v>2</v>
      </c>
      <c r="C1183" s="11" t="s">
        <v>24</v>
      </c>
      <c r="D1183" s="2">
        <v>2</v>
      </c>
      <c r="E1183" s="2">
        <v>2011</v>
      </c>
      <c r="F1183" s="2" t="s">
        <v>161</v>
      </c>
      <c r="G1183" s="2">
        <v>1</v>
      </c>
      <c r="H1183" s="2">
        <v>0</v>
      </c>
      <c r="I1183" s="2">
        <v>0</v>
      </c>
      <c r="J1183" s="12">
        <v>17232</v>
      </c>
      <c r="K1183" s="12">
        <v>13044.663133989403</v>
      </c>
      <c r="L1183" s="12" t="s">
        <v>141</v>
      </c>
      <c r="M1183" s="15">
        <v>-3.9173841936786087E-2</v>
      </c>
      <c r="N1183" s="12">
        <v>15469.925972959179</v>
      </c>
      <c r="O1183" s="14">
        <f t="shared" si="18"/>
        <v>-9.5902631848373179E-2</v>
      </c>
      <c r="P1183">
        <v>1</v>
      </c>
      <c r="Q1183">
        <v>2</v>
      </c>
      <c r="R1183">
        <v>2</v>
      </c>
      <c r="S1183">
        <v>1</v>
      </c>
    </row>
    <row r="1184" spans="1:19">
      <c r="A1184" s="10" t="s">
        <v>531</v>
      </c>
      <c r="B1184" s="2">
        <v>1</v>
      </c>
      <c r="C1184" s="11" t="s">
        <v>19</v>
      </c>
      <c r="D1184" s="2">
        <v>4</v>
      </c>
      <c r="E1184" s="2">
        <v>2018</v>
      </c>
      <c r="F1184" s="2" t="s">
        <v>334</v>
      </c>
      <c r="G1184" s="2">
        <v>2</v>
      </c>
      <c r="H1184" s="2">
        <v>0</v>
      </c>
      <c r="I1184" s="2">
        <v>0</v>
      </c>
      <c r="J1184" s="12">
        <v>17220</v>
      </c>
      <c r="K1184" s="12">
        <v>13035.579106737321</v>
      </c>
      <c r="L1184" s="12" t="s">
        <v>102</v>
      </c>
      <c r="M1184" s="13">
        <v>-3.9173921895798158E-2</v>
      </c>
      <c r="N1184" s="12">
        <v>16596.540308918287</v>
      </c>
      <c r="O1184" s="14">
        <f t="shared" si="18"/>
        <v>-9.5876785326436148E-2</v>
      </c>
      <c r="P1184">
        <v>1</v>
      </c>
      <c r="Q1184">
        <v>2</v>
      </c>
      <c r="R1184">
        <v>2</v>
      </c>
      <c r="S1184">
        <v>1</v>
      </c>
    </row>
    <row r="1185" spans="1:19">
      <c r="A1185" s="10" t="s">
        <v>295</v>
      </c>
      <c r="B1185" s="2">
        <v>2</v>
      </c>
      <c r="C1185" s="11" t="s">
        <v>24</v>
      </c>
      <c r="D1185" s="2">
        <v>2</v>
      </c>
      <c r="E1185" s="2">
        <v>2019</v>
      </c>
      <c r="F1185" s="2" t="s">
        <v>240</v>
      </c>
      <c r="G1185" s="2">
        <v>1</v>
      </c>
      <c r="H1185" s="2">
        <v>0</v>
      </c>
      <c r="I1185" s="2">
        <v>0</v>
      </c>
      <c r="J1185" s="12">
        <v>17189</v>
      </c>
      <c r="K1185" s="12">
        <v>13012.11203633611</v>
      </c>
      <c r="L1185" s="12" t="s">
        <v>141</v>
      </c>
      <c r="M1185" s="15">
        <v>-3.9174128456579346E-2</v>
      </c>
      <c r="N1185" s="12">
        <v>16609.764793113322</v>
      </c>
      <c r="O1185" s="14">
        <f t="shared" si="18"/>
        <v>-9.5876481933420507E-2</v>
      </c>
      <c r="P1185">
        <v>1</v>
      </c>
      <c r="Q1185">
        <v>2</v>
      </c>
      <c r="R1185">
        <v>2</v>
      </c>
      <c r="S1185">
        <v>1</v>
      </c>
    </row>
    <row r="1186" spans="1:19">
      <c r="A1186" s="10" t="s">
        <v>322</v>
      </c>
      <c r="B1186" s="2">
        <v>2</v>
      </c>
      <c r="C1186" s="11" t="s">
        <v>24</v>
      </c>
      <c r="D1186" s="2">
        <v>2</v>
      </c>
      <c r="E1186" s="2">
        <v>2014</v>
      </c>
      <c r="F1186" s="2" t="s">
        <v>323</v>
      </c>
      <c r="G1186" s="2">
        <v>1</v>
      </c>
      <c r="H1186" s="2">
        <v>0</v>
      </c>
      <c r="I1186" s="2">
        <v>0</v>
      </c>
      <c r="J1186" s="12">
        <v>17177</v>
      </c>
      <c r="K1186" s="12">
        <v>13003.028009084028</v>
      </c>
      <c r="L1186" s="12" t="s">
        <v>141</v>
      </c>
      <c r="M1186" s="13">
        <v>-3.9174208415591417E-2</v>
      </c>
      <c r="N1186" s="12">
        <v>16353.263287780661</v>
      </c>
      <c r="O1186" s="14">
        <f t="shared" si="18"/>
        <v>-9.588236653081364E-2</v>
      </c>
      <c r="P1186">
        <v>1</v>
      </c>
      <c r="Q1186">
        <v>2</v>
      </c>
      <c r="R1186">
        <v>2</v>
      </c>
      <c r="S1186">
        <v>1</v>
      </c>
    </row>
    <row r="1187" spans="1:19">
      <c r="A1187" s="10" t="s">
        <v>388</v>
      </c>
      <c r="B1187" s="2">
        <v>2</v>
      </c>
      <c r="C1187" s="11" t="s">
        <v>24</v>
      </c>
      <c r="D1187" s="2">
        <v>3</v>
      </c>
      <c r="E1187" s="2">
        <v>2017</v>
      </c>
      <c r="F1187" s="2" t="s">
        <v>389</v>
      </c>
      <c r="G1187" s="2">
        <v>1</v>
      </c>
      <c r="H1187" s="2">
        <v>0</v>
      </c>
      <c r="I1187" s="2">
        <v>0</v>
      </c>
      <c r="J1187" s="12">
        <v>17159</v>
      </c>
      <c r="K1187" s="12">
        <v>12989.401968205906</v>
      </c>
      <c r="L1187" s="12" t="s">
        <v>141</v>
      </c>
      <c r="M1187" s="15">
        <v>-3.9174328354109528E-2</v>
      </c>
      <c r="N1187" s="12">
        <v>16463.042332426405</v>
      </c>
      <c r="O1187" s="14">
        <f t="shared" si="18"/>
        <v>-9.5879848005711407E-2</v>
      </c>
      <c r="P1187">
        <v>1</v>
      </c>
      <c r="Q1187">
        <v>2</v>
      </c>
      <c r="R1187">
        <v>2</v>
      </c>
      <c r="S1187">
        <v>1</v>
      </c>
    </row>
    <row r="1188" spans="1:19">
      <c r="A1188" s="10" t="s">
        <v>374</v>
      </c>
      <c r="B1188" s="2">
        <v>3</v>
      </c>
      <c r="C1188" s="11" t="s">
        <v>19</v>
      </c>
      <c r="D1188" s="2">
        <v>3</v>
      </c>
      <c r="E1188" s="2">
        <v>2012</v>
      </c>
      <c r="F1188" s="2" t="s">
        <v>148</v>
      </c>
      <c r="G1188" s="2">
        <v>1</v>
      </c>
      <c r="H1188" s="2">
        <v>0</v>
      </c>
      <c r="I1188" s="2">
        <v>0</v>
      </c>
      <c r="J1188" s="12">
        <v>17155</v>
      </c>
      <c r="K1188" s="12">
        <v>12986.373959121878</v>
      </c>
      <c r="L1188" s="12" t="s">
        <v>102</v>
      </c>
      <c r="M1188" s="13">
        <v>-3.9174355007113554E-2</v>
      </c>
      <c r="N1188" s="12">
        <v>15824.844043521307</v>
      </c>
      <c r="O1188" s="14">
        <f t="shared" si="18"/>
        <v>-9.5894489401216379E-2</v>
      </c>
      <c r="P1188">
        <v>1</v>
      </c>
      <c r="Q1188">
        <v>2</v>
      </c>
      <c r="R1188">
        <v>2</v>
      </c>
      <c r="S1188">
        <v>1</v>
      </c>
    </row>
    <row r="1189" spans="1:19">
      <c r="A1189" s="10" t="s">
        <v>427</v>
      </c>
      <c r="B1189" s="2">
        <v>2</v>
      </c>
      <c r="C1189" s="11" t="s">
        <v>39</v>
      </c>
      <c r="D1189" s="2">
        <v>2</v>
      </c>
      <c r="E1189" s="2">
        <v>2012</v>
      </c>
      <c r="F1189" s="2" t="s">
        <v>268</v>
      </c>
      <c r="G1189" s="2">
        <v>1</v>
      </c>
      <c r="H1189" s="2">
        <v>0</v>
      </c>
      <c r="I1189" s="2">
        <v>0</v>
      </c>
      <c r="J1189" s="12">
        <v>17140</v>
      </c>
      <c r="K1189" s="12">
        <v>12975.018925056776</v>
      </c>
      <c r="L1189" s="12" t="s">
        <v>141</v>
      </c>
      <c r="M1189" s="15">
        <v>-3.9174454955878645E-2</v>
      </c>
      <c r="N1189" s="12">
        <v>15811.007106147199</v>
      </c>
      <c r="O1189" s="14">
        <f t="shared" si="18"/>
        <v>-9.5894806844989258E-2</v>
      </c>
      <c r="P1189">
        <v>1</v>
      </c>
      <c r="Q1189">
        <v>2</v>
      </c>
      <c r="R1189">
        <v>2</v>
      </c>
      <c r="S1189">
        <v>1</v>
      </c>
    </row>
    <row r="1190" spans="1:19">
      <c r="A1190" s="10" t="s">
        <v>294</v>
      </c>
      <c r="B1190" s="2">
        <v>2</v>
      </c>
      <c r="C1190" s="11" t="s">
        <v>39</v>
      </c>
      <c r="D1190" s="2">
        <v>2</v>
      </c>
      <c r="E1190" s="2">
        <v>2011</v>
      </c>
      <c r="F1190" s="2" t="s">
        <v>161</v>
      </c>
      <c r="G1190" s="2">
        <v>1</v>
      </c>
      <c r="H1190" s="2">
        <v>0</v>
      </c>
      <c r="I1190" s="2">
        <v>0</v>
      </c>
      <c r="J1190" s="12">
        <v>17132</v>
      </c>
      <c r="K1190" s="12">
        <v>12968.962906888721</v>
      </c>
      <c r="L1190" s="12" t="s">
        <v>141</v>
      </c>
      <c r="M1190" s="13">
        <v>-3.9174508261886697E-2</v>
      </c>
      <c r="N1190" s="12">
        <v>15380.151565038108</v>
      </c>
      <c r="O1190" s="14">
        <f t="shared" si="18"/>
        <v>-9.5904691431790187E-2</v>
      </c>
      <c r="P1190">
        <v>1</v>
      </c>
      <c r="Q1190">
        <v>2</v>
      </c>
      <c r="R1190">
        <v>2</v>
      </c>
      <c r="S1190">
        <v>1</v>
      </c>
    </row>
    <row r="1191" spans="1:19">
      <c r="A1191" s="10" t="s">
        <v>484</v>
      </c>
      <c r="B1191" s="2">
        <v>2</v>
      </c>
      <c r="C1191" s="11" t="s">
        <v>39</v>
      </c>
      <c r="D1191" s="2">
        <v>4</v>
      </c>
      <c r="E1191" s="2">
        <v>2010</v>
      </c>
      <c r="F1191" s="2" t="s">
        <v>485</v>
      </c>
      <c r="G1191" s="2">
        <v>1</v>
      </c>
      <c r="H1191" s="2">
        <v>0</v>
      </c>
      <c r="I1191" s="2">
        <v>0</v>
      </c>
      <c r="J1191" s="12">
        <v>17131</v>
      </c>
      <c r="K1191" s="12">
        <v>12968.205904617715</v>
      </c>
      <c r="L1191" s="12" t="s">
        <v>141</v>
      </c>
      <c r="M1191" s="15">
        <v>-3.9174514925137696E-2</v>
      </c>
      <c r="N1191" s="12">
        <v>15211.083475758778</v>
      </c>
      <c r="O1191" s="14">
        <f t="shared" si="18"/>
        <v>-9.5908570152252848E-2</v>
      </c>
      <c r="P1191">
        <v>1</v>
      </c>
      <c r="Q1191">
        <v>2</v>
      </c>
      <c r="R1191">
        <v>2</v>
      </c>
      <c r="S1191">
        <v>1</v>
      </c>
    </row>
    <row r="1192" spans="1:19">
      <c r="A1192" s="10" t="s">
        <v>226</v>
      </c>
      <c r="B1192" s="2">
        <v>3</v>
      </c>
      <c r="C1192" s="11" t="s">
        <v>24</v>
      </c>
      <c r="D1192" s="2">
        <v>3</v>
      </c>
      <c r="E1192" s="2">
        <v>2015</v>
      </c>
      <c r="F1192" s="2" t="s">
        <v>227</v>
      </c>
      <c r="G1192" s="2">
        <v>1</v>
      </c>
      <c r="H1192" s="2">
        <v>0</v>
      </c>
      <c r="I1192" s="2">
        <v>0</v>
      </c>
      <c r="J1192" s="12">
        <v>17112</v>
      </c>
      <c r="K1192" s="12">
        <v>12953.822861468585</v>
      </c>
      <c r="L1192" s="12" t="s">
        <v>141</v>
      </c>
      <c r="M1192" s="13">
        <v>-3.9174641526906813E-2</v>
      </c>
      <c r="N1192" s="12">
        <v>16442.618024693951</v>
      </c>
      <c r="O1192" s="14">
        <f t="shared" si="18"/>
        <v>-9.5880316575390492E-2</v>
      </c>
      <c r="P1192">
        <v>1</v>
      </c>
      <c r="Q1192">
        <v>2</v>
      </c>
      <c r="R1192">
        <v>2</v>
      </c>
      <c r="S1192">
        <v>1</v>
      </c>
    </row>
    <row r="1193" spans="1:19">
      <c r="A1193" s="10" t="s">
        <v>256</v>
      </c>
      <c r="B1193" s="2">
        <v>2</v>
      </c>
      <c r="C1193" s="11" t="s">
        <v>24</v>
      </c>
      <c r="D1193" s="2">
        <v>3</v>
      </c>
      <c r="E1193" s="2">
        <v>2010</v>
      </c>
      <c r="F1193" s="2" t="s">
        <v>216</v>
      </c>
      <c r="G1193" s="2">
        <v>1</v>
      </c>
      <c r="H1193" s="2">
        <v>0</v>
      </c>
      <c r="I1193" s="2">
        <v>0</v>
      </c>
      <c r="J1193" s="12">
        <v>17093</v>
      </c>
      <c r="K1193" s="12">
        <v>12939.439818319455</v>
      </c>
      <c r="L1193" s="12" t="s">
        <v>141</v>
      </c>
      <c r="M1193" s="15">
        <v>-3.917476812867593E-2</v>
      </c>
      <c r="N1193" s="12">
        <v>15177.342236363598</v>
      </c>
      <c r="O1193" s="14">
        <f t="shared" si="18"/>
        <v>-9.5909344235855704E-2</v>
      </c>
      <c r="P1193">
        <v>1</v>
      </c>
      <c r="Q1193">
        <v>2</v>
      </c>
      <c r="R1193">
        <v>2</v>
      </c>
      <c r="S1193">
        <v>1</v>
      </c>
    </row>
    <row r="1194" spans="1:19">
      <c r="A1194" s="10" t="s">
        <v>451</v>
      </c>
      <c r="B1194" s="2">
        <v>2</v>
      </c>
      <c r="C1194" s="11" t="s">
        <v>24</v>
      </c>
      <c r="D1194" s="2">
        <v>2</v>
      </c>
      <c r="E1194" s="2">
        <v>2015</v>
      </c>
      <c r="F1194" s="2" t="s">
        <v>250</v>
      </c>
      <c r="G1194" s="2">
        <v>1</v>
      </c>
      <c r="H1194" s="2">
        <v>0</v>
      </c>
      <c r="I1194" s="2">
        <v>0</v>
      </c>
      <c r="J1194" s="12">
        <v>17086</v>
      </c>
      <c r="K1194" s="12">
        <v>12934.140802422407</v>
      </c>
      <c r="L1194" s="12" t="s">
        <v>141</v>
      </c>
      <c r="M1194" s="13">
        <v>-3.9174814771432975E-2</v>
      </c>
      <c r="N1194" s="12">
        <v>16417.635084731231</v>
      </c>
      <c r="O1194" s="14">
        <f t="shared" si="18"/>
        <v>-9.5880889728141336E-2</v>
      </c>
      <c r="P1194">
        <v>1</v>
      </c>
      <c r="Q1194">
        <v>2</v>
      </c>
      <c r="R1194">
        <v>2</v>
      </c>
      <c r="S1194">
        <v>1</v>
      </c>
    </row>
    <row r="1195" spans="1:19">
      <c r="A1195" s="10" t="s">
        <v>451</v>
      </c>
      <c r="B1195" s="2">
        <v>2</v>
      </c>
      <c r="C1195" s="11" t="s">
        <v>39</v>
      </c>
      <c r="D1195" s="2">
        <v>2</v>
      </c>
      <c r="E1195" s="2">
        <v>2015</v>
      </c>
      <c r="F1195" s="2" t="s">
        <v>250</v>
      </c>
      <c r="G1195" s="2">
        <v>1</v>
      </c>
      <c r="H1195" s="2">
        <v>0</v>
      </c>
      <c r="I1195" s="2">
        <v>0</v>
      </c>
      <c r="J1195" s="12">
        <v>17086</v>
      </c>
      <c r="K1195" s="12">
        <v>12934.140802422407</v>
      </c>
      <c r="L1195" s="12" t="s">
        <v>141</v>
      </c>
      <c r="M1195" s="15">
        <v>-3.9174814771432975E-2</v>
      </c>
      <c r="N1195" s="12">
        <v>16417.635084731231</v>
      </c>
      <c r="O1195" s="14">
        <f t="shared" si="18"/>
        <v>-9.5880889728141336E-2</v>
      </c>
      <c r="P1195">
        <v>1</v>
      </c>
      <c r="Q1195">
        <v>2</v>
      </c>
      <c r="R1195">
        <v>2</v>
      </c>
      <c r="S1195">
        <v>1</v>
      </c>
    </row>
    <row r="1196" spans="1:19">
      <c r="A1196" s="10" t="s">
        <v>427</v>
      </c>
      <c r="B1196" s="2">
        <v>2</v>
      </c>
      <c r="C1196" s="11" t="s">
        <v>24</v>
      </c>
      <c r="D1196" s="2">
        <v>2</v>
      </c>
      <c r="E1196" s="2">
        <v>2012</v>
      </c>
      <c r="F1196" s="2" t="s">
        <v>268</v>
      </c>
      <c r="G1196" s="2">
        <v>1</v>
      </c>
      <c r="H1196" s="2">
        <v>0</v>
      </c>
      <c r="I1196" s="2">
        <v>0</v>
      </c>
      <c r="J1196" s="12">
        <v>17082</v>
      </c>
      <c r="K1196" s="12">
        <v>12931.112793338381</v>
      </c>
      <c r="L1196" s="12" t="s">
        <v>141</v>
      </c>
      <c r="M1196" s="13">
        <v>-3.9174841424436994E-2</v>
      </c>
      <c r="N1196" s="12">
        <v>15757.504281633983</v>
      </c>
      <c r="O1196" s="14">
        <f t="shared" si="18"/>
        <v>-9.589603429424437E-2</v>
      </c>
      <c r="P1196">
        <v>1</v>
      </c>
      <c r="Q1196">
        <v>2</v>
      </c>
      <c r="R1196">
        <v>2</v>
      </c>
      <c r="S1196">
        <v>1</v>
      </c>
    </row>
    <row r="1197" spans="1:19">
      <c r="A1197" s="10" t="s">
        <v>413</v>
      </c>
      <c r="B1197" s="2">
        <v>4</v>
      </c>
      <c r="C1197" s="11" t="s">
        <v>24</v>
      </c>
      <c r="D1197" s="2">
        <v>2</v>
      </c>
      <c r="E1197" s="2">
        <v>2015</v>
      </c>
      <c r="F1197" s="2" t="s">
        <v>250</v>
      </c>
      <c r="G1197" s="2">
        <v>1</v>
      </c>
      <c r="H1197" s="2">
        <v>0</v>
      </c>
      <c r="I1197" s="2">
        <v>0</v>
      </c>
      <c r="J1197" s="12">
        <v>17053</v>
      </c>
      <c r="K1197" s="12">
        <v>12909.159727479184</v>
      </c>
      <c r="L1197" s="12" t="s">
        <v>141</v>
      </c>
      <c r="M1197" s="15">
        <v>-3.9175034658716176E-2</v>
      </c>
      <c r="N1197" s="12">
        <v>16385.925968624702</v>
      </c>
      <c r="O1197" s="14">
        <f t="shared" si="18"/>
        <v>-9.5881617191248186E-2</v>
      </c>
      <c r="P1197">
        <v>1</v>
      </c>
      <c r="Q1197">
        <v>2</v>
      </c>
      <c r="R1197">
        <v>2</v>
      </c>
      <c r="S1197">
        <v>1</v>
      </c>
    </row>
    <row r="1198" spans="1:19">
      <c r="A1198" s="10" t="s">
        <v>294</v>
      </c>
      <c r="B1198" s="2">
        <v>2</v>
      </c>
      <c r="C1198" s="11" t="s">
        <v>39</v>
      </c>
      <c r="D1198" s="2">
        <v>2</v>
      </c>
      <c r="E1198" s="2">
        <v>2011</v>
      </c>
      <c r="F1198" s="2" t="s">
        <v>161</v>
      </c>
      <c r="G1198" s="2">
        <v>1</v>
      </c>
      <c r="H1198" s="2">
        <v>0</v>
      </c>
      <c r="I1198" s="2">
        <v>0</v>
      </c>
      <c r="J1198" s="12">
        <v>17012</v>
      </c>
      <c r="K1198" s="12">
        <v>12878.122634367905</v>
      </c>
      <c r="L1198" s="12" t="s">
        <v>141</v>
      </c>
      <c r="M1198" s="13">
        <v>-3.9175307852007422E-2</v>
      </c>
      <c r="N1198" s="12">
        <v>15272.422275532821</v>
      </c>
      <c r="O1198" s="14">
        <f t="shared" si="18"/>
        <v>-9.590716293189061E-2</v>
      </c>
      <c r="P1198">
        <v>1</v>
      </c>
      <c r="Q1198">
        <v>2</v>
      </c>
      <c r="R1198">
        <v>2</v>
      </c>
      <c r="S1198">
        <v>1</v>
      </c>
    </row>
    <row r="1199" spans="1:19">
      <c r="A1199" s="10" t="s">
        <v>332</v>
      </c>
      <c r="B1199" s="2">
        <v>2</v>
      </c>
      <c r="C1199" s="11" t="s">
        <v>24</v>
      </c>
      <c r="D1199" s="2">
        <v>3</v>
      </c>
      <c r="E1199" s="2">
        <v>2015</v>
      </c>
      <c r="F1199" s="2" t="s">
        <v>227</v>
      </c>
      <c r="G1199" s="2">
        <v>1</v>
      </c>
      <c r="H1199" s="2">
        <v>0</v>
      </c>
      <c r="I1199" s="2">
        <v>0</v>
      </c>
      <c r="J1199" s="12">
        <v>16996</v>
      </c>
      <c r="K1199" s="12">
        <v>12866.010598031795</v>
      </c>
      <c r="L1199" s="12" t="s">
        <v>141</v>
      </c>
      <c r="M1199" s="15">
        <v>-3.917541446402352E-2</v>
      </c>
      <c r="N1199" s="12">
        <v>16331.155677167973</v>
      </c>
      <c r="O1199" s="14">
        <f t="shared" si="18"/>
        <v>-9.5882873718432723E-2</v>
      </c>
      <c r="P1199">
        <v>1</v>
      </c>
      <c r="Q1199">
        <v>2</v>
      </c>
      <c r="R1199">
        <v>2</v>
      </c>
      <c r="S1199">
        <v>1</v>
      </c>
    </row>
    <row r="1200" spans="1:19">
      <c r="A1200" s="10" t="s">
        <v>435</v>
      </c>
      <c r="B1200" s="2">
        <v>5</v>
      </c>
      <c r="C1200" s="11" t="s">
        <v>24</v>
      </c>
      <c r="D1200" s="2">
        <v>2</v>
      </c>
      <c r="E1200" s="2">
        <v>1995</v>
      </c>
      <c r="F1200" s="2" t="s">
        <v>284</v>
      </c>
      <c r="G1200" s="2">
        <v>1</v>
      </c>
      <c r="H1200" s="2">
        <v>0</v>
      </c>
      <c r="I1200" s="2">
        <v>0</v>
      </c>
      <c r="J1200" s="12">
        <v>16975</v>
      </c>
      <c r="K1200" s="12">
        <v>12850.113550340651</v>
      </c>
      <c r="L1200" s="12" t="s">
        <v>141</v>
      </c>
      <c r="M1200" s="13">
        <v>-3.9175554392294649E-2</v>
      </c>
      <c r="N1200" s="12">
        <v>19884.251348315473</v>
      </c>
      <c r="O1200" s="14">
        <f t="shared" si="18"/>
        <v>-9.5801359430643676E-2</v>
      </c>
      <c r="P1200">
        <v>1</v>
      </c>
      <c r="Q1200">
        <v>2</v>
      </c>
      <c r="R1200">
        <v>2</v>
      </c>
      <c r="S1200">
        <v>1</v>
      </c>
    </row>
    <row r="1201" spans="1:19">
      <c r="A1201" s="10" t="s">
        <v>294</v>
      </c>
      <c r="B1201" s="2">
        <v>2</v>
      </c>
      <c r="C1201" s="11" t="s">
        <v>24</v>
      </c>
      <c r="D1201" s="2">
        <v>2</v>
      </c>
      <c r="E1201" s="2">
        <v>2011</v>
      </c>
      <c r="F1201" s="2" t="s">
        <v>161</v>
      </c>
      <c r="G1201" s="2">
        <v>1</v>
      </c>
      <c r="H1201" s="2">
        <v>0</v>
      </c>
      <c r="I1201" s="2">
        <v>0</v>
      </c>
      <c r="J1201" s="12">
        <v>16971</v>
      </c>
      <c r="K1201" s="12">
        <v>12847.085541256625</v>
      </c>
      <c r="L1201" s="12" t="s">
        <v>141</v>
      </c>
      <c r="M1201" s="15">
        <v>-3.9175581045298669E-2</v>
      </c>
      <c r="N1201" s="12">
        <v>15235.614768285181</v>
      </c>
      <c r="O1201" s="14">
        <f t="shared" si="18"/>
        <v>-9.5908007361091577E-2</v>
      </c>
      <c r="P1201">
        <v>1</v>
      </c>
      <c r="Q1201">
        <v>2</v>
      </c>
      <c r="R1201">
        <v>2</v>
      </c>
      <c r="S1201">
        <v>1</v>
      </c>
    </row>
    <row r="1202" spans="1:19">
      <c r="A1202" s="10" t="s">
        <v>506</v>
      </c>
      <c r="B1202" s="2">
        <v>1</v>
      </c>
      <c r="C1202" s="11" t="s">
        <v>24</v>
      </c>
      <c r="D1202" s="2">
        <v>2</v>
      </c>
      <c r="E1202" s="2">
        <v>2003</v>
      </c>
      <c r="F1202" s="2" t="s">
        <v>303</v>
      </c>
      <c r="G1202" s="2">
        <v>1</v>
      </c>
      <c r="H1202" s="2">
        <v>0</v>
      </c>
      <c r="I1202" s="2">
        <v>0</v>
      </c>
      <c r="J1202" s="12">
        <v>16944</v>
      </c>
      <c r="K1202" s="12">
        <v>12826.64647993944</v>
      </c>
      <c r="L1202" s="12" t="s">
        <v>141</v>
      </c>
      <c r="M1202" s="13">
        <v>-3.9175760953075837E-2</v>
      </c>
      <c r="N1202" s="12">
        <v>15710.657224932733</v>
      </c>
      <c r="O1202" s="14">
        <f t="shared" si="18"/>
        <v>-9.5897109048434931E-2</v>
      </c>
      <c r="P1202">
        <v>1</v>
      </c>
      <c r="Q1202">
        <v>2</v>
      </c>
      <c r="R1202">
        <v>2</v>
      </c>
      <c r="S1202">
        <v>1</v>
      </c>
    </row>
    <row r="1203" spans="1:19">
      <c r="A1203" s="10" t="s">
        <v>106</v>
      </c>
      <c r="B1203" s="2">
        <v>2</v>
      </c>
      <c r="C1203" s="11" t="s">
        <v>26</v>
      </c>
      <c r="D1203" s="2">
        <v>1</v>
      </c>
      <c r="E1203" s="2">
        <v>2013</v>
      </c>
      <c r="F1203" s="2" t="s">
        <v>107</v>
      </c>
      <c r="G1203" s="2">
        <v>1</v>
      </c>
      <c r="H1203" s="2">
        <v>0</v>
      </c>
      <c r="I1203" s="2">
        <v>0</v>
      </c>
      <c r="J1203" s="12">
        <v>16923</v>
      </c>
      <c r="K1203" s="12">
        <v>12810.749432248298</v>
      </c>
      <c r="L1203" s="12" t="s">
        <v>26</v>
      </c>
      <c r="M1203" s="15">
        <v>-3.917590088134696E-2</v>
      </c>
      <c r="N1203" s="12">
        <v>15919.187183178212</v>
      </c>
      <c r="O1203" s="14">
        <f t="shared" si="18"/>
        <v>-9.5892325003027121E-2</v>
      </c>
      <c r="P1203">
        <v>1</v>
      </c>
      <c r="Q1203">
        <v>2</v>
      </c>
      <c r="R1203">
        <v>2</v>
      </c>
      <c r="S1203">
        <v>1</v>
      </c>
    </row>
    <row r="1204" spans="1:19">
      <c r="A1204" s="10" t="s">
        <v>535</v>
      </c>
      <c r="B1204" s="2">
        <v>1</v>
      </c>
      <c r="C1204" s="11" t="s">
        <v>19</v>
      </c>
      <c r="D1204" s="2">
        <v>4</v>
      </c>
      <c r="E1204" s="2">
        <v>2009</v>
      </c>
      <c r="F1204" s="2" t="s">
        <v>444</v>
      </c>
      <c r="G1204" s="2">
        <v>1</v>
      </c>
      <c r="H1204" s="2">
        <v>0</v>
      </c>
      <c r="I1204" s="2">
        <v>0</v>
      </c>
      <c r="J1204" s="12">
        <v>16917</v>
      </c>
      <c r="K1204" s="12">
        <v>12806.207418622256</v>
      </c>
      <c r="L1204" s="12" t="s">
        <v>102</v>
      </c>
      <c r="M1204" s="13">
        <v>-3.9175940860852999E-2</v>
      </c>
      <c r="N1204" s="12">
        <v>15094.611415217834</v>
      </c>
      <c r="O1204" s="14">
        <f t="shared" si="18"/>
        <v>-9.5911242226956447E-2</v>
      </c>
      <c r="P1204">
        <v>1</v>
      </c>
      <c r="Q1204">
        <v>2</v>
      </c>
      <c r="R1204">
        <v>2</v>
      </c>
      <c r="S1204">
        <v>1</v>
      </c>
    </row>
    <row r="1205" spans="1:19">
      <c r="A1205" s="10" t="s">
        <v>157</v>
      </c>
      <c r="B1205" s="2">
        <v>3</v>
      </c>
      <c r="C1205" s="11" t="s">
        <v>19</v>
      </c>
      <c r="D1205" s="2">
        <v>3</v>
      </c>
      <c r="E1205" s="2">
        <v>2016</v>
      </c>
      <c r="F1205" s="2" t="s">
        <v>158</v>
      </c>
      <c r="G1205" s="2">
        <v>1</v>
      </c>
      <c r="H1205" s="2">
        <v>0</v>
      </c>
      <c r="I1205" s="2">
        <v>0</v>
      </c>
      <c r="J1205" s="12">
        <v>16906</v>
      </c>
      <c r="K1205" s="12">
        <v>12797.880393641182</v>
      </c>
      <c r="L1205" s="12" t="s">
        <v>102</v>
      </c>
      <c r="M1205" s="15">
        <v>-3.9176014156614064E-2</v>
      </c>
      <c r="N1205" s="12">
        <v>16202.60838285076</v>
      </c>
      <c r="O1205" s="14">
        <f t="shared" si="18"/>
        <v>-9.5885822820318323E-2</v>
      </c>
      <c r="P1205">
        <v>1</v>
      </c>
      <c r="Q1205">
        <v>2</v>
      </c>
      <c r="R1205">
        <v>2</v>
      </c>
      <c r="S1205">
        <v>1</v>
      </c>
    </row>
    <row r="1206" spans="1:19">
      <c r="A1206" s="10" t="s">
        <v>304</v>
      </c>
      <c r="B1206" s="2">
        <v>2</v>
      </c>
      <c r="C1206" s="11" t="s">
        <v>24</v>
      </c>
      <c r="D1206" s="2">
        <v>2</v>
      </c>
      <c r="E1206" s="2">
        <v>2010</v>
      </c>
      <c r="F1206" s="2" t="s">
        <v>266</v>
      </c>
      <c r="G1206" s="2">
        <v>1</v>
      </c>
      <c r="H1206" s="2">
        <v>0</v>
      </c>
      <c r="I1206" s="2">
        <v>0</v>
      </c>
      <c r="J1206" s="12">
        <v>16888</v>
      </c>
      <c r="K1206" s="12">
        <v>12784.254352763059</v>
      </c>
      <c r="L1206" s="12" t="s">
        <v>141</v>
      </c>
      <c r="M1206" s="13">
        <v>-3.9176134095132174E-2</v>
      </c>
      <c r="N1206" s="12">
        <v>14995.317129100125</v>
      </c>
      <c r="O1206" s="14">
        <f t="shared" si="18"/>
        <v>-9.5913520213186901E-2</v>
      </c>
      <c r="P1206">
        <v>1</v>
      </c>
      <c r="Q1206">
        <v>2</v>
      </c>
      <c r="R1206">
        <v>2</v>
      </c>
      <c r="S1206">
        <v>1</v>
      </c>
    </row>
    <row r="1207" spans="1:19">
      <c r="A1207" s="10" t="s">
        <v>392</v>
      </c>
      <c r="B1207" s="2">
        <v>2</v>
      </c>
      <c r="C1207" s="11" t="s">
        <v>24</v>
      </c>
      <c r="D1207" s="2">
        <v>2</v>
      </c>
      <c r="E1207" s="2">
        <v>2018</v>
      </c>
      <c r="F1207" s="2" t="s">
        <v>393</v>
      </c>
      <c r="G1207" s="2">
        <v>1</v>
      </c>
      <c r="H1207" s="2">
        <v>0</v>
      </c>
      <c r="I1207" s="2">
        <v>0</v>
      </c>
      <c r="J1207" s="12">
        <v>16826</v>
      </c>
      <c r="K1207" s="12">
        <v>12737.320211960636</v>
      </c>
      <c r="L1207" s="12" t="s">
        <v>141</v>
      </c>
      <c r="M1207" s="15">
        <v>-3.917654721669455E-2</v>
      </c>
      <c r="N1207" s="12">
        <v>16216.805298365804</v>
      </c>
      <c r="O1207" s="14">
        <f t="shared" si="18"/>
        <v>-9.5885497118011351E-2</v>
      </c>
      <c r="P1207">
        <v>1</v>
      </c>
      <c r="Q1207">
        <v>2</v>
      </c>
      <c r="R1207">
        <v>2</v>
      </c>
      <c r="S1207">
        <v>1</v>
      </c>
    </row>
    <row r="1208" spans="1:19">
      <c r="A1208" s="10" t="s">
        <v>294</v>
      </c>
      <c r="B1208" s="2">
        <v>2</v>
      </c>
      <c r="C1208" s="11" t="s">
        <v>24</v>
      </c>
      <c r="D1208" s="2">
        <v>2</v>
      </c>
      <c r="E1208" s="2">
        <v>2011</v>
      </c>
      <c r="F1208" s="2" t="s">
        <v>161</v>
      </c>
      <c r="G1208" s="2">
        <v>1</v>
      </c>
      <c r="H1208" s="2">
        <v>0</v>
      </c>
      <c r="I1208" s="2">
        <v>0</v>
      </c>
      <c r="J1208" s="12">
        <v>16825</v>
      </c>
      <c r="K1208" s="12">
        <v>12736.56320968963</v>
      </c>
      <c r="L1208" s="12" t="s">
        <v>141</v>
      </c>
      <c r="M1208" s="13">
        <v>-3.9176553879945557E-2</v>
      </c>
      <c r="N1208" s="12">
        <v>15104.544132720415</v>
      </c>
      <c r="O1208" s="14">
        <f t="shared" si="18"/>
        <v>-9.5911014352880436E-2</v>
      </c>
      <c r="P1208">
        <v>1</v>
      </c>
      <c r="Q1208">
        <v>2</v>
      </c>
      <c r="R1208">
        <v>2</v>
      </c>
      <c r="S1208">
        <v>1</v>
      </c>
    </row>
    <row r="1209" spans="1:19">
      <c r="A1209" s="10" t="s">
        <v>241</v>
      </c>
      <c r="B1209" s="2">
        <v>2</v>
      </c>
      <c r="C1209" s="11" t="s">
        <v>19</v>
      </c>
      <c r="D1209" s="2">
        <v>4</v>
      </c>
      <c r="E1209" s="2">
        <v>2020</v>
      </c>
      <c r="F1209" s="2" t="s">
        <v>242</v>
      </c>
      <c r="G1209" s="2">
        <v>1</v>
      </c>
      <c r="H1209" s="2">
        <v>0</v>
      </c>
      <c r="I1209" s="2">
        <v>0</v>
      </c>
      <c r="J1209" s="12">
        <v>16822</v>
      </c>
      <c r="K1209" s="12">
        <v>12734.29220287661</v>
      </c>
      <c r="L1209" s="12" t="s">
        <v>102</v>
      </c>
      <c r="M1209" s="15">
        <v>-3.9176573869698576E-2</v>
      </c>
      <c r="N1209" s="12">
        <v>16153.477827442084</v>
      </c>
      <c r="O1209" s="14">
        <f t="shared" si="18"/>
        <v>-9.5886949962000811E-2</v>
      </c>
      <c r="P1209">
        <v>1</v>
      </c>
      <c r="Q1209">
        <v>2</v>
      </c>
      <c r="R1209">
        <v>2</v>
      </c>
      <c r="S1209">
        <v>1</v>
      </c>
    </row>
    <row r="1210" spans="1:19">
      <c r="A1210" s="10" t="s">
        <v>506</v>
      </c>
      <c r="B1210" s="2">
        <v>1</v>
      </c>
      <c r="C1210" s="11" t="s">
        <v>39</v>
      </c>
      <c r="D1210" s="2">
        <v>2</v>
      </c>
      <c r="E1210" s="2">
        <v>2003</v>
      </c>
      <c r="F1210" s="2" t="s">
        <v>303</v>
      </c>
      <c r="G1210" s="2">
        <v>1</v>
      </c>
      <c r="H1210" s="2">
        <v>0</v>
      </c>
      <c r="I1210" s="2">
        <v>0</v>
      </c>
      <c r="J1210" s="12">
        <v>16799</v>
      </c>
      <c r="K1210" s="12">
        <v>12716.881150643452</v>
      </c>
      <c r="L1210" s="12" t="s">
        <v>141</v>
      </c>
      <c r="M1210" s="13">
        <v>-3.9176727124471712E-2</v>
      </c>
      <c r="N1210" s="12">
        <v>15576.211680928056</v>
      </c>
      <c r="O1210" s="14">
        <f t="shared" si="18"/>
        <v>-9.5900193466581879E-2</v>
      </c>
      <c r="P1210">
        <v>1</v>
      </c>
      <c r="Q1210">
        <v>2</v>
      </c>
      <c r="R1210">
        <v>2</v>
      </c>
      <c r="S1210">
        <v>1</v>
      </c>
    </row>
    <row r="1211" spans="1:19">
      <c r="A1211" s="10" t="s">
        <v>536</v>
      </c>
      <c r="B1211" s="2">
        <v>1</v>
      </c>
      <c r="C1211" s="11" t="s">
        <v>26</v>
      </c>
      <c r="D1211" s="2">
        <v>3</v>
      </c>
      <c r="E1211" s="2">
        <v>2006</v>
      </c>
      <c r="F1211" s="2" t="s">
        <v>325</v>
      </c>
      <c r="G1211" s="2">
        <v>1</v>
      </c>
      <c r="H1211" s="2">
        <v>0</v>
      </c>
      <c r="I1211" s="2">
        <v>0</v>
      </c>
      <c r="J1211" s="12">
        <v>16753</v>
      </c>
      <c r="K1211" s="12">
        <v>12682.059046177139</v>
      </c>
      <c r="L1211" s="12" t="s">
        <v>26</v>
      </c>
      <c r="M1211" s="15">
        <v>-3.9177033634017991E-2</v>
      </c>
      <c r="N1211" s="12">
        <v>15476.412915679874</v>
      </c>
      <c r="O1211" s="14">
        <f t="shared" si="18"/>
        <v>-9.5902483026454266E-2</v>
      </c>
      <c r="P1211">
        <v>1</v>
      </c>
      <c r="Q1211">
        <v>2</v>
      </c>
      <c r="R1211">
        <v>2</v>
      </c>
      <c r="S1211">
        <v>1</v>
      </c>
    </row>
    <row r="1212" spans="1:19">
      <c r="A1212" s="10" t="s">
        <v>504</v>
      </c>
      <c r="B1212" s="2">
        <v>6</v>
      </c>
      <c r="C1212" s="11" t="s">
        <v>24</v>
      </c>
      <c r="D1212" s="2">
        <v>4</v>
      </c>
      <c r="E1212" s="2">
        <v>2010</v>
      </c>
      <c r="F1212" s="2" t="s">
        <v>485</v>
      </c>
      <c r="G1212" s="2">
        <v>1</v>
      </c>
      <c r="H1212" s="2">
        <v>0</v>
      </c>
      <c r="I1212" s="2">
        <v>0</v>
      </c>
      <c r="J1212" s="12">
        <v>16738</v>
      </c>
      <c r="K1212" s="12">
        <v>12670.704012112037</v>
      </c>
      <c r="L1212" s="12" t="s">
        <v>141</v>
      </c>
      <c r="M1212" s="13">
        <v>-3.9177133582783082E-2</v>
      </c>
      <c r="N1212" s="12">
        <v>14862.128026224414</v>
      </c>
      <c r="O1212" s="14">
        <f t="shared" si="18"/>
        <v>-9.5916575806356083E-2</v>
      </c>
      <c r="P1212">
        <v>1</v>
      </c>
      <c r="Q1212">
        <v>2</v>
      </c>
      <c r="R1212">
        <v>2</v>
      </c>
      <c r="S1212">
        <v>1</v>
      </c>
    </row>
    <row r="1213" spans="1:19">
      <c r="A1213" s="10" t="s">
        <v>537</v>
      </c>
      <c r="B1213" s="2">
        <v>1</v>
      </c>
      <c r="C1213" s="11" t="s">
        <v>24</v>
      </c>
      <c r="D1213" s="2">
        <v>4</v>
      </c>
      <c r="E1213" s="2">
        <v>2000</v>
      </c>
      <c r="F1213" s="2" t="s">
        <v>538</v>
      </c>
      <c r="G1213" s="2">
        <v>1</v>
      </c>
      <c r="H1213" s="2">
        <v>0</v>
      </c>
      <c r="I1213" s="2">
        <v>0</v>
      </c>
      <c r="J1213" s="12">
        <v>16704</v>
      </c>
      <c r="K1213" s="12">
        <v>12644.965934897806</v>
      </c>
      <c r="L1213" s="12" t="s">
        <v>141</v>
      </c>
      <c r="M1213" s="15">
        <v>-3.9177360133317289E-2</v>
      </c>
      <c r="N1213" s="12">
        <v>16335.882537436884</v>
      </c>
      <c r="O1213" s="14">
        <f t="shared" si="18"/>
        <v>-9.588276527591276E-2</v>
      </c>
      <c r="P1213">
        <v>1</v>
      </c>
      <c r="Q1213">
        <v>2</v>
      </c>
      <c r="R1213">
        <v>2</v>
      </c>
      <c r="S1213">
        <v>1</v>
      </c>
    </row>
    <row r="1214" spans="1:19">
      <c r="A1214" s="10" t="s">
        <v>499</v>
      </c>
      <c r="B1214" s="2">
        <v>3</v>
      </c>
      <c r="C1214" s="11" t="s">
        <v>19</v>
      </c>
      <c r="D1214" s="2">
        <v>2</v>
      </c>
      <c r="E1214" s="2">
        <v>2013</v>
      </c>
      <c r="F1214" s="2" t="s">
        <v>189</v>
      </c>
      <c r="G1214" s="2">
        <v>7</v>
      </c>
      <c r="H1214" s="2">
        <v>0</v>
      </c>
      <c r="I1214" s="2">
        <v>0</v>
      </c>
      <c r="J1214" s="12">
        <v>16687</v>
      </c>
      <c r="K1214" s="12">
        <v>12632.09689629069</v>
      </c>
      <c r="L1214" s="12" t="s">
        <v>102</v>
      </c>
      <c r="M1214" s="13">
        <v>-3.9177473408584393E-2</v>
      </c>
      <c r="N1214" s="12">
        <v>15697.185872817752</v>
      </c>
      <c r="O1214" s="14">
        <f t="shared" si="18"/>
        <v>-9.5897418105036505E-2</v>
      </c>
      <c r="P1214">
        <v>1</v>
      </c>
      <c r="Q1214">
        <v>2</v>
      </c>
      <c r="R1214">
        <v>2</v>
      </c>
      <c r="S1214">
        <v>1</v>
      </c>
    </row>
    <row r="1215" spans="1:19">
      <c r="A1215" s="10" t="s">
        <v>349</v>
      </c>
      <c r="B1215" s="2">
        <v>2</v>
      </c>
      <c r="C1215" s="11" t="s">
        <v>24</v>
      </c>
      <c r="D1215" s="2">
        <v>3</v>
      </c>
      <c r="E1215" s="2">
        <v>2014</v>
      </c>
      <c r="F1215" s="2" t="s">
        <v>145</v>
      </c>
      <c r="G1215" s="2">
        <v>1</v>
      </c>
      <c r="H1215" s="2">
        <v>0</v>
      </c>
      <c r="I1215" s="2">
        <v>0</v>
      </c>
      <c r="J1215" s="12">
        <v>16644</v>
      </c>
      <c r="K1215" s="12">
        <v>12599.545798637397</v>
      </c>
      <c r="L1215" s="12" t="s">
        <v>141</v>
      </c>
      <c r="M1215" s="15">
        <v>-3.9177759928377652E-2</v>
      </c>
      <c r="N1215" s="12">
        <v>15845.823727182938</v>
      </c>
      <c r="O1215" s="14">
        <f t="shared" si="18"/>
        <v>-9.5894008090232949E-2</v>
      </c>
      <c r="P1215">
        <v>1</v>
      </c>
      <c r="Q1215">
        <v>2</v>
      </c>
      <c r="R1215">
        <v>2</v>
      </c>
      <c r="S1215">
        <v>1</v>
      </c>
    </row>
    <row r="1216" spans="1:19">
      <c r="A1216" s="10" t="s">
        <v>520</v>
      </c>
      <c r="B1216" s="2">
        <v>2</v>
      </c>
      <c r="C1216" s="11" t="s">
        <v>24</v>
      </c>
      <c r="D1216" s="2">
        <v>3</v>
      </c>
      <c r="E1216" s="2">
        <v>2012</v>
      </c>
      <c r="F1216" s="2" t="s">
        <v>148</v>
      </c>
      <c r="G1216" s="2">
        <v>1</v>
      </c>
      <c r="H1216" s="2">
        <v>0</v>
      </c>
      <c r="I1216" s="2">
        <v>0</v>
      </c>
      <c r="J1216" s="12">
        <v>16641</v>
      </c>
      <c r="K1216" s="12">
        <v>12597.274791824377</v>
      </c>
      <c r="L1216" s="12" t="s">
        <v>141</v>
      </c>
      <c r="M1216" s="13">
        <v>-3.9177779918130672E-2</v>
      </c>
      <c r="N1216" s="12">
        <v>15350.698322835213</v>
      </c>
      <c r="O1216" s="14">
        <f t="shared" si="18"/>
        <v>-9.5905367141166861E-2</v>
      </c>
      <c r="P1216">
        <v>1</v>
      </c>
      <c r="Q1216">
        <v>2</v>
      </c>
      <c r="R1216">
        <v>2</v>
      </c>
      <c r="S1216">
        <v>1</v>
      </c>
    </row>
    <row r="1217" spans="1:19">
      <c r="A1217" s="10" t="s">
        <v>539</v>
      </c>
      <c r="B1217" s="2">
        <v>3</v>
      </c>
      <c r="C1217" s="11" t="s">
        <v>19</v>
      </c>
      <c r="D1217" s="2">
        <v>4</v>
      </c>
      <c r="E1217" s="2">
        <v>1994</v>
      </c>
      <c r="F1217" s="2" t="s">
        <v>208</v>
      </c>
      <c r="G1217" s="2">
        <v>1</v>
      </c>
      <c r="H1217" s="2">
        <v>0</v>
      </c>
      <c r="I1217" s="2">
        <v>0</v>
      </c>
      <c r="J1217" s="12">
        <v>16630</v>
      </c>
      <c r="K1217" s="12">
        <v>12588.947766843301</v>
      </c>
      <c r="L1217" s="12" t="s">
        <v>102</v>
      </c>
      <c r="M1217" s="15">
        <v>-3.9177853213891743E-2</v>
      </c>
      <c r="N1217" s="12">
        <v>20010.593205911711</v>
      </c>
      <c r="O1217" s="14">
        <f t="shared" si="18"/>
        <v>-9.5798460925370213E-2</v>
      </c>
      <c r="P1217">
        <v>1</v>
      </c>
      <c r="Q1217">
        <v>2</v>
      </c>
      <c r="R1217">
        <v>2</v>
      </c>
      <c r="S1217">
        <v>1</v>
      </c>
    </row>
    <row r="1218" spans="1:19">
      <c r="A1218" s="10" t="s">
        <v>452</v>
      </c>
      <c r="B1218" s="2">
        <v>2</v>
      </c>
      <c r="C1218" s="11" t="s">
        <v>28</v>
      </c>
      <c r="D1218" s="2">
        <v>4</v>
      </c>
      <c r="E1218" s="2">
        <v>2013</v>
      </c>
      <c r="F1218" s="2" t="s">
        <v>453</v>
      </c>
      <c r="G1218" s="2">
        <v>1</v>
      </c>
      <c r="H1218" s="2">
        <v>0</v>
      </c>
      <c r="I1218" s="2">
        <v>0</v>
      </c>
      <c r="J1218" s="12">
        <v>16578</v>
      </c>
      <c r="K1218" s="12">
        <v>12549.583648750946</v>
      </c>
      <c r="L1218" s="12" t="s">
        <v>141</v>
      </c>
      <c r="M1218" s="13">
        <v>-3.9178199702944054E-2</v>
      </c>
      <c r="N1218" s="12">
        <v>15594.65136930381</v>
      </c>
      <c r="O1218" s="14">
        <f t="shared" ref="O1218:O1281" si="19">STANDARDIZE(N1218,AVERAGE($N$2:$N$1580),STDEV($N$2:$N$1580))</f>
        <v>-9.5899770427574735E-2</v>
      </c>
      <c r="P1218">
        <v>1</v>
      </c>
      <c r="Q1218">
        <v>2</v>
      </c>
      <c r="R1218">
        <v>2</v>
      </c>
      <c r="S1218">
        <v>1</v>
      </c>
    </row>
    <row r="1219" spans="1:19">
      <c r="A1219" s="10" t="s">
        <v>540</v>
      </c>
      <c r="B1219" s="2">
        <v>2</v>
      </c>
      <c r="C1219" s="11" t="s">
        <v>39</v>
      </c>
      <c r="D1219" s="2">
        <v>1</v>
      </c>
      <c r="E1219" s="2">
        <v>2012</v>
      </c>
      <c r="F1219" s="2" t="s">
        <v>337</v>
      </c>
      <c r="G1219" s="2">
        <v>1</v>
      </c>
      <c r="H1219" s="2">
        <v>0</v>
      </c>
      <c r="I1219" s="2">
        <v>0</v>
      </c>
      <c r="J1219" s="12">
        <v>16560</v>
      </c>
      <c r="K1219" s="12">
        <v>12535.957607872824</v>
      </c>
      <c r="L1219" s="12" t="s">
        <v>141</v>
      </c>
      <c r="M1219" s="15">
        <v>-3.9178319641462164E-2</v>
      </c>
      <c r="N1219" s="12">
        <v>15275.97886101503</v>
      </c>
      <c r="O1219" s="14">
        <f t="shared" si="19"/>
        <v>-9.5907081337540404E-2</v>
      </c>
      <c r="P1219">
        <v>1</v>
      </c>
      <c r="Q1219">
        <v>2</v>
      </c>
      <c r="R1219">
        <v>2</v>
      </c>
      <c r="S1219">
        <v>1</v>
      </c>
    </row>
    <row r="1220" spans="1:19">
      <c r="A1220" s="10" t="s">
        <v>256</v>
      </c>
      <c r="B1220" s="2">
        <v>2</v>
      </c>
      <c r="C1220" s="11" t="s">
        <v>24</v>
      </c>
      <c r="D1220" s="2">
        <v>3</v>
      </c>
      <c r="E1220" s="2">
        <v>2010</v>
      </c>
      <c r="F1220" s="2" t="s">
        <v>216</v>
      </c>
      <c r="G1220" s="2">
        <v>1</v>
      </c>
      <c r="H1220" s="2">
        <v>0</v>
      </c>
      <c r="I1220" s="2">
        <v>0</v>
      </c>
      <c r="J1220" s="12">
        <v>16558</v>
      </c>
      <c r="K1220" s="12">
        <v>12534.44360333081</v>
      </c>
      <c r="L1220" s="12" t="s">
        <v>141</v>
      </c>
      <c r="M1220" s="13">
        <v>-3.9178332967964177E-2</v>
      </c>
      <c r="N1220" s="12">
        <v>14702.301102773559</v>
      </c>
      <c r="O1220" s="14">
        <f t="shared" si="19"/>
        <v>-9.5920242518159088E-2</v>
      </c>
      <c r="P1220">
        <v>1</v>
      </c>
      <c r="Q1220">
        <v>2</v>
      </c>
      <c r="R1220">
        <v>2</v>
      </c>
      <c r="S1220">
        <v>1</v>
      </c>
    </row>
    <row r="1221" spans="1:19">
      <c r="A1221" s="10" t="s">
        <v>507</v>
      </c>
      <c r="B1221" s="2">
        <v>2</v>
      </c>
      <c r="C1221" s="11" t="s">
        <v>24</v>
      </c>
      <c r="D1221" s="2">
        <v>2</v>
      </c>
      <c r="E1221" s="2">
        <v>2017</v>
      </c>
      <c r="F1221" s="2" t="s">
        <v>315</v>
      </c>
      <c r="G1221" s="2">
        <v>1</v>
      </c>
      <c r="H1221" s="2">
        <v>0</v>
      </c>
      <c r="I1221" s="2">
        <v>0</v>
      </c>
      <c r="J1221" s="12">
        <v>16520</v>
      </c>
      <c r="K1221" s="12">
        <v>12505.677517032551</v>
      </c>
      <c r="L1221" s="12" t="s">
        <v>141</v>
      </c>
      <c r="M1221" s="15">
        <v>-3.9178586171502411E-2</v>
      </c>
      <c r="N1221" s="12">
        <v>15849.959748918016</v>
      </c>
      <c r="O1221" s="14">
        <f t="shared" si="19"/>
        <v>-9.5893913202592079E-2</v>
      </c>
      <c r="P1221">
        <v>1</v>
      </c>
      <c r="Q1221">
        <v>2</v>
      </c>
      <c r="R1221">
        <v>2</v>
      </c>
      <c r="S1221">
        <v>1</v>
      </c>
    </row>
    <row r="1222" spans="1:19">
      <c r="A1222" s="10" t="s">
        <v>541</v>
      </c>
      <c r="B1222" s="2">
        <v>3</v>
      </c>
      <c r="C1222" s="11" t="s">
        <v>19</v>
      </c>
      <c r="D1222" s="2">
        <v>4</v>
      </c>
      <c r="E1222" s="2">
        <v>2020</v>
      </c>
      <c r="F1222" s="2" t="s">
        <v>242</v>
      </c>
      <c r="G1222" s="2">
        <v>1</v>
      </c>
      <c r="H1222" s="2">
        <v>0</v>
      </c>
      <c r="I1222" s="2">
        <v>0</v>
      </c>
      <c r="J1222" s="12">
        <v>16509</v>
      </c>
      <c r="K1222" s="12">
        <v>12497.350492051477</v>
      </c>
      <c r="L1222" s="12" t="s">
        <v>102</v>
      </c>
      <c r="M1222" s="13">
        <v>-3.9178659467263476E-2</v>
      </c>
      <c r="N1222" s="12">
        <v>15852.916743148338</v>
      </c>
      <c r="O1222" s="14">
        <f t="shared" si="19"/>
        <v>-9.5893845363923785E-2</v>
      </c>
      <c r="P1222">
        <v>1</v>
      </c>
      <c r="Q1222">
        <v>2</v>
      </c>
      <c r="R1222">
        <v>2</v>
      </c>
      <c r="S1222">
        <v>1</v>
      </c>
    </row>
    <row r="1223" spans="1:19">
      <c r="A1223" s="10" t="s">
        <v>488</v>
      </c>
      <c r="B1223" s="2">
        <v>3</v>
      </c>
      <c r="C1223" s="11" t="s">
        <v>24</v>
      </c>
      <c r="D1223" s="2">
        <v>4</v>
      </c>
      <c r="E1223" s="2">
        <v>2011</v>
      </c>
      <c r="F1223" s="2" t="s">
        <v>455</v>
      </c>
      <c r="G1223" s="2">
        <v>1</v>
      </c>
      <c r="H1223" s="2">
        <v>0</v>
      </c>
      <c r="I1223" s="2">
        <v>0</v>
      </c>
      <c r="J1223" s="12">
        <v>16481</v>
      </c>
      <c r="K1223" s="12">
        <v>12476.154428463286</v>
      </c>
      <c r="L1223" s="12" t="s">
        <v>141</v>
      </c>
      <c r="M1223" s="15">
        <v>-3.9178846038291644E-2</v>
      </c>
      <c r="N1223" s="12">
        <v>14795.720169471928</v>
      </c>
      <c r="O1223" s="14">
        <f t="shared" si="19"/>
        <v>-9.5918099319834971E-2</v>
      </c>
      <c r="P1223">
        <v>1</v>
      </c>
      <c r="Q1223">
        <v>2</v>
      </c>
      <c r="R1223">
        <v>2</v>
      </c>
      <c r="S1223">
        <v>1</v>
      </c>
    </row>
    <row r="1224" spans="1:19">
      <c r="A1224" s="10" t="s">
        <v>294</v>
      </c>
      <c r="B1224" s="2">
        <v>2</v>
      </c>
      <c r="C1224" s="11" t="s">
        <v>39</v>
      </c>
      <c r="D1224" s="2">
        <v>2</v>
      </c>
      <c r="E1224" s="2">
        <v>2011</v>
      </c>
      <c r="F1224" s="2" t="s">
        <v>161</v>
      </c>
      <c r="G1224" s="2">
        <v>1</v>
      </c>
      <c r="H1224" s="2">
        <v>0</v>
      </c>
      <c r="I1224" s="2">
        <v>0</v>
      </c>
      <c r="J1224" s="12">
        <v>16440</v>
      </c>
      <c r="K1224" s="12">
        <v>12445.117335352006</v>
      </c>
      <c r="L1224" s="12" t="s">
        <v>141</v>
      </c>
      <c r="M1224" s="13">
        <v>-3.917911923158289E-2</v>
      </c>
      <c r="N1224" s="12">
        <v>14758.912662224287</v>
      </c>
      <c r="O1224" s="14">
        <f t="shared" si="19"/>
        <v>-9.5918943749035951E-2</v>
      </c>
      <c r="P1224">
        <v>1</v>
      </c>
      <c r="Q1224">
        <v>2</v>
      </c>
      <c r="R1224">
        <v>2</v>
      </c>
      <c r="S1224">
        <v>1</v>
      </c>
    </row>
    <row r="1225" spans="1:19">
      <c r="A1225" s="10" t="s">
        <v>450</v>
      </c>
      <c r="B1225" s="2">
        <v>4</v>
      </c>
      <c r="C1225" s="11" t="s">
        <v>24</v>
      </c>
      <c r="D1225" s="2">
        <v>3</v>
      </c>
      <c r="E1225" s="2">
        <v>2010</v>
      </c>
      <c r="F1225" s="2" t="s">
        <v>216</v>
      </c>
      <c r="G1225" s="2">
        <v>1</v>
      </c>
      <c r="H1225" s="2">
        <v>0</v>
      </c>
      <c r="I1225" s="2">
        <v>0</v>
      </c>
      <c r="J1225" s="12">
        <v>16425</v>
      </c>
      <c r="K1225" s="12">
        <v>12433.762301286904</v>
      </c>
      <c r="L1225" s="12" t="s">
        <v>141</v>
      </c>
      <c r="M1225" s="15">
        <v>-3.9179219180347988E-2</v>
      </c>
      <c r="N1225" s="12">
        <v>14584.206764890429</v>
      </c>
      <c r="O1225" s="14">
        <f t="shared" si="19"/>
        <v>-9.5922951810769097E-2</v>
      </c>
      <c r="P1225">
        <v>1</v>
      </c>
      <c r="Q1225">
        <v>2</v>
      </c>
      <c r="R1225">
        <v>2</v>
      </c>
      <c r="S1225">
        <v>1</v>
      </c>
    </row>
    <row r="1226" spans="1:19">
      <c r="A1226" s="10" t="s">
        <v>330</v>
      </c>
      <c r="B1226" s="2">
        <v>2</v>
      </c>
      <c r="C1226" s="11" t="s">
        <v>24</v>
      </c>
      <c r="D1226" s="2">
        <v>2</v>
      </c>
      <c r="E1226" s="2">
        <v>2013</v>
      </c>
      <c r="F1226" s="2" t="s">
        <v>189</v>
      </c>
      <c r="G1226" s="2">
        <v>1</v>
      </c>
      <c r="H1226" s="2">
        <v>0</v>
      </c>
      <c r="I1226" s="2">
        <v>0</v>
      </c>
      <c r="J1226" s="12">
        <v>16422</v>
      </c>
      <c r="K1226" s="12">
        <v>12431.491294473884</v>
      </c>
      <c r="L1226" s="12" t="s">
        <v>141</v>
      </c>
      <c r="M1226" s="13">
        <v>-3.9179239170101E-2</v>
      </c>
      <c r="N1226" s="12">
        <v>15447.904740421473</v>
      </c>
      <c r="O1226" s="14">
        <f t="shared" si="19"/>
        <v>-9.5903137054326709E-2</v>
      </c>
      <c r="P1226">
        <v>1</v>
      </c>
      <c r="Q1226">
        <v>2</v>
      </c>
      <c r="R1226">
        <v>2</v>
      </c>
      <c r="S1226">
        <v>1</v>
      </c>
    </row>
    <row r="1227" spans="1:19">
      <c r="A1227" s="10" t="s">
        <v>542</v>
      </c>
      <c r="B1227" s="2">
        <v>4</v>
      </c>
      <c r="C1227" s="11" t="s">
        <v>19</v>
      </c>
      <c r="D1227" s="2">
        <v>4</v>
      </c>
      <c r="E1227" s="2">
        <v>2020</v>
      </c>
      <c r="F1227" s="2" t="s">
        <v>242</v>
      </c>
      <c r="G1227" s="2">
        <v>1</v>
      </c>
      <c r="H1227" s="2">
        <v>0</v>
      </c>
      <c r="I1227" s="2">
        <v>0</v>
      </c>
      <c r="J1227" s="12">
        <v>16397</v>
      </c>
      <c r="K1227" s="12">
        <v>12412.566237698713</v>
      </c>
      <c r="L1227" s="12" t="s">
        <v>102</v>
      </c>
      <c r="M1227" s="15">
        <v>-3.9179405751376156E-2</v>
      </c>
      <c r="N1227" s="12">
        <v>15745.367728960162</v>
      </c>
      <c r="O1227" s="14">
        <f t="shared" si="19"/>
        <v>-9.5896312728190145E-2</v>
      </c>
      <c r="P1227">
        <v>1</v>
      </c>
      <c r="Q1227">
        <v>2</v>
      </c>
      <c r="R1227">
        <v>2</v>
      </c>
      <c r="S1227">
        <v>1</v>
      </c>
    </row>
    <row r="1228" spans="1:19">
      <c r="A1228" s="10" t="s">
        <v>333</v>
      </c>
      <c r="B1228" s="2">
        <v>2</v>
      </c>
      <c r="C1228" s="11" t="s">
        <v>26</v>
      </c>
      <c r="D1228" s="2">
        <v>4</v>
      </c>
      <c r="E1228" s="2">
        <v>2018</v>
      </c>
      <c r="F1228" s="2" t="s">
        <v>334</v>
      </c>
      <c r="G1228" s="2">
        <v>1</v>
      </c>
      <c r="H1228" s="2">
        <v>0</v>
      </c>
      <c r="I1228" s="2">
        <v>0</v>
      </c>
      <c r="J1228" s="12">
        <v>16360</v>
      </c>
      <c r="K1228" s="12">
        <v>12384.557153671461</v>
      </c>
      <c r="L1228" s="12" t="s">
        <v>26</v>
      </c>
      <c r="M1228" s="13">
        <v>-3.9179652291663376E-2</v>
      </c>
      <c r="N1228" s="12">
        <v>15767.677087915401</v>
      </c>
      <c r="O1228" s="14">
        <f t="shared" si="19"/>
        <v>-9.5895800912107879E-2</v>
      </c>
      <c r="P1228">
        <v>1</v>
      </c>
      <c r="Q1228">
        <v>2</v>
      </c>
      <c r="R1228">
        <v>2</v>
      </c>
      <c r="S1228">
        <v>1</v>
      </c>
    </row>
    <row r="1229" spans="1:19">
      <c r="A1229" s="10" t="s">
        <v>496</v>
      </c>
      <c r="B1229" s="2">
        <v>2</v>
      </c>
      <c r="C1229" s="11" t="s">
        <v>24</v>
      </c>
      <c r="D1229" s="2">
        <v>2</v>
      </c>
      <c r="E1229" s="2">
        <v>2016</v>
      </c>
      <c r="F1229" s="2" t="s">
        <v>281</v>
      </c>
      <c r="G1229" s="2">
        <v>1</v>
      </c>
      <c r="H1229" s="2">
        <v>0</v>
      </c>
      <c r="I1229" s="2">
        <v>0</v>
      </c>
      <c r="J1229" s="12">
        <v>16354</v>
      </c>
      <c r="K1229" s="12">
        <v>12380.015140045422</v>
      </c>
      <c r="L1229" s="12" t="s">
        <v>141</v>
      </c>
      <c r="M1229" s="15">
        <v>-3.9179692271169415E-2</v>
      </c>
      <c r="N1229" s="12">
        <v>15673.57491382594</v>
      </c>
      <c r="O1229" s="14">
        <f t="shared" si="19"/>
        <v>-9.5897959782121608E-2</v>
      </c>
      <c r="P1229">
        <v>1</v>
      </c>
      <c r="Q1229">
        <v>2</v>
      </c>
      <c r="R1229">
        <v>2</v>
      </c>
      <c r="S1229">
        <v>1</v>
      </c>
    </row>
    <row r="1230" spans="1:19">
      <c r="A1230" s="10" t="s">
        <v>294</v>
      </c>
      <c r="B1230" s="2">
        <v>2</v>
      </c>
      <c r="C1230" s="11" t="s">
        <v>39</v>
      </c>
      <c r="D1230" s="2">
        <v>2</v>
      </c>
      <c r="E1230" s="2">
        <v>2011</v>
      </c>
      <c r="F1230" s="2" t="s">
        <v>161</v>
      </c>
      <c r="G1230" s="2">
        <v>1</v>
      </c>
      <c r="H1230" s="2">
        <v>0</v>
      </c>
      <c r="I1230" s="2">
        <v>0</v>
      </c>
      <c r="J1230" s="12">
        <v>16297</v>
      </c>
      <c r="K1230" s="12">
        <v>12336.866010598033</v>
      </c>
      <c r="L1230" s="12" t="s">
        <v>141</v>
      </c>
      <c r="M1230" s="13">
        <v>-3.9180072076476759E-2</v>
      </c>
      <c r="N1230" s="12">
        <v>14630.535258897155</v>
      </c>
      <c r="O1230" s="14">
        <f t="shared" si="19"/>
        <v>-9.5921888953322279E-2</v>
      </c>
      <c r="P1230">
        <v>1</v>
      </c>
      <c r="Q1230">
        <v>2</v>
      </c>
      <c r="R1230">
        <v>2</v>
      </c>
      <c r="S1230">
        <v>1</v>
      </c>
    </row>
    <row r="1231" spans="1:19">
      <c r="A1231" s="10" t="s">
        <v>249</v>
      </c>
      <c r="B1231" s="2">
        <v>3</v>
      </c>
      <c r="C1231" s="11" t="s">
        <v>19</v>
      </c>
      <c r="D1231" s="2">
        <v>2</v>
      </c>
      <c r="E1231" s="2">
        <v>2015</v>
      </c>
      <c r="F1231" s="2" t="s">
        <v>250</v>
      </c>
      <c r="G1231" s="2">
        <v>1</v>
      </c>
      <c r="H1231" s="2">
        <v>0</v>
      </c>
      <c r="I1231" s="2">
        <v>0</v>
      </c>
      <c r="J1231" s="12">
        <v>16283</v>
      </c>
      <c r="K1231" s="12">
        <v>12326.267978803937</v>
      </c>
      <c r="L1231" s="12" t="s">
        <v>102</v>
      </c>
      <c r="M1231" s="15">
        <v>-3.9180165361990843E-2</v>
      </c>
      <c r="N1231" s="12">
        <v>15646.046592805726</v>
      </c>
      <c r="O1231" s="14">
        <f t="shared" si="19"/>
        <v>-9.5898591330407859E-2</v>
      </c>
      <c r="P1231">
        <v>1</v>
      </c>
      <c r="Q1231">
        <v>2</v>
      </c>
      <c r="R1231">
        <v>2</v>
      </c>
      <c r="S1231">
        <v>1</v>
      </c>
    </row>
    <row r="1232" spans="1:19">
      <c r="A1232" s="10" t="s">
        <v>111</v>
      </c>
      <c r="B1232" s="2">
        <v>3</v>
      </c>
      <c r="C1232" s="11" t="s">
        <v>19</v>
      </c>
      <c r="D1232" s="2">
        <v>4</v>
      </c>
      <c r="E1232" s="2">
        <v>2015</v>
      </c>
      <c r="F1232" s="2" t="s">
        <v>101</v>
      </c>
      <c r="G1232" s="2">
        <v>1</v>
      </c>
      <c r="H1232" s="2">
        <v>0</v>
      </c>
      <c r="I1232" s="2">
        <v>0</v>
      </c>
      <c r="J1232" s="12">
        <v>16276</v>
      </c>
      <c r="K1232" s="12">
        <v>12320.968962906889</v>
      </c>
      <c r="L1232" s="12" t="s">
        <v>102</v>
      </c>
      <c r="M1232" s="13">
        <v>-3.9180212004747889E-2</v>
      </c>
      <c r="N1232" s="12">
        <v>15639.320416661916</v>
      </c>
      <c r="O1232" s="14">
        <f t="shared" si="19"/>
        <v>-9.5898745640763852E-2</v>
      </c>
      <c r="P1232">
        <v>1</v>
      </c>
      <c r="Q1232">
        <v>2</v>
      </c>
      <c r="R1232">
        <v>2</v>
      </c>
      <c r="S1232">
        <v>1</v>
      </c>
    </row>
    <row r="1233" spans="1:19">
      <c r="A1233" s="10" t="s">
        <v>322</v>
      </c>
      <c r="B1233" s="2">
        <v>2</v>
      </c>
      <c r="C1233" s="11" t="s">
        <v>39</v>
      </c>
      <c r="D1233" s="2">
        <v>2</v>
      </c>
      <c r="E1233" s="2">
        <v>2014</v>
      </c>
      <c r="F1233" s="2" t="s">
        <v>323</v>
      </c>
      <c r="G1233" s="2">
        <v>1</v>
      </c>
      <c r="H1233" s="2">
        <v>0</v>
      </c>
      <c r="I1233" s="2">
        <v>0</v>
      </c>
      <c r="J1233" s="12">
        <v>16275</v>
      </c>
      <c r="K1233" s="12">
        <v>12320.211960635883</v>
      </c>
      <c r="L1233" s="12" t="s">
        <v>141</v>
      </c>
      <c r="M1233" s="15">
        <v>-3.9180218667998895E-2</v>
      </c>
      <c r="N1233" s="12">
        <v>15494.519415999899</v>
      </c>
      <c r="O1233" s="14">
        <f t="shared" si="19"/>
        <v>-9.5902067631369381E-2</v>
      </c>
      <c r="P1233">
        <v>1</v>
      </c>
      <c r="Q1233">
        <v>2</v>
      </c>
      <c r="R1233">
        <v>2</v>
      </c>
      <c r="S1233">
        <v>1</v>
      </c>
    </row>
    <row r="1234" spans="1:19">
      <c r="A1234" s="10" t="s">
        <v>294</v>
      </c>
      <c r="B1234" s="2">
        <v>2</v>
      </c>
      <c r="C1234" s="11" t="s">
        <v>39</v>
      </c>
      <c r="D1234" s="2">
        <v>2</v>
      </c>
      <c r="E1234" s="2">
        <v>2011</v>
      </c>
      <c r="F1234" s="2" t="s">
        <v>161</v>
      </c>
      <c r="G1234" s="2">
        <v>1</v>
      </c>
      <c r="H1234" s="2">
        <v>0</v>
      </c>
      <c r="I1234" s="2">
        <v>0</v>
      </c>
      <c r="J1234" s="12">
        <v>16249</v>
      </c>
      <c r="K1234" s="12">
        <v>12300.529901589705</v>
      </c>
      <c r="L1234" s="12" t="s">
        <v>141</v>
      </c>
      <c r="M1234" s="13">
        <v>-3.918039191252505E-2</v>
      </c>
      <c r="N1234" s="12">
        <v>14587.44354309504</v>
      </c>
      <c r="O1234" s="14">
        <f t="shared" si="19"/>
        <v>-9.5922877553362443E-2</v>
      </c>
      <c r="P1234">
        <v>1</v>
      </c>
      <c r="Q1234">
        <v>2</v>
      </c>
      <c r="R1234">
        <v>2</v>
      </c>
      <c r="S1234">
        <v>1</v>
      </c>
    </row>
    <row r="1235" spans="1:19">
      <c r="A1235" s="10" t="s">
        <v>427</v>
      </c>
      <c r="B1235" s="2">
        <v>2</v>
      </c>
      <c r="C1235" s="11" t="s">
        <v>39</v>
      </c>
      <c r="D1235" s="2">
        <v>2</v>
      </c>
      <c r="E1235" s="2">
        <v>2012</v>
      </c>
      <c r="F1235" s="2" t="s">
        <v>268</v>
      </c>
      <c r="G1235" s="2">
        <v>1</v>
      </c>
      <c r="H1235" s="2">
        <v>0</v>
      </c>
      <c r="I1235" s="2">
        <v>0</v>
      </c>
      <c r="J1235" s="12">
        <v>16245</v>
      </c>
      <c r="K1235" s="12">
        <v>12297.501892505677</v>
      </c>
      <c r="L1235" s="12" t="s">
        <v>141</v>
      </c>
      <c r="M1235" s="15">
        <v>-3.9180418565529077E-2</v>
      </c>
      <c r="N1235" s="12">
        <v>14985.403176158767</v>
      </c>
      <c r="O1235" s="14">
        <f t="shared" si="19"/>
        <v>-9.5913747656770756E-2</v>
      </c>
      <c r="P1235">
        <v>1</v>
      </c>
      <c r="Q1235">
        <v>2</v>
      </c>
      <c r="R1235">
        <v>2</v>
      </c>
      <c r="S1235">
        <v>1</v>
      </c>
    </row>
    <row r="1236" spans="1:19">
      <c r="A1236" s="10" t="s">
        <v>294</v>
      </c>
      <c r="B1236" s="2">
        <v>2</v>
      </c>
      <c r="C1236" s="11" t="s">
        <v>39</v>
      </c>
      <c r="D1236" s="2">
        <v>2</v>
      </c>
      <c r="E1236" s="2">
        <v>2011</v>
      </c>
      <c r="F1236" s="2" t="s">
        <v>161</v>
      </c>
      <c r="G1236" s="2">
        <v>1</v>
      </c>
      <c r="H1236" s="2">
        <v>0</v>
      </c>
      <c r="I1236" s="2">
        <v>0</v>
      </c>
      <c r="J1236" s="12">
        <v>16245</v>
      </c>
      <c r="K1236" s="12">
        <v>12297.501892505677</v>
      </c>
      <c r="L1236" s="12" t="s">
        <v>141</v>
      </c>
      <c r="M1236" s="13">
        <v>-3.9180418565529077E-2</v>
      </c>
      <c r="N1236" s="12">
        <v>14583.852566778196</v>
      </c>
      <c r="O1236" s="14">
        <f t="shared" si="19"/>
        <v>-9.5922959936699123E-2</v>
      </c>
      <c r="P1236">
        <v>1</v>
      </c>
      <c r="Q1236">
        <v>2</v>
      </c>
      <c r="R1236">
        <v>2</v>
      </c>
      <c r="S1236">
        <v>1</v>
      </c>
    </row>
    <row r="1237" spans="1:19">
      <c r="A1237" s="10" t="s">
        <v>294</v>
      </c>
      <c r="B1237" s="2">
        <v>2</v>
      </c>
      <c r="C1237" s="11" t="s">
        <v>39</v>
      </c>
      <c r="D1237" s="2">
        <v>2</v>
      </c>
      <c r="E1237" s="2">
        <v>2011</v>
      </c>
      <c r="F1237" s="2" t="s">
        <v>161</v>
      </c>
      <c r="G1237" s="2">
        <v>1</v>
      </c>
      <c r="H1237" s="2">
        <v>0</v>
      </c>
      <c r="I1237" s="2">
        <v>0</v>
      </c>
      <c r="J1237" s="12">
        <v>16200</v>
      </c>
      <c r="K1237" s="12">
        <v>12263.436790310372</v>
      </c>
      <c r="L1237" s="12" t="s">
        <v>141</v>
      </c>
      <c r="M1237" s="15">
        <v>-3.9180718411824349E-2</v>
      </c>
      <c r="N1237" s="12">
        <v>14543.454083213714</v>
      </c>
      <c r="O1237" s="14">
        <f t="shared" si="19"/>
        <v>-9.5923886749236797E-2</v>
      </c>
      <c r="P1237">
        <v>1</v>
      </c>
      <c r="Q1237">
        <v>2</v>
      </c>
      <c r="R1237">
        <v>2</v>
      </c>
      <c r="S1237">
        <v>1</v>
      </c>
    </row>
    <row r="1238" spans="1:19">
      <c r="A1238" s="10" t="s">
        <v>388</v>
      </c>
      <c r="B1238" s="2">
        <v>2</v>
      </c>
      <c r="C1238" s="11" t="s">
        <v>24</v>
      </c>
      <c r="D1238" s="2">
        <v>3</v>
      </c>
      <c r="E1238" s="2">
        <v>2017</v>
      </c>
      <c r="F1238" s="2" t="s">
        <v>389</v>
      </c>
      <c r="G1238" s="2">
        <v>1</v>
      </c>
      <c r="H1238" s="2">
        <v>0</v>
      </c>
      <c r="I1238" s="2">
        <v>0</v>
      </c>
      <c r="J1238" s="12">
        <v>16199</v>
      </c>
      <c r="K1238" s="12">
        <v>12262.679788039364</v>
      </c>
      <c r="L1238" s="12" t="s">
        <v>141</v>
      </c>
      <c r="M1238" s="13">
        <v>-3.9180725075075355E-2</v>
      </c>
      <c r="N1238" s="12">
        <v>15541.979296169669</v>
      </c>
      <c r="O1238" s="14">
        <f t="shared" si="19"/>
        <v>-9.5900978817926502E-2</v>
      </c>
      <c r="P1238">
        <v>1</v>
      </c>
      <c r="Q1238">
        <v>2</v>
      </c>
      <c r="R1238">
        <v>2</v>
      </c>
      <c r="S1238">
        <v>1</v>
      </c>
    </row>
    <row r="1239" spans="1:19">
      <c r="A1239" s="10" t="s">
        <v>427</v>
      </c>
      <c r="B1239" s="2">
        <v>2</v>
      </c>
      <c r="C1239" s="11" t="s">
        <v>39</v>
      </c>
      <c r="D1239" s="2">
        <v>2</v>
      </c>
      <c r="E1239" s="2">
        <v>2012</v>
      </c>
      <c r="F1239" s="2" t="s">
        <v>268</v>
      </c>
      <c r="G1239" s="2">
        <v>1</v>
      </c>
      <c r="H1239" s="2">
        <v>0</v>
      </c>
      <c r="I1239" s="2">
        <v>0</v>
      </c>
      <c r="J1239" s="12">
        <v>16173</v>
      </c>
      <c r="K1239" s="12">
        <v>12242.997728993187</v>
      </c>
      <c r="L1239" s="12" t="s">
        <v>141</v>
      </c>
      <c r="M1239" s="15">
        <v>-3.9180898319601511E-2</v>
      </c>
      <c r="N1239" s="12">
        <v>14918.985876763049</v>
      </c>
      <c r="O1239" s="14">
        <f t="shared" si="19"/>
        <v>-9.5915271386880538E-2</v>
      </c>
      <c r="P1239">
        <v>1</v>
      </c>
      <c r="Q1239">
        <v>2</v>
      </c>
      <c r="R1239">
        <v>2</v>
      </c>
      <c r="S1239">
        <v>1</v>
      </c>
    </row>
    <row r="1240" spans="1:19">
      <c r="A1240" s="10" t="s">
        <v>507</v>
      </c>
      <c r="B1240" s="2">
        <v>2</v>
      </c>
      <c r="C1240" s="11" t="s">
        <v>24</v>
      </c>
      <c r="D1240" s="2">
        <v>2</v>
      </c>
      <c r="E1240" s="2">
        <v>2017</v>
      </c>
      <c r="F1240" s="2" t="s">
        <v>315</v>
      </c>
      <c r="G1240" s="2">
        <v>1</v>
      </c>
      <c r="H1240" s="2">
        <v>0</v>
      </c>
      <c r="I1240" s="2">
        <v>0</v>
      </c>
      <c r="J1240" s="12">
        <v>16130</v>
      </c>
      <c r="K1240" s="12">
        <v>12210.446631339895</v>
      </c>
      <c r="L1240" s="12" t="s">
        <v>141</v>
      </c>
      <c r="M1240" s="13">
        <v>-3.9181184839394777E-2</v>
      </c>
      <c r="N1240" s="12">
        <v>15475.777890438716</v>
      </c>
      <c r="O1240" s="14">
        <f t="shared" si="19"/>
        <v>-9.5902497595054467E-2</v>
      </c>
      <c r="P1240">
        <v>1</v>
      </c>
      <c r="Q1240">
        <v>2</v>
      </c>
      <c r="R1240">
        <v>2</v>
      </c>
      <c r="S1240">
        <v>1</v>
      </c>
    </row>
    <row r="1241" spans="1:19">
      <c r="A1241" s="10" t="s">
        <v>304</v>
      </c>
      <c r="B1241" s="2">
        <v>2</v>
      </c>
      <c r="C1241" s="11" t="s">
        <v>39</v>
      </c>
      <c r="D1241" s="2">
        <v>2</v>
      </c>
      <c r="E1241" s="2">
        <v>2010</v>
      </c>
      <c r="F1241" s="2" t="s">
        <v>266</v>
      </c>
      <c r="G1241" s="2">
        <v>1</v>
      </c>
      <c r="H1241" s="2">
        <v>0</v>
      </c>
      <c r="I1241" s="2">
        <v>0</v>
      </c>
      <c r="J1241" s="12">
        <v>16126</v>
      </c>
      <c r="K1241" s="12">
        <v>12207.418622255867</v>
      </c>
      <c r="L1241" s="12" t="s">
        <v>141</v>
      </c>
      <c r="M1241" s="15">
        <v>-3.9181211492398796E-2</v>
      </c>
      <c r="N1241" s="12">
        <v>14318.71648649151</v>
      </c>
      <c r="O1241" s="14">
        <f t="shared" si="19"/>
        <v>-9.5929042626486299E-2</v>
      </c>
      <c r="P1241">
        <v>1</v>
      </c>
      <c r="Q1241">
        <v>2</v>
      </c>
      <c r="R1241">
        <v>2</v>
      </c>
      <c r="S1241">
        <v>1</v>
      </c>
    </row>
    <row r="1242" spans="1:19">
      <c r="A1242" s="10" t="s">
        <v>157</v>
      </c>
      <c r="B1242" s="2">
        <v>3</v>
      </c>
      <c r="C1242" s="11" t="s">
        <v>19</v>
      </c>
      <c r="D1242" s="2">
        <v>3</v>
      </c>
      <c r="E1242" s="2">
        <v>2016</v>
      </c>
      <c r="F1242" s="2" t="s">
        <v>158</v>
      </c>
      <c r="G1242" s="2">
        <v>1</v>
      </c>
      <c r="H1242" s="2">
        <v>0</v>
      </c>
      <c r="I1242" s="2">
        <v>0</v>
      </c>
      <c r="J1242" s="12">
        <v>16102</v>
      </c>
      <c r="K1242" s="12">
        <v>12189.250567751704</v>
      </c>
      <c r="L1242" s="12" t="s">
        <v>102</v>
      </c>
      <c r="M1242" s="13">
        <v>-3.9181371410422945E-2</v>
      </c>
      <c r="N1242" s="12">
        <v>15432.059634488522</v>
      </c>
      <c r="O1242" s="14">
        <f t="shared" si="19"/>
        <v>-9.5903500569031797E-2</v>
      </c>
      <c r="P1242">
        <v>1</v>
      </c>
      <c r="Q1242">
        <v>2</v>
      </c>
      <c r="R1242">
        <v>2</v>
      </c>
      <c r="S1242">
        <v>1</v>
      </c>
    </row>
    <row r="1243" spans="1:19">
      <c r="A1243" s="10" t="s">
        <v>499</v>
      </c>
      <c r="B1243" s="2">
        <v>3</v>
      </c>
      <c r="C1243" s="11" t="s">
        <v>19</v>
      </c>
      <c r="D1243" s="2">
        <v>2</v>
      </c>
      <c r="E1243" s="2">
        <v>2013</v>
      </c>
      <c r="F1243" s="2" t="s">
        <v>189</v>
      </c>
      <c r="G1243" s="2">
        <v>1</v>
      </c>
      <c r="H1243" s="2">
        <v>0</v>
      </c>
      <c r="I1243" s="2">
        <v>0</v>
      </c>
      <c r="J1243" s="12">
        <v>16097</v>
      </c>
      <c r="K1243" s="12">
        <v>12185.46555639667</v>
      </c>
      <c r="L1243" s="12" t="s">
        <v>102</v>
      </c>
      <c r="M1243" s="15">
        <v>-3.9181404726677978E-2</v>
      </c>
      <c r="N1243" s="12">
        <v>15142.182596916604</v>
      </c>
      <c r="O1243" s="14">
        <f t="shared" si="19"/>
        <v>-9.5910150860059967E-2</v>
      </c>
      <c r="P1243">
        <v>1</v>
      </c>
      <c r="Q1243">
        <v>2</v>
      </c>
      <c r="R1243">
        <v>2</v>
      </c>
      <c r="S1243">
        <v>1</v>
      </c>
    </row>
    <row r="1244" spans="1:19">
      <c r="A1244" s="10" t="s">
        <v>322</v>
      </c>
      <c r="B1244" s="2">
        <v>2</v>
      </c>
      <c r="C1244" s="11" t="s">
        <v>24</v>
      </c>
      <c r="D1244" s="2">
        <v>2</v>
      </c>
      <c r="E1244" s="2">
        <v>2014</v>
      </c>
      <c r="F1244" s="2" t="s">
        <v>323</v>
      </c>
      <c r="G1244" s="2">
        <v>1</v>
      </c>
      <c r="H1244" s="2">
        <v>0</v>
      </c>
      <c r="I1244" s="2">
        <v>0</v>
      </c>
      <c r="J1244" s="12">
        <v>16048</v>
      </c>
      <c r="K1244" s="12">
        <v>12148.372445117337</v>
      </c>
      <c r="L1244" s="12" t="s">
        <v>141</v>
      </c>
      <c r="M1244" s="13">
        <v>-3.9181731225977276E-2</v>
      </c>
      <c r="N1244" s="12">
        <v>15278.405381749086</v>
      </c>
      <c r="O1244" s="14">
        <f t="shared" si="19"/>
        <v>-9.590702566887066E-2</v>
      </c>
      <c r="P1244">
        <v>1</v>
      </c>
      <c r="Q1244">
        <v>2</v>
      </c>
      <c r="R1244">
        <v>2</v>
      </c>
      <c r="S1244">
        <v>1</v>
      </c>
    </row>
    <row r="1245" spans="1:19">
      <c r="A1245" s="10" t="s">
        <v>517</v>
      </c>
      <c r="B1245" s="2">
        <v>2</v>
      </c>
      <c r="C1245" s="11" t="s">
        <v>24</v>
      </c>
      <c r="D1245" s="2">
        <v>3</v>
      </c>
      <c r="E1245" s="2">
        <v>2016</v>
      </c>
      <c r="F1245" s="2" t="s">
        <v>158</v>
      </c>
      <c r="G1245" s="2">
        <v>1</v>
      </c>
      <c r="H1245" s="2">
        <v>0</v>
      </c>
      <c r="I1245" s="2">
        <v>0</v>
      </c>
      <c r="J1245" s="12">
        <v>16034</v>
      </c>
      <c r="K1245" s="12">
        <v>12137.774413323241</v>
      </c>
      <c r="L1245" s="12" t="s">
        <v>141</v>
      </c>
      <c r="M1245" s="15">
        <v>-3.918182451149136E-2</v>
      </c>
      <c r="N1245" s="12">
        <v>15366.888844826044</v>
      </c>
      <c r="O1245" s="14">
        <f t="shared" si="19"/>
        <v>-9.5904995702007556E-2</v>
      </c>
      <c r="P1245">
        <v>1</v>
      </c>
      <c r="Q1245">
        <v>2</v>
      </c>
      <c r="R1245">
        <v>2</v>
      </c>
      <c r="S1245">
        <v>1</v>
      </c>
    </row>
    <row r="1246" spans="1:19">
      <c r="A1246" s="10" t="s">
        <v>201</v>
      </c>
      <c r="B1246" s="2">
        <v>1</v>
      </c>
      <c r="C1246" s="11" t="s">
        <v>24</v>
      </c>
      <c r="D1246" s="2">
        <v>3</v>
      </c>
      <c r="E1246" s="2">
        <v>2003</v>
      </c>
      <c r="F1246" s="2" t="s">
        <v>202</v>
      </c>
      <c r="G1246" s="2">
        <v>1</v>
      </c>
      <c r="H1246" s="2">
        <v>0</v>
      </c>
      <c r="I1246" s="2">
        <v>0</v>
      </c>
      <c r="J1246" s="12">
        <v>16032</v>
      </c>
      <c r="K1246" s="12">
        <v>12136.260408781227</v>
      </c>
      <c r="L1246" s="12" t="s">
        <v>141</v>
      </c>
      <c r="M1246" s="13">
        <v>-3.9181837837993366E-2</v>
      </c>
      <c r="N1246" s="12">
        <v>14865.04111367573</v>
      </c>
      <c r="O1246" s="14">
        <f t="shared" si="19"/>
        <v>-9.5916508974986811E-2</v>
      </c>
      <c r="P1246">
        <v>1</v>
      </c>
      <c r="Q1246">
        <v>2</v>
      </c>
      <c r="R1246">
        <v>2</v>
      </c>
      <c r="S1246">
        <v>1</v>
      </c>
    </row>
    <row r="1247" spans="1:19">
      <c r="A1247" s="10" t="s">
        <v>401</v>
      </c>
      <c r="B1247" s="2">
        <v>1</v>
      </c>
      <c r="C1247" s="11" t="s">
        <v>27</v>
      </c>
      <c r="D1247" s="2">
        <v>1</v>
      </c>
      <c r="E1247" s="2">
        <v>1995</v>
      </c>
      <c r="F1247" s="2" t="s">
        <v>109</v>
      </c>
      <c r="G1247" s="2">
        <v>1</v>
      </c>
      <c r="H1247" s="2">
        <v>0</v>
      </c>
      <c r="I1247" s="2">
        <v>0</v>
      </c>
      <c r="J1247" s="12">
        <v>16015</v>
      </c>
      <c r="K1247" s="12">
        <v>12123.391370174111</v>
      </c>
      <c r="L1247" s="12" t="s">
        <v>141</v>
      </c>
      <c r="M1247" s="15">
        <v>-3.918195111326047E-2</v>
      </c>
      <c r="N1247" s="12">
        <v>18759.722258808382</v>
      </c>
      <c r="O1247" s="14">
        <f t="shared" si="19"/>
        <v>-9.5827158113345509E-2</v>
      </c>
      <c r="P1247">
        <v>1</v>
      </c>
      <c r="Q1247">
        <v>2</v>
      </c>
      <c r="R1247">
        <v>2</v>
      </c>
      <c r="S1247">
        <v>1</v>
      </c>
    </row>
    <row r="1248" spans="1:19">
      <c r="A1248" s="10" t="s">
        <v>520</v>
      </c>
      <c r="B1248" s="2">
        <v>2</v>
      </c>
      <c r="C1248" s="11" t="s">
        <v>24</v>
      </c>
      <c r="D1248" s="2">
        <v>3</v>
      </c>
      <c r="E1248" s="2">
        <v>2012</v>
      </c>
      <c r="F1248" s="2" t="s">
        <v>148</v>
      </c>
      <c r="G1248" s="2">
        <v>1</v>
      </c>
      <c r="H1248" s="2">
        <v>0</v>
      </c>
      <c r="I1248" s="2">
        <v>0</v>
      </c>
      <c r="J1248" s="12">
        <v>16008</v>
      </c>
      <c r="K1248" s="12">
        <v>12118.092354277063</v>
      </c>
      <c r="L1248" s="12" t="s">
        <v>141</v>
      </c>
      <c r="M1248" s="13">
        <v>-3.9181997756017516E-2</v>
      </c>
      <c r="N1248" s="12">
        <v>14766.779565647863</v>
      </c>
      <c r="O1248" s="14">
        <f t="shared" si="19"/>
        <v>-9.5918763268382168E-2</v>
      </c>
      <c r="P1248">
        <v>1</v>
      </c>
      <c r="Q1248">
        <v>2</v>
      </c>
      <c r="R1248">
        <v>2</v>
      </c>
      <c r="S1248">
        <v>1</v>
      </c>
    </row>
    <row r="1249" spans="1:19">
      <c r="A1249" s="10" t="s">
        <v>327</v>
      </c>
      <c r="B1249" s="2">
        <v>4</v>
      </c>
      <c r="C1249" s="11" t="s">
        <v>24</v>
      </c>
      <c r="D1249" s="2">
        <v>2</v>
      </c>
      <c r="E1249" s="2">
        <v>2011</v>
      </c>
      <c r="F1249" s="2" t="s">
        <v>161</v>
      </c>
      <c r="G1249" s="2">
        <v>1</v>
      </c>
      <c r="H1249" s="2">
        <v>0</v>
      </c>
      <c r="I1249" s="2">
        <v>0</v>
      </c>
      <c r="J1249" s="12">
        <v>16004</v>
      </c>
      <c r="K1249" s="12">
        <v>12115.064345193035</v>
      </c>
      <c r="L1249" s="12" t="s">
        <v>141</v>
      </c>
      <c r="M1249" s="15">
        <v>-3.9182024409021542E-2</v>
      </c>
      <c r="N1249" s="12">
        <v>14367.496243688413</v>
      </c>
      <c r="O1249" s="14">
        <f t="shared" si="19"/>
        <v>-9.5927923532734147E-2</v>
      </c>
      <c r="P1249">
        <v>1</v>
      </c>
      <c r="Q1249">
        <v>2</v>
      </c>
      <c r="R1249">
        <v>2</v>
      </c>
      <c r="S1249">
        <v>1</v>
      </c>
    </row>
    <row r="1250" spans="1:19">
      <c r="A1250" s="10" t="s">
        <v>322</v>
      </c>
      <c r="B1250" s="2">
        <v>2</v>
      </c>
      <c r="C1250" s="11" t="s">
        <v>24</v>
      </c>
      <c r="D1250" s="2">
        <v>2</v>
      </c>
      <c r="E1250" s="2">
        <v>2014</v>
      </c>
      <c r="F1250" s="2" t="s">
        <v>323</v>
      </c>
      <c r="G1250" s="2">
        <v>1</v>
      </c>
      <c r="H1250" s="2">
        <v>0</v>
      </c>
      <c r="I1250" s="2">
        <v>0</v>
      </c>
      <c r="J1250" s="12">
        <v>15985</v>
      </c>
      <c r="K1250" s="12">
        <v>12100.681302043906</v>
      </c>
      <c r="L1250" s="12" t="s">
        <v>141</v>
      </c>
      <c r="M1250" s="13">
        <v>-3.9182151010790651E-2</v>
      </c>
      <c r="N1250" s="12">
        <v>15218.426596912957</v>
      </c>
      <c r="O1250" s="14">
        <f t="shared" si="19"/>
        <v>-9.5908401688089076E-2</v>
      </c>
      <c r="P1250">
        <v>1</v>
      </c>
      <c r="Q1250">
        <v>2</v>
      </c>
      <c r="R1250">
        <v>2</v>
      </c>
      <c r="S1250">
        <v>1</v>
      </c>
    </row>
    <row r="1251" spans="1:19">
      <c r="A1251" s="10" t="s">
        <v>322</v>
      </c>
      <c r="B1251" s="2">
        <v>2</v>
      </c>
      <c r="C1251" s="11" t="s">
        <v>24</v>
      </c>
      <c r="D1251" s="2">
        <v>2</v>
      </c>
      <c r="E1251" s="2">
        <v>2014</v>
      </c>
      <c r="F1251" s="2" t="s">
        <v>323</v>
      </c>
      <c r="G1251" s="2">
        <v>1</v>
      </c>
      <c r="H1251" s="2">
        <v>0</v>
      </c>
      <c r="I1251" s="2">
        <v>0</v>
      </c>
      <c r="J1251" s="12">
        <v>15967</v>
      </c>
      <c r="K1251" s="12">
        <v>12087.055261165784</v>
      </c>
      <c r="L1251" s="12" t="s">
        <v>141</v>
      </c>
      <c r="M1251" s="15">
        <v>-3.9182270949308762E-2</v>
      </c>
      <c r="N1251" s="12">
        <v>15201.289801245492</v>
      </c>
      <c r="O1251" s="14">
        <f t="shared" si="19"/>
        <v>-9.5908794836437189E-2</v>
      </c>
      <c r="P1251">
        <v>1</v>
      </c>
      <c r="Q1251">
        <v>2</v>
      </c>
      <c r="R1251">
        <v>2</v>
      </c>
      <c r="S1251">
        <v>1</v>
      </c>
    </row>
    <row r="1252" spans="1:19">
      <c r="A1252" s="10" t="s">
        <v>294</v>
      </c>
      <c r="B1252" s="2">
        <v>2</v>
      </c>
      <c r="C1252" s="11" t="s">
        <v>39</v>
      </c>
      <c r="D1252" s="2">
        <v>2</v>
      </c>
      <c r="E1252" s="2">
        <v>2011</v>
      </c>
      <c r="F1252" s="2" t="s">
        <v>161</v>
      </c>
      <c r="G1252" s="2">
        <v>1</v>
      </c>
      <c r="H1252" s="2">
        <v>0</v>
      </c>
      <c r="I1252" s="2">
        <v>0</v>
      </c>
      <c r="J1252" s="12">
        <v>15955</v>
      </c>
      <c r="K1252" s="12">
        <v>12077.971233913702</v>
      </c>
      <c r="L1252" s="12" t="s">
        <v>141</v>
      </c>
      <c r="M1252" s="13">
        <v>-3.918235090832084E-2</v>
      </c>
      <c r="N1252" s="12">
        <v>14323.506783807086</v>
      </c>
      <c r="O1252" s="14">
        <f t="shared" si="19"/>
        <v>-9.5928932728608474E-2</v>
      </c>
      <c r="P1252">
        <v>1</v>
      </c>
      <c r="Q1252">
        <v>2</v>
      </c>
      <c r="R1252">
        <v>2</v>
      </c>
      <c r="S1252">
        <v>1</v>
      </c>
    </row>
    <row r="1253" spans="1:19">
      <c r="A1253" s="10" t="s">
        <v>507</v>
      </c>
      <c r="B1253" s="2">
        <v>2</v>
      </c>
      <c r="C1253" s="11" t="s">
        <v>24</v>
      </c>
      <c r="D1253" s="2">
        <v>2</v>
      </c>
      <c r="E1253" s="2">
        <v>2017</v>
      </c>
      <c r="F1253" s="2" t="s">
        <v>315</v>
      </c>
      <c r="G1253" s="2">
        <v>1</v>
      </c>
      <c r="H1253" s="2">
        <v>0</v>
      </c>
      <c r="I1253" s="2">
        <v>0</v>
      </c>
      <c r="J1253" s="12">
        <v>15951</v>
      </c>
      <c r="K1253" s="12">
        <v>12074.943224829674</v>
      </c>
      <c r="L1253" s="12" t="s">
        <v>141</v>
      </c>
      <c r="M1253" s="15">
        <v>-3.9182377561324859E-2</v>
      </c>
      <c r="N1253" s="12">
        <v>15304.038011803344</v>
      </c>
      <c r="O1253" s="14">
        <f t="shared" si="19"/>
        <v>-9.5906437611082071E-2</v>
      </c>
      <c r="P1253">
        <v>1</v>
      </c>
      <c r="Q1253">
        <v>2</v>
      </c>
      <c r="R1253">
        <v>2</v>
      </c>
      <c r="S1253">
        <v>1</v>
      </c>
    </row>
    <row r="1254" spans="1:19">
      <c r="A1254" s="10" t="s">
        <v>388</v>
      </c>
      <c r="B1254" s="2">
        <v>2</v>
      </c>
      <c r="C1254" s="11" t="s">
        <v>24</v>
      </c>
      <c r="D1254" s="2">
        <v>3</v>
      </c>
      <c r="E1254" s="2">
        <v>2017</v>
      </c>
      <c r="F1254" s="2" t="s">
        <v>389</v>
      </c>
      <c r="G1254" s="2">
        <v>1</v>
      </c>
      <c r="H1254" s="2">
        <v>0</v>
      </c>
      <c r="I1254" s="2">
        <v>0</v>
      </c>
      <c r="J1254" s="12">
        <v>15948</v>
      </c>
      <c r="K1254" s="12">
        <v>12072.672218016654</v>
      </c>
      <c r="L1254" s="12" t="s">
        <v>141</v>
      </c>
      <c r="M1254" s="13">
        <v>-3.9182397551077879E-2</v>
      </c>
      <c r="N1254" s="12">
        <v>15301.159689815042</v>
      </c>
      <c r="O1254" s="14">
        <f t="shared" si="19"/>
        <v>-9.5906503644870231E-2</v>
      </c>
      <c r="P1254">
        <v>1</v>
      </c>
      <c r="Q1254">
        <v>2</v>
      </c>
      <c r="R1254">
        <v>2</v>
      </c>
      <c r="S1254">
        <v>1</v>
      </c>
    </row>
    <row r="1255" spans="1:19">
      <c r="A1255" s="10" t="s">
        <v>256</v>
      </c>
      <c r="B1255" s="2">
        <v>2</v>
      </c>
      <c r="C1255" s="11" t="s">
        <v>24</v>
      </c>
      <c r="D1255" s="2">
        <v>3</v>
      </c>
      <c r="E1255" s="2">
        <v>2010</v>
      </c>
      <c r="F1255" s="2" t="s">
        <v>216</v>
      </c>
      <c r="G1255" s="2">
        <v>1</v>
      </c>
      <c r="H1255" s="2">
        <v>0</v>
      </c>
      <c r="I1255" s="2">
        <v>0</v>
      </c>
      <c r="J1255" s="12">
        <v>15939</v>
      </c>
      <c r="K1255" s="12">
        <v>12065.859197577593</v>
      </c>
      <c r="L1255" s="12" t="s">
        <v>141</v>
      </c>
      <c r="M1255" s="15">
        <v>-3.9182457520336937E-2</v>
      </c>
      <c r="N1255" s="12">
        <v>14152.674071573123</v>
      </c>
      <c r="O1255" s="14">
        <f t="shared" si="19"/>
        <v>-9.5932851932637203E-2</v>
      </c>
      <c r="P1255">
        <v>1</v>
      </c>
      <c r="Q1255">
        <v>2</v>
      </c>
      <c r="R1255">
        <v>2</v>
      </c>
      <c r="S1255">
        <v>1</v>
      </c>
    </row>
    <row r="1256" spans="1:19">
      <c r="A1256" s="10" t="s">
        <v>294</v>
      </c>
      <c r="B1256" s="2">
        <v>2</v>
      </c>
      <c r="C1256" s="11" t="s">
        <v>39</v>
      </c>
      <c r="D1256" s="2">
        <v>2</v>
      </c>
      <c r="E1256" s="2">
        <v>2011</v>
      </c>
      <c r="F1256" s="2" t="s">
        <v>161</v>
      </c>
      <c r="G1256" s="2">
        <v>1</v>
      </c>
      <c r="H1256" s="2">
        <v>0</v>
      </c>
      <c r="I1256" s="2">
        <v>0</v>
      </c>
      <c r="J1256" s="12">
        <v>15936</v>
      </c>
      <c r="K1256" s="12">
        <v>12063.588190764573</v>
      </c>
      <c r="L1256" s="12" t="s">
        <v>141</v>
      </c>
      <c r="M1256" s="13">
        <v>-3.918247751008995E-2</v>
      </c>
      <c r="N1256" s="12">
        <v>14306.449646302082</v>
      </c>
      <c r="O1256" s="14">
        <f t="shared" si="19"/>
        <v>-9.5929324049457712E-2</v>
      </c>
      <c r="P1256">
        <v>1</v>
      </c>
      <c r="Q1256">
        <v>2</v>
      </c>
      <c r="R1256">
        <v>2</v>
      </c>
      <c r="S1256">
        <v>1</v>
      </c>
    </row>
    <row r="1257" spans="1:19">
      <c r="A1257" s="10" t="s">
        <v>543</v>
      </c>
      <c r="B1257" s="2">
        <v>1</v>
      </c>
      <c r="C1257" s="11" t="s">
        <v>19</v>
      </c>
      <c r="D1257" s="2">
        <v>4</v>
      </c>
      <c r="E1257" s="2">
        <v>2015</v>
      </c>
      <c r="F1257" s="2" t="s">
        <v>101</v>
      </c>
      <c r="G1257" s="2">
        <v>1</v>
      </c>
      <c r="H1257" s="2">
        <v>0</v>
      </c>
      <c r="I1257" s="2">
        <v>0</v>
      </c>
      <c r="J1257" s="12">
        <v>15931</v>
      </c>
      <c r="K1257" s="12">
        <v>12059.803179409539</v>
      </c>
      <c r="L1257" s="12" t="s">
        <v>102</v>
      </c>
      <c r="M1257" s="15">
        <v>-3.9182510826344982E-2</v>
      </c>
      <c r="N1257" s="12">
        <v>15307.816021002765</v>
      </c>
      <c r="O1257" s="14">
        <f t="shared" si="19"/>
        <v>-9.5906350936880852E-2</v>
      </c>
      <c r="P1257">
        <v>1</v>
      </c>
      <c r="Q1257">
        <v>2</v>
      </c>
      <c r="R1257">
        <v>2</v>
      </c>
      <c r="S1257">
        <v>1</v>
      </c>
    </row>
    <row r="1258" spans="1:19">
      <c r="A1258" s="10" t="s">
        <v>451</v>
      </c>
      <c r="B1258" s="2">
        <v>2</v>
      </c>
      <c r="C1258" s="11" t="s">
        <v>24</v>
      </c>
      <c r="D1258" s="2">
        <v>2</v>
      </c>
      <c r="E1258" s="2">
        <v>2015</v>
      </c>
      <c r="F1258" s="2" t="s">
        <v>250</v>
      </c>
      <c r="G1258" s="2">
        <v>1</v>
      </c>
      <c r="H1258" s="2">
        <v>0</v>
      </c>
      <c r="I1258" s="2">
        <v>0</v>
      </c>
      <c r="J1258" s="12">
        <v>15918</v>
      </c>
      <c r="K1258" s="12">
        <v>12049.962149886451</v>
      </c>
      <c r="L1258" s="12" t="s">
        <v>141</v>
      </c>
      <c r="M1258" s="13">
        <v>-3.918259744860806E-2</v>
      </c>
      <c r="N1258" s="12">
        <v>15295.324551021406</v>
      </c>
      <c r="O1258" s="14">
        <f t="shared" si="19"/>
        <v>-9.5906637513256274E-2</v>
      </c>
      <c r="P1258">
        <v>1</v>
      </c>
      <c r="Q1258">
        <v>2</v>
      </c>
      <c r="R1258">
        <v>2</v>
      </c>
      <c r="S1258">
        <v>1</v>
      </c>
    </row>
    <row r="1259" spans="1:19">
      <c r="A1259" s="10" t="s">
        <v>226</v>
      </c>
      <c r="B1259" s="2">
        <v>3</v>
      </c>
      <c r="C1259" s="11" t="s">
        <v>19</v>
      </c>
      <c r="D1259" s="2">
        <v>3</v>
      </c>
      <c r="E1259" s="2">
        <v>2015</v>
      </c>
      <c r="F1259" s="2" t="s">
        <v>227</v>
      </c>
      <c r="G1259" s="2">
        <v>1</v>
      </c>
      <c r="H1259" s="2">
        <v>0</v>
      </c>
      <c r="I1259" s="2">
        <v>0</v>
      </c>
      <c r="J1259" s="12">
        <v>15915</v>
      </c>
      <c r="K1259" s="12">
        <v>12047.691143073429</v>
      </c>
      <c r="L1259" s="12" t="s">
        <v>102</v>
      </c>
      <c r="M1259" s="15">
        <v>-3.918261743836108E-2</v>
      </c>
      <c r="N1259" s="12">
        <v>15292.44190410263</v>
      </c>
      <c r="O1259" s="14">
        <f t="shared" si="19"/>
        <v>-9.5906703646265995E-2</v>
      </c>
      <c r="P1259">
        <v>1</v>
      </c>
      <c r="Q1259">
        <v>2</v>
      </c>
      <c r="R1259">
        <v>2</v>
      </c>
      <c r="S1259">
        <v>1</v>
      </c>
    </row>
    <row r="1260" spans="1:19">
      <c r="A1260" s="10" t="s">
        <v>427</v>
      </c>
      <c r="B1260" s="2">
        <v>2</v>
      </c>
      <c r="C1260" s="11" t="s">
        <v>39</v>
      </c>
      <c r="D1260" s="2">
        <v>2</v>
      </c>
      <c r="E1260" s="2">
        <v>2012</v>
      </c>
      <c r="F1260" s="2" t="s">
        <v>268</v>
      </c>
      <c r="G1260" s="2">
        <v>1</v>
      </c>
      <c r="H1260" s="2">
        <v>0</v>
      </c>
      <c r="I1260" s="2">
        <v>0</v>
      </c>
      <c r="J1260" s="12">
        <v>15905</v>
      </c>
      <c r="K1260" s="12">
        <v>12040.121120363361</v>
      </c>
      <c r="L1260" s="12" t="s">
        <v>141</v>
      </c>
      <c r="M1260" s="13">
        <v>-3.9182684070871138E-2</v>
      </c>
      <c r="N1260" s="12">
        <v>14671.765929012323</v>
      </c>
      <c r="O1260" s="14">
        <f t="shared" si="19"/>
        <v>-9.5920943048955903E-2</v>
      </c>
      <c r="P1260">
        <v>1</v>
      </c>
      <c r="Q1260">
        <v>2</v>
      </c>
      <c r="R1260">
        <v>2</v>
      </c>
      <c r="S1260">
        <v>1</v>
      </c>
    </row>
    <row r="1261" spans="1:19">
      <c r="A1261" s="10" t="s">
        <v>258</v>
      </c>
      <c r="B1261" s="2">
        <v>1</v>
      </c>
      <c r="C1261" s="11" t="s">
        <v>24</v>
      </c>
      <c r="D1261" s="2">
        <v>3</v>
      </c>
      <c r="E1261" s="2">
        <v>2015</v>
      </c>
      <c r="F1261" s="2" t="s">
        <v>227</v>
      </c>
      <c r="G1261" s="2">
        <v>1</v>
      </c>
      <c r="H1261" s="2">
        <v>0</v>
      </c>
      <c r="I1261" s="2">
        <v>0</v>
      </c>
      <c r="J1261" s="12">
        <v>15897</v>
      </c>
      <c r="K1261" s="12">
        <v>12034.065102195307</v>
      </c>
      <c r="L1261" s="12" t="s">
        <v>141</v>
      </c>
      <c r="M1261" s="15">
        <v>-3.918273737687919E-2</v>
      </c>
      <c r="N1261" s="12">
        <v>15275.146022589979</v>
      </c>
      <c r="O1261" s="14">
        <f t="shared" si="19"/>
        <v>-9.5907100444324267E-2</v>
      </c>
      <c r="P1261">
        <v>1</v>
      </c>
      <c r="Q1261">
        <v>2</v>
      </c>
      <c r="R1261">
        <v>2</v>
      </c>
      <c r="S1261">
        <v>1</v>
      </c>
    </row>
    <row r="1262" spans="1:19">
      <c r="A1262" s="10" t="s">
        <v>456</v>
      </c>
      <c r="B1262" s="2">
        <v>2</v>
      </c>
      <c r="C1262" s="11" t="s">
        <v>39</v>
      </c>
      <c r="D1262" s="2">
        <v>3</v>
      </c>
      <c r="E1262" s="2">
        <v>2011</v>
      </c>
      <c r="F1262" s="2" t="s">
        <v>247</v>
      </c>
      <c r="G1262" s="2">
        <v>1</v>
      </c>
      <c r="H1262" s="2">
        <v>0</v>
      </c>
      <c r="I1262" s="2">
        <v>0</v>
      </c>
      <c r="J1262" s="12">
        <v>15893</v>
      </c>
      <c r="K1262" s="12">
        <v>12031.037093111279</v>
      </c>
      <c r="L1262" s="12" t="s">
        <v>141</v>
      </c>
      <c r="M1262" s="13">
        <v>-3.9182764029883216E-2</v>
      </c>
      <c r="N1262" s="12">
        <v>14267.846650896023</v>
      </c>
      <c r="O1262" s="14">
        <f t="shared" si="19"/>
        <v>-9.5930209670327032E-2</v>
      </c>
      <c r="P1262">
        <v>1</v>
      </c>
      <c r="Q1262">
        <v>2</v>
      </c>
      <c r="R1262">
        <v>2</v>
      </c>
      <c r="S1262">
        <v>1</v>
      </c>
    </row>
    <row r="1263" spans="1:19">
      <c r="A1263" s="10" t="s">
        <v>322</v>
      </c>
      <c r="B1263" s="2">
        <v>2</v>
      </c>
      <c r="C1263" s="11" t="s">
        <v>24</v>
      </c>
      <c r="D1263" s="2">
        <v>2</v>
      </c>
      <c r="E1263" s="2">
        <v>2014</v>
      </c>
      <c r="F1263" s="2" t="s">
        <v>323</v>
      </c>
      <c r="G1263" s="2">
        <v>1</v>
      </c>
      <c r="H1263" s="2">
        <v>0</v>
      </c>
      <c r="I1263" s="2">
        <v>0</v>
      </c>
      <c r="J1263" s="12">
        <v>15885</v>
      </c>
      <c r="K1263" s="12">
        <v>12024.981074943225</v>
      </c>
      <c r="L1263" s="12" t="s">
        <v>141</v>
      </c>
      <c r="M1263" s="15">
        <v>-3.9182817335891261E-2</v>
      </c>
      <c r="N1263" s="12">
        <v>15123.222176538149</v>
      </c>
      <c r="O1263" s="14">
        <f t="shared" si="19"/>
        <v>-9.5910585845578628E-2</v>
      </c>
      <c r="P1263">
        <v>1</v>
      </c>
      <c r="Q1263">
        <v>2</v>
      </c>
      <c r="R1263">
        <v>2</v>
      </c>
      <c r="S1263">
        <v>1</v>
      </c>
    </row>
    <row r="1264" spans="1:19">
      <c r="A1264" s="10" t="s">
        <v>294</v>
      </c>
      <c r="B1264" s="2">
        <v>2</v>
      </c>
      <c r="C1264" s="11" t="s">
        <v>39</v>
      </c>
      <c r="D1264" s="2">
        <v>2</v>
      </c>
      <c r="E1264" s="2">
        <v>2011</v>
      </c>
      <c r="F1264" s="2" t="s">
        <v>161</v>
      </c>
      <c r="G1264" s="2">
        <v>1</v>
      </c>
      <c r="H1264" s="2">
        <v>0</v>
      </c>
      <c r="I1264" s="2">
        <v>0</v>
      </c>
      <c r="J1264" s="12">
        <v>15855</v>
      </c>
      <c r="K1264" s="12">
        <v>12002.271006813022</v>
      </c>
      <c r="L1264" s="12" t="s">
        <v>141</v>
      </c>
      <c r="M1264" s="13">
        <v>-3.9183017233421442E-2</v>
      </c>
      <c r="N1264" s="12">
        <v>14233.732375886015</v>
      </c>
      <c r="O1264" s="14">
        <f t="shared" si="19"/>
        <v>-9.5930992312025495E-2</v>
      </c>
      <c r="P1264">
        <v>1</v>
      </c>
      <c r="Q1264">
        <v>2</v>
      </c>
      <c r="R1264">
        <v>2</v>
      </c>
      <c r="S1264">
        <v>1</v>
      </c>
    </row>
    <row r="1265" spans="1:19">
      <c r="A1265" s="10" t="s">
        <v>520</v>
      </c>
      <c r="B1265" s="2">
        <v>2</v>
      </c>
      <c r="C1265" s="11" t="s">
        <v>24</v>
      </c>
      <c r="D1265" s="2">
        <v>3</v>
      </c>
      <c r="E1265" s="2">
        <v>2012</v>
      </c>
      <c r="F1265" s="2" t="s">
        <v>148</v>
      </c>
      <c r="G1265" s="2">
        <v>1</v>
      </c>
      <c r="H1265" s="2">
        <v>0</v>
      </c>
      <c r="I1265" s="2">
        <v>0</v>
      </c>
      <c r="J1265" s="12">
        <v>15839</v>
      </c>
      <c r="K1265" s="12">
        <v>11990.158970476912</v>
      </c>
      <c r="L1265" s="12" t="s">
        <v>141</v>
      </c>
      <c r="M1265" s="15">
        <v>-3.918312384543754E-2</v>
      </c>
      <c r="N1265" s="12">
        <v>14610.883404566248</v>
      </c>
      <c r="O1265" s="14">
        <f t="shared" si="19"/>
        <v>-9.5922339801556539E-2</v>
      </c>
      <c r="P1265">
        <v>1</v>
      </c>
      <c r="Q1265">
        <v>2</v>
      </c>
      <c r="R1265">
        <v>2</v>
      </c>
      <c r="S1265">
        <v>1</v>
      </c>
    </row>
    <row r="1266" spans="1:19">
      <c r="A1266" s="10" t="s">
        <v>394</v>
      </c>
      <c r="B1266" s="2">
        <v>4</v>
      </c>
      <c r="C1266" s="11" t="s">
        <v>24</v>
      </c>
      <c r="D1266" s="2">
        <v>4</v>
      </c>
      <c r="E1266" s="2">
        <v>2008</v>
      </c>
      <c r="F1266" s="2" t="s">
        <v>262</v>
      </c>
      <c r="G1266" s="2">
        <v>1</v>
      </c>
      <c r="H1266" s="2">
        <v>0</v>
      </c>
      <c r="I1266" s="2">
        <v>0</v>
      </c>
      <c r="J1266" s="12">
        <v>15775</v>
      </c>
      <c r="K1266" s="12">
        <v>11941.710825132475</v>
      </c>
      <c r="L1266" s="12" t="s">
        <v>141</v>
      </c>
      <c r="M1266" s="13">
        <v>-3.9183550293501929E-2</v>
      </c>
      <c r="N1266" s="12">
        <v>13857.101668833642</v>
      </c>
      <c r="O1266" s="14">
        <f t="shared" si="19"/>
        <v>-9.5939632885397655E-2</v>
      </c>
      <c r="P1266">
        <v>1</v>
      </c>
      <c r="Q1266">
        <v>2</v>
      </c>
      <c r="R1266">
        <v>2</v>
      </c>
      <c r="S1266">
        <v>1</v>
      </c>
    </row>
    <row r="1267" spans="1:19">
      <c r="A1267" s="10" t="s">
        <v>496</v>
      </c>
      <c r="B1267" s="2">
        <v>2</v>
      </c>
      <c r="C1267" s="11" t="s">
        <v>24</v>
      </c>
      <c r="D1267" s="2">
        <v>2</v>
      </c>
      <c r="E1267" s="2">
        <v>2016</v>
      </c>
      <c r="F1267" s="2" t="s">
        <v>281</v>
      </c>
      <c r="G1267" s="2">
        <v>1</v>
      </c>
      <c r="H1267" s="2">
        <v>0</v>
      </c>
      <c r="I1267" s="2">
        <v>0</v>
      </c>
      <c r="J1267" s="12">
        <v>15772</v>
      </c>
      <c r="K1267" s="12">
        <v>11939.439818319455</v>
      </c>
      <c r="L1267" s="12" t="s">
        <v>141</v>
      </c>
      <c r="M1267" s="15">
        <v>-3.9183570283254948E-2</v>
      </c>
      <c r="N1267" s="12">
        <v>15115.789625832378</v>
      </c>
      <c r="O1267" s="14">
        <f t="shared" si="19"/>
        <v>-9.5910756361414204E-2</v>
      </c>
      <c r="P1267">
        <v>1</v>
      </c>
      <c r="Q1267">
        <v>2</v>
      </c>
      <c r="R1267">
        <v>2</v>
      </c>
      <c r="S1267">
        <v>1</v>
      </c>
    </row>
    <row r="1268" spans="1:19">
      <c r="A1268" s="10" t="s">
        <v>186</v>
      </c>
      <c r="B1268" s="2">
        <v>1</v>
      </c>
      <c r="C1268" s="11" t="s">
        <v>24</v>
      </c>
      <c r="D1268" s="2">
        <v>2</v>
      </c>
      <c r="E1268" s="2">
        <v>2000</v>
      </c>
      <c r="F1268" s="2" t="s">
        <v>187</v>
      </c>
      <c r="G1268" s="2">
        <v>1</v>
      </c>
      <c r="H1268" s="2">
        <v>0</v>
      </c>
      <c r="I1268" s="2">
        <v>0</v>
      </c>
      <c r="J1268" s="12">
        <v>15772</v>
      </c>
      <c r="K1268" s="12">
        <v>11939.439818319455</v>
      </c>
      <c r="L1268" s="12" t="s">
        <v>141</v>
      </c>
      <c r="M1268" s="13">
        <v>-3.9183570283254948E-2</v>
      </c>
      <c r="N1268" s="12">
        <v>15424.421658312653</v>
      </c>
      <c r="O1268" s="14">
        <f t="shared" si="19"/>
        <v>-9.5903675797690352E-2</v>
      </c>
      <c r="P1268">
        <v>1</v>
      </c>
      <c r="Q1268">
        <v>2</v>
      </c>
      <c r="R1268">
        <v>2</v>
      </c>
      <c r="S1268">
        <v>1</v>
      </c>
    </row>
    <row r="1269" spans="1:19">
      <c r="A1269" s="10" t="s">
        <v>294</v>
      </c>
      <c r="B1269" s="2">
        <v>2</v>
      </c>
      <c r="C1269" s="11" t="s">
        <v>39</v>
      </c>
      <c r="D1269" s="2">
        <v>2</v>
      </c>
      <c r="E1269" s="2">
        <v>2011</v>
      </c>
      <c r="F1269" s="2" t="s">
        <v>161</v>
      </c>
      <c r="G1269" s="2">
        <v>1</v>
      </c>
      <c r="H1269" s="2">
        <v>0</v>
      </c>
      <c r="I1269" s="2">
        <v>0</v>
      </c>
      <c r="J1269" s="12">
        <v>15771</v>
      </c>
      <c r="K1269" s="12">
        <v>11938.682816048449</v>
      </c>
      <c r="L1269" s="12" t="s">
        <v>141</v>
      </c>
      <c r="M1269" s="15">
        <v>-3.9183576946505955E-2</v>
      </c>
      <c r="N1269" s="12">
        <v>14158.321873232313</v>
      </c>
      <c r="O1269" s="14">
        <f t="shared" si="19"/>
        <v>-9.5932722362095796E-2</v>
      </c>
      <c r="P1269">
        <v>1</v>
      </c>
      <c r="Q1269">
        <v>2</v>
      </c>
      <c r="R1269">
        <v>2</v>
      </c>
      <c r="S1269">
        <v>1</v>
      </c>
    </row>
    <row r="1270" spans="1:19">
      <c r="A1270" s="10" t="s">
        <v>456</v>
      </c>
      <c r="B1270" s="2">
        <v>2</v>
      </c>
      <c r="C1270" s="11" t="s">
        <v>39</v>
      </c>
      <c r="D1270" s="2">
        <v>3</v>
      </c>
      <c r="E1270" s="2">
        <v>2011</v>
      </c>
      <c r="F1270" s="2" t="s">
        <v>247</v>
      </c>
      <c r="G1270" s="2">
        <v>1</v>
      </c>
      <c r="H1270" s="2">
        <v>0</v>
      </c>
      <c r="I1270" s="2">
        <v>0</v>
      </c>
      <c r="J1270" s="12">
        <v>15771</v>
      </c>
      <c r="K1270" s="12">
        <v>11938.682816048449</v>
      </c>
      <c r="L1270" s="12" t="s">
        <v>141</v>
      </c>
      <c r="M1270" s="13">
        <v>-3.9183576946505955E-2</v>
      </c>
      <c r="N1270" s="12">
        <v>14158.321873232313</v>
      </c>
      <c r="O1270" s="14">
        <f t="shared" si="19"/>
        <v>-9.5932722362095796E-2</v>
      </c>
      <c r="P1270">
        <v>1</v>
      </c>
      <c r="Q1270">
        <v>2</v>
      </c>
      <c r="R1270">
        <v>2</v>
      </c>
      <c r="S1270">
        <v>1</v>
      </c>
    </row>
    <row r="1271" spans="1:19">
      <c r="A1271" s="10" t="s">
        <v>460</v>
      </c>
      <c r="B1271" s="2">
        <v>2</v>
      </c>
      <c r="C1271" s="11" t="s">
        <v>25</v>
      </c>
      <c r="D1271" s="2">
        <v>1</v>
      </c>
      <c r="E1271" s="2">
        <v>2008</v>
      </c>
      <c r="F1271" s="2" t="s">
        <v>433</v>
      </c>
      <c r="G1271" s="2">
        <v>1</v>
      </c>
      <c r="H1271" s="2">
        <v>0</v>
      </c>
      <c r="I1271" s="2">
        <v>0</v>
      </c>
      <c r="J1271" s="12">
        <v>15748</v>
      </c>
      <c r="K1271" s="12">
        <v>11921.271763815292</v>
      </c>
      <c r="L1271" s="12" t="s">
        <v>141</v>
      </c>
      <c r="M1271" s="15">
        <v>-3.9183730201279091E-2</v>
      </c>
      <c r="N1271" s="12">
        <v>13833.384284043881</v>
      </c>
      <c r="O1271" s="14">
        <f t="shared" si="19"/>
        <v>-9.5940177004078475E-2</v>
      </c>
      <c r="P1271">
        <v>1</v>
      </c>
      <c r="Q1271">
        <v>2</v>
      </c>
      <c r="R1271">
        <v>2</v>
      </c>
      <c r="S1271">
        <v>1</v>
      </c>
    </row>
    <row r="1272" spans="1:19">
      <c r="A1272" s="10" t="s">
        <v>153</v>
      </c>
      <c r="B1272" s="2">
        <v>1</v>
      </c>
      <c r="C1272" s="11" t="s">
        <v>24</v>
      </c>
      <c r="D1272" s="2">
        <v>1</v>
      </c>
      <c r="E1272" s="2">
        <v>2003</v>
      </c>
      <c r="F1272" s="2" t="s">
        <v>154</v>
      </c>
      <c r="G1272" s="2">
        <v>1</v>
      </c>
      <c r="H1272" s="2">
        <v>0</v>
      </c>
      <c r="I1272" s="2">
        <v>0</v>
      </c>
      <c r="J1272" s="12">
        <v>15720</v>
      </c>
      <c r="K1272" s="12">
        <v>11900.075700227102</v>
      </c>
      <c r="L1272" s="12" t="s">
        <v>141</v>
      </c>
      <c r="M1272" s="13">
        <v>-3.9183916772307266E-2</v>
      </c>
      <c r="N1272" s="12">
        <v>14575.751391403599</v>
      </c>
      <c r="O1272" s="14">
        <f t="shared" si="19"/>
        <v>-9.5923145791965092E-2</v>
      </c>
      <c r="P1272">
        <v>1</v>
      </c>
      <c r="Q1272">
        <v>2</v>
      </c>
      <c r="R1272">
        <v>2</v>
      </c>
      <c r="S1272">
        <v>1</v>
      </c>
    </row>
    <row r="1273" spans="1:19">
      <c r="A1273" s="10" t="s">
        <v>544</v>
      </c>
      <c r="B1273" s="2">
        <v>4</v>
      </c>
      <c r="C1273" s="11" t="s">
        <v>19</v>
      </c>
      <c r="D1273" s="2">
        <v>3</v>
      </c>
      <c r="E1273" s="2">
        <v>2020</v>
      </c>
      <c r="F1273" s="2" t="s">
        <v>424</v>
      </c>
      <c r="G1273" s="2">
        <v>1</v>
      </c>
      <c r="H1273" s="2">
        <v>0</v>
      </c>
      <c r="I1273" s="2">
        <v>0</v>
      </c>
      <c r="J1273" s="12">
        <v>15715</v>
      </c>
      <c r="K1273" s="12">
        <v>11896.290688872066</v>
      </c>
      <c r="L1273" s="12" t="s">
        <v>102</v>
      </c>
      <c r="M1273" s="15">
        <v>-3.9183950088562292E-2</v>
      </c>
      <c r="N1273" s="12">
        <v>15090.471053278585</v>
      </c>
      <c r="O1273" s="14">
        <f t="shared" si="19"/>
        <v>-9.5911337214169251E-2</v>
      </c>
      <c r="P1273">
        <v>1</v>
      </c>
      <c r="Q1273">
        <v>2</v>
      </c>
      <c r="R1273">
        <v>2</v>
      </c>
      <c r="S1273">
        <v>1</v>
      </c>
    </row>
    <row r="1274" spans="1:19">
      <c r="A1274" s="10" t="s">
        <v>456</v>
      </c>
      <c r="B1274" s="2">
        <v>2</v>
      </c>
      <c r="C1274" s="11" t="s">
        <v>24</v>
      </c>
      <c r="D1274" s="2">
        <v>3</v>
      </c>
      <c r="E1274" s="2">
        <v>2011</v>
      </c>
      <c r="F1274" s="2" t="s">
        <v>247</v>
      </c>
      <c r="G1274" s="2">
        <v>1</v>
      </c>
      <c r="H1274" s="2">
        <v>0</v>
      </c>
      <c r="I1274" s="2">
        <v>0</v>
      </c>
      <c r="J1274" s="12">
        <v>15685</v>
      </c>
      <c r="K1274" s="12">
        <v>11873.580620741863</v>
      </c>
      <c r="L1274" s="12" t="s">
        <v>141</v>
      </c>
      <c r="M1274" s="13">
        <v>-3.9184149986092473E-2</v>
      </c>
      <c r="N1274" s="12">
        <v>14081.115882420192</v>
      </c>
      <c r="O1274" s="14">
        <f t="shared" si="19"/>
        <v>-9.5934493603834436E-2</v>
      </c>
      <c r="P1274">
        <v>1</v>
      </c>
      <c r="Q1274">
        <v>2</v>
      </c>
      <c r="R1274">
        <v>2</v>
      </c>
      <c r="S1274">
        <v>1</v>
      </c>
    </row>
    <row r="1275" spans="1:19">
      <c r="A1275" s="10" t="s">
        <v>374</v>
      </c>
      <c r="B1275" s="2">
        <v>3</v>
      </c>
      <c r="C1275" s="11" t="s">
        <v>19</v>
      </c>
      <c r="D1275" s="2">
        <v>3</v>
      </c>
      <c r="E1275" s="2">
        <v>2012</v>
      </c>
      <c r="F1275" s="2" t="s">
        <v>148</v>
      </c>
      <c r="G1275" s="2">
        <v>1</v>
      </c>
      <c r="H1275" s="2">
        <v>0</v>
      </c>
      <c r="I1275" s="2">
        <v>0</v>
      </c>
      <c r="J1275" s="12">
        <v>15672</v>
      </c>
      <c r="K1275" s="12">
        <v>11863.739591218775</v>
      </c>
      <c r="L1275" s="12" t="s">
        <v>102</v>
      </c>
      <c r="M1275" s="15">
        <v>-3.9184236608355558E-2</v>
      </c>
      <c r="N1275" s="12">
        <v>14456.832168467849</v>
      </c>
      <c r="O1275" s="14">
        <f t="shared" si="19"/>
        <v>-9.5925874008894546E-2</v>
      </c>
      <c r="P1275">
        <v>1</v>
      </c>
      <c r="Q1275">
        <v>2</v>
      </c>
      <c r="R1275">
        <v>2</v>
      </c>
      <c r="S1275">
        <v>1</v>
      </c>
    </row>
    <row r="1276" spans="1:19">
      <c r="A1276" s="10" t="s">
        <v>545</v>
      </c>
      <c r="B1276" s="2">
        <v>2</v>
      </c>
      <c r="C1276" s="11" t="s">
        <v>26</v>
      </c>
      <c r="D1276" s="2">
        <v>4</v>
      </c>
      <c r="E1276" s="2">
        <v>2011</v>
      </c>
      <c r="F1276" s="2" t="s">
        <v>455</v>
      </c>
      <c r="G1276" s="2">
        <v>1</v>
      </c>
      <c r="H1276" s="2">
        <v>0</v>
      </c>
      <c r="I1276" s="2">
        <v>0</v>
      </c>
      <c r="J1276" s="12">
        <v>15637</v>
      </c>
      <c r="K1276" s="12">
        <v>11837.244511733536</v>
      </c>
      <c r="L1276" s="12" t="s">
        <v>26</v>
      </c>
      <c r="M1276" s="13">
        <v>-3.9184469822140765E-2</v>
      </c>
      <c r="N1276" s="12">
        <v>14038.024166618077</v>
      </c>
      <c r="O1276" s="14">
        <f t="shared" si="19"/>
        <v>-9.59354822038746E-2</v>
      </c>
      <c r="P1276">
        <v>1</v>
      </c>
      <c r="Q1276">
        <v>2</v>
      </c>
      <c r="R1276">
        <v>2</v>
      </c>
      <c r="S1276">
        <v>1</v>
      </c>
    </row>
    <row r="1277" spans="1:19">
      <c r="A1277" s="10" t="s">
        <v>411</v>
      </c>
      <c r="B1277" s="2">
        <v>2</v>
      </c>
      <c r="C1277" s="11" t="s">
        <v>24</v>
      </c>
      <c r="D1277" s="2">
        <v>3</v>
      </c>
      <c r="E1277" s="2">
        <v>2009</v>
      </c>
      <c r="F1277" s="2" t="s">
        <v>204</v>
      </c>
      <c r="G1277" s="2">
        <v>1</v>
      </c>
      <c r="H1277" s="2">
        <v>0</v>
      </c>
      <c r="I1277" s="2">
        <v>0</v>
      </c>
      <c r="J1277" s="12">
        <v>15558</v>
      </c>
      <c r="K1277" s="12">
        <v>11777.441332323997</v>
      </c>
      <c r="L1277" s="12" t="s">
        <v>141</v>
      </c>
      <c r="M1277" s="15">
        <v>-3.9184996218970244E-2</v>
      </c>
      <c r="N1277" s="12">
        <v>13882.010072587282</v>
      </c>
      <c r="O1277" s="14">
        <f t="shared" si="19"/>
        <v>-9.5939061442639056E-2</v>
      </c>
      <c r="P1277">
        <v>1</v>
      </c>
      <c r="Q1277">
        <v>2</v>
      </c>
      <c r="R1277">
        <v>2</v>
      </c>
      <c r="S1277">
        <v>1</v>
      </c>
    </row>
    <row r="1278" spans="1:19">
      <c r="A1278" s="10" t="s">
        <v>157</v>
      </c>
      <c r="B1278" s="2">
        <v>3</v>
      </c>
      <c r="C1278" s="11" t="s">
        <v>19</v>
      </c>
      <c r="D1278" s="2">
        <v>3</v>
      </c>
      <c r="E1278" s="2">
        <v>2016</v>
      </c>
      <c r="F1278" s="2" t="s">
        <v>158</v>
      </c>
      <c r="G1278" s="2">
        <v>1</v>
      </c>
      <c r="H1278" s="2">
        <v>0</v>
      </c>
      <c r="I1278" s="2">
        <v>0</v>
      </c>
      <c r="J1278" s="12">
        <v>15482</v>
      </c>
      <c r="K1278" s="12">
        <v>11719.90915972748</v>
      </c>
      <c r="L1278" s="12" t="s">
        <v>102</v>
      </c>
      <c r="M1278" s="13">
        <v>-3.9185502626046705E-2</v>
      </c>
      <c r="N1278" s="12">
        <v>14837.855375801222</v>
      </c>
      <c r="O1278" s="14">
        <f t="shared" si="19"/>
        <v>-9.5917132663810856E-2</v>
      </c>
      <c r="P1278">
        <v>1</v>
      </c>
      <c r="Q1278">
        <v>2</v>
      </c>
      <c r="R1278">
        <v>2</v>
      </c>
      <c r="S1278">
        <v>1</v>
      </c>
    </row>
    <row r="1279" spans="1:19">
      <c r="A1279" s="10" t="s">
        <v>335</v>
      </c>
      <c r="B1279" s="2">
        <v>3</v>
      </c>
      <c r="C1279" s="11" t="s">
        <v>27</v>
      </c>
      <c r="D1279" s="2">
        <v>3</v>
      </c>
      <c r="E1279" s="2">
        <v>2014</v>
      </c>
      <c r="F1279" s="2" t="s">
        <v>145</v>
      </c>
      <c r="G1279" s="2">
        <v>1</v>
      </c>
      <c r="H1279" s="2">
        <v>0</v>
      </c>
      <c r="I1279" s="2">
        <v>0</v>
      </c>
      <c r="J1279" s="12">
        <v>15469</v>
      </c>
      <c r="K1279" s="12">
        <v>11710.06813020439</v>
      </c>
      <c r="L1279" s="12" t="s">
        <v>141</v>
      </c>
      <c r="M1279" s="15">
        <v>-3.9185589248309789E-2</v>
      </c>
      <c r="N1279" s="12">
        <v>14727.171787778951</v>
      </c>
      <c r="O1279" s="14">
        <f t="shared" si="19"/>
        <v>-9.5919671940735154E-2</v>
      </c>
      <c r="P1279">
        <v>1</v>
      </c>
      <c r="Q1279">
        <v>2</v>
      </c>
      <c r="R1279">
        <v>2</v>
      </c>
      <c r="S1279">
        <v>1</v>
      </c>
    </row>
    <row r="1280" spans="1:19">
      <c r="A1280" s="10" t="s">
        <v>98</v>
      </c>
      <c r="B1280" s="2">
        <v>2</v>
      </c>
      <c r="C1280" s="11" t="s">
        <v>24</v>
      </c>
      <c r="D1280" s="2">
        <v>2</v>
      </c>
      <c r="E1280" s="2">
        <v>2009</v>
      </c>
      <c r="F1280" s="2" t="s">
        <v>99</v>
      </c>
      <c r="G1280" s="2">
        <v>1</v>
      </c>
      <c r="H1280" s="2">
        <v>0</v>
      </c>
      <c r="I1280" s="2">
        <v>0</v>
      </c>
      <c r="J1280" s="12">
        <v>15468</v>
      </c>
      <c r="K1280" s="12">
        <v>11709.311127933384</v>
      </c>
      <c r="L1280" s="12" t="s">
        <v>141</v>
      </c>
      <c r="M1280" s="13">
        <v>-3.9185595911560796E-2</v>
      </c>
      <c r="N1280" s="12">
        <v>13801.705347909763</v>
      </c>
      <c r="O1280" s="14">
        <f t="shared" si="19"/>
        <v>-9.5940903774803465E-2</v>
      </c>
      <c r="P1280">
        <v>1</v>
      </c>
      <c r="Q1280">
        <v>2</v>
      </c>
      <c r="R1280">
        <v>2</v>
      </c>
      <c r="S1280">
        <v>1</v>
      </c>
    </row>
    <row r="1281" spans="1:19">
      <c r="A1281" s="10" t="s">
        <v>301</v>
      </c>
      <c r="B1281" s="2">
        <v>3</v>
      </c>
      <c r="C1281" s="11" t="s">
        <v>19</v>
      </c>
      <c r="D1281" s="2">
        <v>2</v>
      </c>
      <c r="E1281" s="2">
        <v>2012</v>
      </c>
      <c r="F1281" s="2" t="s">
        <v>268</v>
      </c>
      <c r="G1281" s="2">
        <v>1</v>
      </c>
      <c r="H1281" s="2">
        <v>0</v>
      </c>
      <c r="I1281" s="2">
        <v>0</v>
      </c>
      <c r="J1281" s="12">
        <v>15371</v>
      </c>
      <c r="K1281" s="12">
        <v>11635.881907645724</v>
      </c>
      <c r="L1281" s="12" t="s">
        <v>102</v>
      </c>
      <c r="M1281" s="15">
        <v>-3.9186242246908379E-2</v>
      </c>
      <c r="N1281" s="12">
        <v>14179.170958494084</v>
      </c>
      <c r="O1281" s="14">
        <f t="shared" si="19"/>
        <v>-9.5932244047270215E-2</v>
      </c>
      <c r="P1281">
        <v>1</v>
      </c>
      <c r="Q1281">
        <v>2</v>
      </c>
      <c r="R1281">
        <v>2</v>
      </c>
      <c r="S1281">
        <v>1</v>
      </c>
    </row>
    <row r="1282" spans="1:19">
      <c r="A1282" s="10" t="s">
        <v>517</v>
      </c>
      <c r="B1282" s="2">
        <v>2</v>
      </c>
      <c r="C1282" s="11" t="s">
        <v>24</v>
      </c>
      <c r="D1282" s="2">
        <v>3</v>
      </c>
      <c r="E1282" s="2">
        <v>2016</v>
      </c>
      <c r="F1282" s="2" t="s">
        <v>158</v>
      </c>
      <c r="G1282" s="2">
        <v>1</v>
      </c>
      <c r="H1282" s="2">
        <v>0</v>
      </c>
      <c r="I1282" s="2">
        <v>0</v>
      </c>
      <c r="J1282" s="12">
        <v>15370</v>
      </c>
      <c r="K1282" s="12">
        <v>11635.124905374716</v>
      </c>
      <c r="L1282" s="12" t="s">
        <v>141</v>
      </c>
      <c r="M1282" s="13">
        <v>-3.9186248910159385E-2</v>
      </c>
      <c r="N1282" s="12">
        <v>14730.515251651259</v>
      </c>
      <c r="O1282" s="14">
        <f t="shared" ref="O1282:O1345" si="20">STANDARDIZE(N1282,AVERAGE($N$2:$N$1580),STDEV($N$2:$N$1580))</f>
        <v>-9.5919595235770941E-2</v>
      </c>
      <c r="P1282">
        <v>1</v>
      </c>
      <c r="Q1282">
        <v>2</v>
      </c>
      <c r="R1282">
        <v>2</v>
      </c>
      <c r="S1282">
        <v>1</v>
      </c>
    </row>
    <row r="1283" spans="1:19">
      <c r="A1283" s="10" t="s">
        <v>520</v>
      </c>
      <c r="B1283" s="2">
        <v>2</v>
      </c>
      <c r="C1283" s="11" t="s">
        <v>25</v>
      </c>
      <c r="D1283" s="2">
        <v>3</v>
      </c>
      <c r="E1283" s="2">
        <v>2012</v>
      </c>
      <c r="F1283" s="2" t="s">
        <v>148</v>
      </c>
      <c r="G1283" s="2">
        <v>1</v>
      </c>
      <c r="H1283" s="2">
        <v>0</v>
      </c>
      <c r="I1283" s="2">
        <v>0</v>
      </c>
      <c r="J1283" s="12">
        <v>15333</v>
      </c>
      <c r="K1283" s="12">
        <v>11607.115821347465</v>
      </c>
      <c r="L1283" s="12" t="s">
        <v>141</v>
      </c>
      <c r="M1283" s="15">
        <v>-3.9186495450446612E-2</v>
      </c>
      <c r="N1283" s="12">
        <v>14144.117383813011</v>
      </c>
      <c r="O1283" s="14">
        <f t="shared" si="20"/>
        <v>-9.5933048238161511E-2</v>
      </c>
      <c r="P1283">
        <v>1</v>
      </c>
      <c r="Q1283">
        <v>2</v>
      </c>
      <c r="R1283">
        <v>2</v>
      </c>
      <c r="S1283">
        <v>1</v>
      </c>
    </row>
    <row r="1284" spans="1:19">
      <c r="A1284" s="10" t="s">
        <v>256</v>
      </c>
      <c r="B1284" s="2">
        <v>2</v>
      </c>
      <c r="C1284" s="11" t="s">
        <v>26</v>
      </c>
      <c r="D1284" s="2">
        <v>3</v>
      </c>
      <c r="E1284" s="2">
        <v>2010</v>
      </c>
      <c r="F1284" s="2" t="s">
        <v>216</v>
      </c>
      <c r="G1284" s="2">
        <v>1</v>
      </c>
      <c r="H1284" s="2">
        <v>0</v>
      </c>
      <c r="I1284" s="2">
        <v>0</v>
      </c>
      <c r="J1284" s="12">
        <v>15208</v>
      </c>
      <c r="K1284" s="12">
        <v>11512.490537471613</v>
      </c>
      <c r="L1284" s="12" t="s">
        <v>26</v>
      </c>
      <c r="M1284" s="13">
        <v>-3.9187328356822371E-2</v>
      </c>
      <c r="N1284" s="12">
        <v>13503.599176892154</v>
      </c>
      <c r="O1284" s="14">
        <f t="shared" si="20"/>
        <v>-9.5947742856681645E-2</v>
      </c>
      <c r="P1284">
        <v>1</v>
      </c>
      <c r="Q1284">
        <v>2</v>
      </c>
      <c r="R1284">
        <v>2</v>
      </c>
      <c r="S1284">
        <v>1</v>
      </c>
    </row>
    <row r="1285" spans="1:19">
      <c r="A1285" s="10" t="s">
        <v>326</v>
      </c>
      <c r="B1285" s="2">
        <v>2</v>
      </c>
      <c r="C1285" s="11" t="s">
        <v>24</v>
      </c>
      <c r="D1285" s="2">
        <v>2</v>
      </c>
      <c r="E1285" s="2">
        <v>2006</v>
      </c>
      <c r="F1285" s="2" t="s">
        <v>140</v>
      </c>
      <c r="G1285" s="2">
        <v>1</v>
      </c>
      <c r="H1285" s="2">
        <v>0</v>
      </c>
      <c r="I1285" s="2">
        <v>0</v>
      </c>
      <c r="J1285" s="12">
        <v>15205</v>
      </c>
      <c r="K1285" s="12">
        <v>11510.219530658593</v>
      </c>
      <c r="L1285" s="12" t="s">
        <v>141</v>
      </c>
      <c r="M1285" s="15">
        <v>-3.918734834657539E-2</v>
      </c>
      <c r="N1285" s="12">
        <v>14046.3712996426</v>
      </c>
      <c r="O1285" s="14">
        <f t="shared" si="20"/>
        <v>-9.593529070590591E-2</v>
      </c>
      <c r="P1285">
        <v>1</v>
      </c>
      <c r="Q1285">
        <v>2</v>
      </c>
      <c r="R1285">
        <v>2</v>
      </c>
      <c r="S1285">
        <v>1</v>
      </c>
    </row>
    <row r="1286" spans="1:19">
      <c r="A1286" s="10" t="s">
        <v>294</v>
      </c>
      <c r="B1286" s="2">
        <v>2</v>
      </c>
      <c r="C1286" s="11" t="s">
        <v>24</v>
      </c>
      <c r="D1286" s="2">
        <v>2</v>
      </c>
      <c r="E1286" s="2">
        <v>2011</v>
      </c>
      <c r="F1286" s="2" t="s">
        <v>161</v>
      </c>
      <c r="G1286" s="2">
        <v>1</v>
      </c>
      <c r="H1286" s="2">
        <v>0</v>
      </c>
      <c r="I1286" s="2">
        <v>0</v>
      </c>
      <c r="J1286" s="12">
        <v>15173</v>
      </c>
      <c r="K1286" s="12">
        <v>11485.995457986375</v>
      </c>
      <c r="L1286" s="12" t="s">
        <v>141</v>
      </c>
      <c r="M1286" s="13">
        <v>-3.9187561570607585E-2</v>
      </c>
      <c r="N1286" s="12">
        <v>13621.470913864301</v>
      </c>
      <c r="O1286" s="14">
        <f t="shared" si="20"/>
        <v>-9.5945038670929558E-2</v>
      </c>
      <c r="P1286">
        <v>1</v>
      </c>
      <c r="Q1286">
        <v>2</v>
      </c>
      <c r="R1286">
        <v>2</v>
      </c>
      <c r="S1286">
        <v>1</v>
      </c>
    </row>
    <row r="1287" spans="1:19">
      <c r="A1287" s="10" t="s">
        <v>294</v>
      </c>
      <c r="B1287" s="2">
        <v>2</v>
      </c>
      <c r="C1287" s="11" t="s">
        <v>39</v>
      </c>
      <c r="D1287" s="2">
        <v>2</v>
      </c>
      <c r="E1287" s="2">
        <v>2011</v>
      </c>
      <c r="F1287" s="2" t="s">
        <v>161</v>
      </c>
      <c r="G1287" s="2">
        <v>1</v>
      </c>
      <c r="H1287" s="2">
        <v>0</v>
      </c>
      <c r="I1287" s="2">
        <v>0</v>
      </c>
      <c r="J1287" s="12">
        <v>15170</v>
      </c>
      <c r="K1287" s="12">
        <v>11483.724451173353</v>
      </c>
      <c r="L1287" s="12" t="s">
        <v>141</v>
      </c>
      <c r="M1287" s="15">
        <v>-3.9187581560360604E-2</v>
      </c>
      <c r="N1287" s="12">
        <v>13618.777681626669</v>
      </c>
      <c r="O1287" s="14">
        <f t="shared" si="20"/>
        <v>-9.5945100458432062E-2</v>
      </c>
      <c r="P1287">
        <v>1</v>
      </c>
      <c r="Q1287">
        <v>2</v>
      </c>
      <c r="R1287">
        <v>2</v>
      </c>
      <c r="S1287">
        <v>1</v>
      </c>
    </row>
    <row r="1288" spans="1:19">
      <c r="A1288" s="10" t="s">
        <v>294</v>
      </c>
      <c r="B1288" s="2">
        <v>2</v>
      </c>
      <c r="C1288" s="11" t="s">
        <v>39</v>
      </c>
      <c r="D1288" s="2">
        <v>2</v>
      </c>
      <c r="E1288" s="2">
        <v>2011</v>
      </c>
      <c r="F1288" s="2" t="s">
        <v>161</v>
      </c>
      <c r="G1288" s="2">
        <v>1</v>
      </c>
      <c r="H1288" s="2">
        <v>0</v>
      </c>
      <c r="I1288" s="2">
        <v>0</v>
      </c>
      <c r="J1288" s="12">
        <v>15162</v>
      </c>
      <c r="K1288" s="12">
        <v>11477.668433005299</v>
      </c>
      <c r="L1288" s="12" t="s">
        <v>141</v>
      </c>
      <c r="M1288" s="13">
        <v>-3.9187634866368649E-2</v>
      </c>
      <c r="N1288" s="12">
        <v>13611.595728992983</v>
      </c>
      <c r="O1288" s="14">
        <f t="shared" si="20"/>
        <v>-9.5945265225105422E-2</v>
      </c>
      <c r="P1288">
        <v>1</v>
      </c>
      <c r="Q1288">
        <v>2</v>
      </c>
      <c r="R1288">
        <v>2</v>
      </c>
      <c r="S1288">
        <v>1</v>
      </c>
    </row>
    <row r="1289" spans="1:19">
      <c r="A1289" s="10" t="s">
        <v>349</v>
      </c>
      <c r="B1289" s="2">
        <v>2</v>
      </c>
      <c r="C1289" s="11" t="s">
        <v>39</v>
      </c>
      <c r="D1289" s="2">
        <v>3</v>
      </c>
      <c r="E1289" s="2">
        <v>2014</v>
      </c>
      <c r="F1289" s="2" t="s">
        <v>145</v>
      </c>
      <c r="G1289" s="2">
        <v>1</v>
      </c>
      <c r="H1289" s="2">
        <v>0</v>
      </c>
      <c r="I1289" s="2">
        <v>0</v>
      </c>
      <c r="J1289" s="12">
        <v>15152</v>
      </c>
      <c r="K1289" s="12">
        <v>11470.098410295232</v>
      </c>
      <c r="L1289" s="12" t="s">
        <v>141</v>
      </c>
      <c r="M1289" s="15">
        <v>-3.9187701498878708E-2</v>
      </c>
      <c r="N1289" s="12">
        <v>14425.373775190812</v>
      </c>
      <c r="O1289" s="14">
        <f t="shared" si="20"/>
        <v>-9.5926595719977026E-2</v>
      </c>
      <c r="P1289">
        <v>1</v>
      </c>
      <c r="Q1289">
        <v>2</v>
      </c>
      <c r="R1289">
        <v>2</v>
      </c>
      <c r="S1289">
        <v>1</v>
      </c>
    </row>
    <row r="1290" spans="1:19">
      <c r="A1290" s="10" t="s">
        <v>295</v>
      </c>
      <c r="B1290" s="2">
        <v>2</v>
      </c>
      <c r="C1290" s="11" t="s">
        <v>24</v>
      </c>
      <c r="D1290" s="2">
        <v>2</v>
      </c>
      <c r="E1290" s="2">
        <v>2019</v>
      </c>
      <c r="F1290" s="2" t="s">
        <v>240</v>
      </c>
      <c r="G1290" s="2">
        <v>1</v>
      </c>
      <c r="H1290" s="2">
        <v>0</v>
      </c>
      <c r="I1290" s="2">
        <v>0</v>
      </c>
      <c r="J1290" s="12">
        <v>15135</v>
      </c>
      <c r="K1290" s="12">
        <v>11457.229371688116</v>
      </c>
      <c r="L1290" s="12" t="s">
        <v>141</v>
      </c>
      <c r="M1290" s="13">
        <v>-3.9187814774145811E-2</v>
      </c>
      <c r="N1290" s="12">
        <v>14624.980519155863</v>
      </c>
      <c r="O1290" s="14">
        <f t="shared" si="20"/>
        <v>-9.5922016388858999E-2</v>
      </c>
      <c r="P1290">
        <v>1</v>
      </c>
      <c r="Q1290">
        <v>2</v>
      </c>
      <c r="R1290">
        <v>2</v>
      </c>
      <c r="S1290">
        <v>1</v>
      </c>
    </row>
    <row r="1291" spans="1:19">
      <c r="A1291" s="10" t="s">
        <v>294</v>
      </c>
      <c r="B1291" s="2">
        <v>2</v>
      </c>
      <c r="C1291" s="11" t="s">
        <v>39</v>
      </c>
      <c r="D1291" s="2">
        <v>2</v>
      </c>
      <c r="E1291" s="2">
        <v>2011</v>
      </c>
      <c r="F1291" s="2" t="s">
        <v>161</v>
      </c>
      <c r="G1291" s="2">
        <v>1</v>
      </c>
      <c r="H1291" s="2">
        <v>0</v>
      </c>
      <c r="I1291" s="2">
        <v>0</v>
      </c>
      <c r="J1291" s="12">
        <v>15100</v>
      </c>
      <c r="K1291" s="12">
        <v>11430.734292202877</v>
      </c>
      <c r="L1291" s="12" t="s">
        <v>141</v>
      </c>
      <c r="M1291" s="15">
        <v>-3.9188047987931025E-2</v>
      </c>
      <c r="N1291" s="12">
        <v>13555.935596081919</v>
      </c>
      <c r="O1291" s="14">
        <f t="shared" si="20"/>
        <v>-9.5946542166823981E-2</v>
      </c>
      <c r="P1291">
        <v>1</v>
      </c>
      <c r="Q1291">
        <v>2</v>
      </c>
      <c r="R1291">
        <v>2</v>
      </c>
      <c r="S1291">
        <v>1</v>
      </c>
    </row>
    <row r="1292" spans="1:19">
      <c r="A1292" s="10" t="s">
        <v>427</v>
      </c>
      <c r="B1292" s="2">
        <v>2</v>
      </c>
      <c r="C1292" s="11" t="s">
        <v>39</v>
      </c>
      <c r="D1292" s="2">
        <v>2</v>
      </c>
      <c r="E1292" s="2">
        <v>2012</v>
      </c>
      <c r="F1292" s="2" t="s">
        <v>268</v>
      </c>
      <c r="G1292" s="2">
        <v>1</v>
      </c>
      <c r="H1292" s="2">
        <v>0</v>
      </c>
      <c r="I1292" s="2">
        <v>0</v>
      </c>
      <c r="J1292" s="12">
        <v>15059</v>
      </c>
      <c r="K1292" s="12">
        <v>11399.697199091597</v>
      </c>
      <c r="L1292" s="12" t="s">
        <v>141</v>
      </c>
      <c r="M1292" s="13">
        <v>-3.9188321181222278E-2</v>
      </c>
      <c r="N1292" s="12">
        <v>13891.362661112642</v>
      </c>
      <c r="O1292" s="14">
        <f t="shared" si="20"/>
        <v>-9.5938846877746009E-2</v>
      </c>
      <c r="P1292">
        <v>1</v>
      </c>
      <c r="Q1292">
        <v>2</v>
      </c>
      <c r="R1292">
        <v>2</v>
      </c>
      <c r="S1292">
        <v>1</v>
      </c>
    </row>
    <row r="1293" spans="1:19">
      <c r="A1293" s="10" t="s">
        <v>546</v>
      </c>
      <c r="B1293" s="2">
        <v>3</v>
      </c>
      <c r="C1293" s="11" t="s">
        <v>19</v>
      </c>
      <c r="D1293" s="2">
        <v>2</v>
      </c>
      <c r="E1293" s="2">
        <v>2017</v>
      </c>
      <c r="F1293" s="2" t="s">
        <v>315</v>
      </c>
      <c r="G1293" s="2">
        <v>1</v>
      </c>
      <c r="H1293" s="2">
        <v>0</v>
      </c>
      <c r="I1293" s="2">
        <v>0</v>
      </c>
      <c r="J1293" s="12">
        <v>15048</v>
      </c>
      <c r="K1293" s="12">
        <v>11391.370174110523</v>
      </c>
      <c r="L1293" s="12" t="s">
        <v>102</v>
      </c>
      <c r="M1293" s="15">
        <v>-3.9188394476983343E-2</v>
      </c>
      <c r="N1293" s="12">
        <v>14437.663093324352</v>
      </c>
      <c r="O1293" s="14">
        <f t="shared" si="20"/>
        <v>-9.5926313781321895E-2</v>
      </c>
      <c r="P1293">
        <v>1</v>
      </c>
      <c r="Q1293">
        <v>2</v>
      </c>
      <c r="R1293">
        <v>2</v>
      </c>
      <c r="S1293">
        <v>1</v>
      </c>
    </row>
    <row r="1294" spans="1:19">
      <c r="A1294" s="10" t="s">
        <v>372</v>
      </c>
      <c r="B1294" s="2">
        <v>4</v>
      </c>
      <c r="C1294" s="11" t="s">
        <v>24</v>
      </c>
      <c r="D1294" s="2">
        <v>2</v>
      </c>
      <c r="E1294" s="2">
        <v>1995</v>
      </c>
      <c r="F1294" s="2" t="s">
        <v>284</v>
      </c>
      <c r="G1294" s="2">
        <v>1</v>
      </c>
      <c r="H1294" s="2">
        <v>0</v>
      </c>
      <c r="I1294" s="2">
        <v>0</v>
      </c>
      <c r="J1294" s="12">
        <v>15038</v>
      </c>
      <c r="K1294" s="12">
        <v>11383.800151400455</v>
      </c>
      <c r="L1294" s="12" t="s">
        <v>141</v>
      </c>
      <c r="M1294" s="13">
        <v>-3.9188461109493401E-2</v>
      </c>
      <c r="N1294" s="12">
        <v>17615.279633341273</v>
      </c>
      <c r="O1294" s="14">
        <f t="shared" si="20"/>
        <v>-9.5853413647720209E-2</v>
      </c>
      <c r="P1294">
        <v>1</v>
      </c>
      <c r="Q1294">
        <v>2</v>
      </c>
      <c r="R1294">
        <v>2</v>
      </c>
      <c r="S1294">
        <v>1</v>
      </c>
    </row>
    <row r="1295" spans="1:19">
      <c r="A1295" s="10" t="s">
        <v>332</v>
      </c>
      <c r="B1295" s="2">
        <v>2</v>
      </c>
      <c r="C1295" s="11" t="s">
        <v>24</v>
      </c>
      <c r="D1295" s="2">
        <v>3</v>
      </c>
      <c r="E1295" s="2">
        <v>2015</v>
      </c>
      <c r="F1295" s="2" t="s">
        <v>227</v>
      </c>
      <c r="G1295" s="2">
        <v>1</v>
      </c>
      <c r="H1295" s="2">
        <v>0</v>
      </c>
      <c r="I1295" s="2">
        <v>0</v>
      </c>
      <c r="J1295" s="12">
        <v>15022</v>
      </c>
      <c r="K1295" s="12">
        <v>11371.688115064346</v>
      </c>
      <c r="L1295" s="12" t="s">
        <v>141</v>
      </c>
      <c r="M1295" s="15">
        <v>-3.9188567721509499E-2</v>
      </c>
      <c r="N1295" s="12">
        <v>14434.374004613868</v>
      </c>
      <c r="O1295" s="14">
        <f t="shared" si="20"/>
        <v>-9.5926389238823892E-2</v>
      </c>
      <c r="P1295">
        <v>1</v>
      </c>
      <c r="Q1295">
        <v>2</v>
      </c>
      <c r="R1295">
        <v>2</v>
      </c>
      <c r="S1295">
        <v>1</v>
      </c>
    </row>
    <row r="1296" spans="1:19">
      <c r="A1296" s="10" t="s">
        <v>322</v>
      </c>
      <c r="B1296" s="2">
        <v>2</v>
      </c>
      <c r="C1296" s="11" t="s">
        <v>24</v>
      </c>
      <c r="D1296" s="2">
        <v>2</v>
      </c>
      <c r="E1296" s="2">
        <v>2014</v>
      </c>
      <c r="F1296" s="2" t="s">
        <v>323</v>
      </c>
      <c r="G1296" s="2">
        <v>1</v>
      </c>
      <c r="H1296" s="2">
        <v>0</v>
      </c>
      <c r="I1296" s="2">
        <v>0</v>
      </c>
      <c r="J1296" s="12">
        <v>15011</v>
      </c>
      <c r="K1296" s="12">
        <v>11363.36109008327</v>
      </c>
      <c r="L1296" s="12" t="s">
        <v>141</v>
      </c>
      <c r="M1296" s="13">
        <v>-3.9188641017270563E-2</v>
      </c>
      <c r="N1296" s="12">
        <v>14291.135542462333</v>
      </c>
      <c r="O1296" s="14">
        <f t="shared" si="20"/>
        <v>-9.5929675382037297E-2</v>
      </c>
      <c r="P1296">
        <v>1</v>
      </c>
      <c r="Q1296">
        <v>2</v>
      </c>
      <c r="R1296">
        <v>2</v>
      </c>
      <c r="S1296">
        <v>1</v>
      </c>
    </row>
    <row r="1297" spans="1:19">
      <c r="A1297" s="10" t="s">
        <v>157</v>
      </c>
      <c r="B1297" s="2">
        <v>3</v>
      </c>
      <c r="C1297" s="11" t="s">
        <v>19</v>
      </c>
      <c r="D1297" s="2">
        <v>3</v>
      </c>
      <c r="E1297" s="2">
        <v>2016</v>
      </c>
      <c r="F1297" s="2" t="s">
        <v>158</v>
      </c>
      <c r="G1297" s="2">
        <v>1</v>
      </c>
      <c r="H1297" s="2">
        <v>0</v>
      </c>
      <c r="I1297" s="2">
        <v>0</v>
      </c>
      <c r="J1297" s="12">
        <v>15008</v>
      </c>
      <c r="K1297" s="12">
        <v>11361.09008327025</v>
      </c>
      <c r="L1297" s="12" t="s">
        <v>102</v>
      </c>
      <c r="M1297" s="15">
        <v>-3.9188661007023583E-2</v>
      </c>
      <c r="N1297" s="12">
        <v>14383.576636095126</v>
      </c>
      <c r="O1297" s="14">
        <f t="shared" si="20"/>
        <v>-9.5927554620141936E-2</v>
      </c>
      <c r="P1297">
        <v>1</v>
      </c>
      <c r="Q1297">
        <v>2</v>
      </c>
      <c r="R1297">
        <v>2</v>
      </c>
      <c r="S1297">
        <v>1</v>
      </c>
    </row>
    <row r="1298" spans="1:19">
      <c r="A1298" s="10" t="s">
        <v>517</v>
      </c>
      <c r="B1298" s="2">
        <v>2</v>
      </c>
      <c r="C1298" s="11" t="s">
        <v>24</v>
      </c>
      <c r="D1298" s="2">
        <v>3</v>
      </c>
      <c r="E1298" s="2">
        <v>2016</v>
      </c>
      <c r="F1298" s="2" t="s">
        <v>158</v>
      </c>
      <c r="G1298" s="2">
        <v>1</v>
      </c>
      <c r="H1298" s="2">
        <v>0</v>
      </c>
      <c r="I1298" s="2">
        <v>0</v>
      </c>
      <c r="J1298" s="12">
        <v>15000</v>
      </c>
      <c r="K1298" s="12">
        <v>11355.034065102196</v>
      </c>
      <c r="L1298" s="12" t="s">
        <v>141</v>
      </c>
      <c r="M1298" s="13">
        <v>-3.9188714313031635E-2</v>
      </c>
      <c r="N1298" s="12">
        <v>14375.90948437013</v>
      </c>
      <c r="O1298" s="14">
        <f t="shared" si="20"/>
        <v>-9.592773051813909E-2</v>
      </c>
      <c r="P1298">
        <v>1</v>
      </c>
      <c r="Q1298">
        <v>2</v>
      </c>
      <c r="R1298">
        <v>2</v>
      </c>
      <c r="S1298">
        <v>1</v>
      </c>
    </row>
    <row r="1299" spans="1:19">
      <c r="A1299" s="10" t="s">
        <v>533</v>
      </c>
      <c r="B1299" s="2">
        <v>3</v>
      </c>
      <c r="C1299" s="11" t="s">
        <v>24</v>
      </c>
      <c r="D1299" s="2">
        <v>1</v>
      </c>
      <c r="E1299" s="2">
        <v>2010</v>
      </c>
      <c r="F1299" s="2" t="s">
        <v>214</v>
      </c>
      <c r="G1299" s="2">
        <v>1</v>
      </c>
      <c r="H1299" s="2">
        <v>0</v>
      </c>
      <c r="I1299" s="2">
        <v>0</v>
      </c>
      <c r="J1299" s="12">
        <v>14995</v>
      </c>
      <c r="K1299" s="12">
        <v>11351.249053747162</v>
      </c>
      <c r="L1299" s="12" t="s">
        <v>141</v>
      </c>
      <c r="M1299" s="15">
        <v>-3.918874762928666E-2</v>
      </c>
      <c r="N1299" s="12">
        <v>13314.470650808644</v>
      </c>
      <c r="O1299" s="14">
        <f t="shared" si="20"/>
        <v>-9.5952081798981875E-2</v>
      </c>
      <c r="P1299">
        <v>1</v>
      </c>
      <c r="Q1299">
        <v>2</v>
      </c>
      <c r="R1299">
        <v>2</v>
      </c>
      <c r="S1299">
        <v>1</v>
      </c>
    </row>
    <row r="1300" spans="1:19">
      <c r="A1300" s="10" t="s">
        <v>295</v>
      </c>
      <c r="B1300" s="2">
        <v>2</v>
      </c>
      <c r="C1300" s="11" t="s">
        <v>24</v>
      </c>
      <c r="D1300" s="2">
        <v>2</v>
      </c>
      <c r="E1300" s="2">
        <v>2019</v>
      </c>
      <c r="F1300" s="2" t="s">
        <v>240</v>
      </c>
      <c r="G1300" s="2">
        <v>1</v>
      </c>
      <c r="H1300" s="2">
        <v>0</v>
      </c>
      <c r="I1300" s="2">
        <v>0</v>
      </c>
      <c r="J1300" s="12">
        <v>14988</v>
      </c>
      <c r="K1300" s="12">
        <v>11345.950037850114</v>
      </c>
      <c r="L1300" s="12" t="s">
        <v>141</v>
      </c>
      <c r="M1300" s="13">
        <v>-3.9188794272043706E-2</v>
      </c>
      <c r="N1300" s="12">
        <v>14482.934127592209</v>
      </c>
      <c r="O1300" s="14">
        <f t="shared" si="20"/>
        <v>-9.592527518386848E-2</v>
      </c>
      <c r="P1300">
        <v>1</v>
      </c>
      <c r="Q1300">
        <v>2</v>
      </c>
      <c r="R1300">
        <v>2</v>
      </c>
      <c r="S1300">
        <v>1</v>
      </c>
    </row>
    <row r="1301" spans="1:19">
      <c r="A1301" s="10" t="s">
        <v>456</v>
      </c>
      <c r="B1301" s="2">
        <v>2</v>
      </c>
      <c r="C1301" s="11" t="s">
        <v>24</v>
      </c>
      <c r="D1301" s="2">
        <v>3</v>
      </c>
      <c r="E1301" s="2">
        <v>2011</v>
      </c>
      <c r="F1301" s="2" t="s">
        <v>247</v>
      </c>
      <c r="G1301" s="2">
        <v>1</v>
      </c>
      <c r="H1301" s="2">
        <v>0</v>
      </c>
      <c r="I1301" s="2">
        <v>0</v>
      </c>
      <c r="J1301" s="12">
        <v>14984</v>
      </c>
      <c r="K1301" s="12">
        <v>11342.922028766086</v>
      </c>
      <c r="L1301" s="12" t="s">
        <v>141</v>
      </c>
      <c r="M1301" s="15">
        <v>-3.9188820925047732E-2</v>
      </c>
      <c r="N1301" s="12">
        <v>13451.797282893474</v>
      </c>
      <c r="O1301" s="14">
        <f t="shared" si="20"/>
        <v>-9.594893128358771E-2</v>
      </c>
      <c r="P1301">
        <v>1</v>
      </c>
      <c r="Q1301">
        <v>2</v>
      </c>
      <c r="R1301">
        <v>2</v>
      </c>
      <c r="S1301">
        <v>1</v>
      </c>
    </row>
    <row r="1302" spans="1:19">
      <c r="A1302" s="10" t="s">
        <v>514</v>
      </c>
      <c r="B1302" s="2">
        <v>2</v>
      </c>
      <c r="C1302" s="11" t="s">
        <v>39</v>
      </c>
      <c r="D1302" s="2">
        <v>1</v>
      </c>
      <c r="E1302" s="2">
        <v>2018</v>
      </c>
      <c r="F1302" s="2" t="s">
        <v>515</v>
      </c>
      <c r="G1302" s="2">
        <v>1</v>
      </c>
      <c r="H1302" s="2">
        <v>0</v>
      </c>
      <c r="I1302" s="2">
        <v>0</v>
      </c>
      <c r="J1302" s="12">
        <v>14946</v>
      </c>
      <c r="K1302" s="12">
        <v>11314.155942467827</v>
      </c>
      <c r="L1302" s="12" t="s">
        <v>141</v>
      </c>
      <c r="M1302" s="13">
        <v>-3.9189074128585959E-2</v>
      </c>
      <c r="N1302" s="12">
        <v>14404.87174547577</v>
      </c>
      <c r="O1302" s="14">
        <f t="shared" si="20"/>
        <v>-9.5927066072735614E-2</v>
      </c>
      <c r="P1302">
        <v>1</v>
      </c>
      <c r="Q1302">
        <v>2</v>
      </c>
      <c r="R1302">
        <v>2</v>
      </c>
      <c r="S1302">
        <v>1</v>
      </c>
    </row>
    <row r="1303" spans="1:19">
      <c r="A1303" s="10" t="s">
        <v>496</v>
      </c>
      <c r="B1303" s="2">
        <v>2</v>
      </c>
      <c r="C1303" s="11" t="s">
        <v>24</v>
      </c>
      <c r="D1303" s="2">
        <v>2</v>
      </c>
      <c r="E1303" s="2">
        <v>2016</v>
      </c>
      <c r="F1303" s="2" t="s">
        <v>281</v>
      </c>
      <c r="G1303" s="2">
        <v>1</v>
      </c>
      <c r="H1303" s="2">
        <v>0</v>
      </c>
      <c r="I1303" s="2">
        <v>0</v>
      </c>
      <c r="J1303" s="12">
        <v>14918</v>
      </c>
      <c r="K1303" s="12">
        <v>11292.959878879637</v>
      </c>
      <c r="L1303" s="12" t="s">
        <v>141</v>
      </c>
      <c r="M1303" s="15">
        <v>-3.9189260699614134E-2</v>
      </c>
      <c r="N1303" s="12">
        <v>14297.321179188906</v>
      </c>
      <c r="O1303" s="14">
        <f t="shared" si="20"/>
        <v>-9.5929533472609865E-2</v>
      </c>
      <c r="P1303">
        <v>1</v>
      </c>
      <c r="Q1303">
        <v>2</v>
      </c>
      <c r="R1303">
        <v>2</v>
      </c>
      <c r="S1303">
        <v>1</v>
      </c>
    </row>
    <row r="1304" spans="1:19">
      <c r="A1304" s="10" t="s">
        <v>322</v>
      </c>
      <c r="B1304" s="2">
        <v>2</v>
      </c>
      <c r="C1304" s="11" t="s">
        <v>39</v>
      </c>
      <c r="D1304" s="2">
        <v>2</v>
      </c>
      <c r="E1304" s="2">
        <v>2014</v>
      </c>
      <c r="F1304" s="2" t="s">
        <v>323</v>
      </c>
      <c r="G1304" s="2">
        <v>1</v>
      </c>
      <c r="H1304" s="2">
        <v>0</v>
      </c>
      <c r="I1304" s="2">
        <v>0</v>
      </c>
      <c r="J1304" s="12">
        <v>14907</v>
      </c>
      <c r="K1304" s="12">
        <v>11284.632853898562</v>
      </c>
      <c r="L1304" s="12" t="s">
        <v>141</v>
      </c>
      <c r="M1304" s="13">
        <v>-3.9189333995375199E-2</v>
      </c>
      <c r="N1304" s="12">
        <v>14192.122945272533</v>
      </c>
      <c r="O1304" s="14">
        <f t="shared" si="20"/>
        <v>-9.5931946905826418E-2</v>
      </c>
      <c r="P1304">
        <v>1</v>
      </c>
      <c r="Q1304">
        <v>2</v>
      </c>
      <c r="R1304">
        <v>2</v>
      </c>
      <c r="S1304">
        <v>1</v>
      </c>
    </row>
    <row r="1305" spans="1:19">
      <c r="A1305" s="10" t="s">
        <v>543</v>
      </c>
      <c r="B1305" s="2">
        <v>1</v>
      </c>
      <c r="C1305" s="11" t="s">
        <v>19</v>
      </c>
      <c r="D1305" s="2">
        <v>4</v>
      </c>
      <c r="E1305" s="2">
        <v>2015</v>
      </c>
      <c r="F1305" s="2" t="s">
        <v>101</v>
      </c>
      <c r="G1305" s="2">
        <v>1</v>
      </c>
      <c r="H1305" s="2">
        <v>0</v>
      </c>
      <c r="I1305" s="2">
        <v>0</v>
      </c>
      <c r="J1305" s="12">
        <v>14883</v>
      </c>
      <c r="K1305" s="12">
        <v>11266.464799394398</v>
      </c>
      <c r="L1305" s="12" t="s">
        <v>102</v>
      </c>
      <c r="M1305" s="15">
        <v>-3.9189493913399341E-2</v>
      </c>
      <c r="N1305" s="12">
        <v>14300.81136404395</v>
      </c>
      <c r="O1305" s="14">
        <f t="shared" si="20"/>
        <v>-9.5929453401607259E-2</v>
      </c>
      <c r="P1305">
        <v>1</v>
      </c>
      <c r="Q1305">
        <v>2</v>
      </c>
      <c r="R1305">
        <v>2</v>
      </c>
      <c r="S1305">
        <v>1</v>
      </c>
    </row>
    <row r="1306" spans="1:19">
      <c r="A1306" s="10" t="s">
        <v>322</v>
      </c>
      <c r="B1306" s="2">
        <v>2</v>
      </c>
      <c r="C1306" s="11" t="s">
        <v>39</v>
      </c>
      <c r="D1306" s="2">
        <v>2</v>
      </c>
      <c r="E1306" s="2">
        <v>2014</v>
      </c>
      <c r="F1306" s="2" t="s">
        <v>323</v>
      </c>
      <c r="G1306" s="2">
        <v>1</v>
      </c>
      <c r="H1306" s="2">
        <v>0</v>
      </c>
      <c r="I1306" s="2">
        <v>0</v>
      </c>
      <c r="J1306" s="12">
        <v>14869</v>
      </c>
      <c r="K1306" s="12">
        <v>11255.866767600302</v>
      </c>
      <c r="L1306" s="12" t="s">
        <v>141</v>
      </c>
      <c r="M1306" s="13">
        <v>-3.9189587198913425E-2</v>
      </c>
      <c r="N1306" s="12">
        <v>14155.945265530107</v>
      </c>
      <c r="O1306" s="14">
        <f t="shared" si="20"/>
        <v>-9.5932776885672449E-2</v>
      </c>
      <c r="P1306">
        <v>1</v>
      </c>
      <c r="Q1306">
        <v>2</v>
      </c>
      <c r="R1306">
        <v>2</v>
      </c>
      <c r="S1306">
        <v>1</v>
      </c>
    </row>
    <row r="1307" spans="1:19">
      <c r="A1307" s="10" t="s">
        <v>188</v>
      </c>
      <c r="B1307" s="2">
        <v>4</v>
      </c>
      <c r="C1307" s="11" t="s">
        <v>19</v>
      </c>
      <c r="D1307" s="2">
        <v>2</v>
      </c>
      <c r="E1307" s="2">
        <v>2013</v>
      </c>
      <c r="F1307" s="2" t="s">
        <v>189</v>
      </c>
      <c r="G1307" s="2">
        <v>1</v>
      </c>
      <c r="H1307" s="2">
        <v>0</v>
      </c>
      <c r="I1307" s="2">
        <v>0</v>
      </c>
      <c r="J1307" s="12">
        <v>14791</v>
      </c>
      <c r="K1307" s="12">
        <v>11196.820590461772</v>
      </c>
      <c r="L1307" s="12" t="s">
        <v>102</v>
      </c>
      <c r="M1307" s="15">
        <v>-3.9190106932491899E-2</v>
      </c>
      <c r="N1307" s="12">
        <v>13913.649921786264</v>
      </c>
      <c r="O1307" s="14">
        <f t="shared" si="20"/>
        <v>-9.5938335568637359E-2</v>
      </c>
      <c r="P1307">
        <v>1</v>
      </c>
      <c r="Q1307">
        <v>2</v>
      </c>
      <c r="R1307">
        <v>2</v>
      </c>
      <c r="S1307">
        <v>1</v>
      </c>
    </row>
    <row r="1308" spans="1:19">
      <c r="A1308" s="10" t="s">
        <v>540</v>
      </c>
      <c r="B1308" s="2">
        <v>2</v>
      </c>
      <c r="C1308" s="11" t="s">
        <v>39</v>
      </c>
      <c r="D1308" s="2">
        <v>1</v>
      </c>
      <c r="E1308" s="2">
        <v>2012</v>
      </c>
      <c r="F1308" s="2" t="s">
        <v>337</v>
      </c>
      <c r="G1308" s="2">
        <v>1</v>
      </c>
      <c r="H1308" s="2">
        <v>0</v>
      </c>
      <c r="I1308" s="2">
        <v>0</v>
      </c>
      <c r="J1308" s="12">
        <v>14786</v>
      </c>
      <c r="K1308" s="12">
        <v>11193.035579106738</v>
      </c>
      <c r="L1308" s="12" t="s">
        <v>141</v>
      </c>
      <c r="M1308" s="13">
        <v>-3.9190140248746931E-2</v>
      </c>
      <c r="N1308" s="12">
        <v>13639.530400903879</v>
      </c>
      <c r="O1308" s="14">
        <f t="shared" si="20"/>
        <v>-9.5944624354412325E-2</v>
      </c>
      <c r="P1308">
        <v>1</v>
      </c>
      <c r="Q1308">
        <v>2</v>
      </c>
      <c r="R1308">
        <v>2</v>
      </c>
      <c r="S1308">
        <v>1</v>
      </c>
    </row>
    <row r="1309" spans="1:19">
      <c r="A1309" s="10" t="s">
        <v>295</v>
      </c>
      <c r="B1309" s="2">
        <v>2</v>
      </c>
      <c r="C1309" s="11" t="s">
        <v>24</v>
      </c>
      <c r="D1309" s="2">
        <v>2</v>
      </c>
      <c r="E1309" s="2">
        <v>2019</v>
      </c>
      <c r="F1309" s="2" t="s">
        <v>240</v>
      </c>
      <c r="G1309" s="2">
        <v>1</v>
      </c>
      <c r="H1309" s="2">
        <v>0</v>
      </c>
      <c r="I1309" s="2">
        <v>0</v>
      </c>
      <c r="J1309" s="12">
        <v>14783</v>
      </c>
      <c r="K1309" s="12">
        <v>11190.764572293718</v>
      </c>
      <c r="L1309" s="12" t="s">
        <v>141</v>
      </c>
      <c r="M1309" s="15">
        <v>-3.9190160238499951E-2</v>
      </c>
      <c r="N1309" s="12">
        <v>14284.842220989833</v>
      </c>
      <c r="O1309" s="14">
        <f t="shared" si="20"/>
        <v>-9.5929819761942911E-2</v>
      </c>
      <c r="P1309">
        <v>1</v>
      </c>
      <c r="Q1309">
        <v>2</v>
      </c>
      <c r="R1309">
        <v>2</v>
      </c>
      <c r="S1309">
        <v>1</v>
      </c>
    </row>
    <row r="1310" spans="1:19">
      <c r="A1310" s="10" t="s">
        <v>294</v>
      </c>
      <c r="B1310" s="2">
        <v>2</v>
      </c>
      <c r="C1310" s="11" t="s">
        <v>39</v>
      </c>
      <c r="D1310" s="2">
        <v>2</v>
      </c>
      <c r="E1310" s="2">
        <v>2011</v>
      </c>
      <c r="F1310" s="2" t="s">
        <v>161</v>
      </c>
      <c r="G1310" s="2">
        <v>1</v>
      </c>
      <c r="H1310" s="2">
        <v>0</v>
      </c>
      <c r="I1310" s="2">
        <v>0</v>
      </c>
      <c r="J1310" s="12">
        <v>14766</v>
      </c>
      <c r="K1310" s="12">
        <v>11177.895533686602</v>
      </c>
      <c r="L1310" s="12" t="s">
        <v>141</v>
      </c>
      <c r="M1310" s="13">
        <v>-3.9190273513767054E-2</v>
      </c>
      <c r="N1310" s="12">
        <v>13256.089073625537</v>
      </c>
      <c r="O1310" s="14">
        <f t="shared" si="20"/>
        <v>-9.5953421175436815E-2</v>
      </c>
      <c r="P1310">
        <v>1</v>
      </c>
      <c r="Q1310">
        <v>2</v>
      </c>
      <c r="R1310">
        <v>2</v>
      </c>
      <c r="S1310">
        <v>1</v>
      </c>
    </row>
    <row r="1311" spans="1:19">
      <c r="A1311" s="10" t="s">
        <v>543</v>
      </c>
      <c r="B1311" s="2">
        <v>1</v>
      </c>
      <c r="C1311" s="11" t="s">
        <v>19</v>
      </c>
      <c r="D1311" s="2">
        <v>4</v>
      </c>
      <c r="E1311" s="2">
        <v>2015</v>
      </c>
      <c r="F1311" s="2" t="s">
        <v>101</v>
      </c>
      <c r="G1311" s="2">
        <v>1</v>
      </c>
      <c r="H1311" s="2">
        <v>0</v>
      </c>
      <c r="I1311" s="2">
        <v>0</v>
      </c>
      <c r="J1311" s="12">
        <v>14743</v>
      </c>
      <c r="K1311" s="12">
        <v>11160.484481453444</v>
      </c>
      <c r="L1311" s="12" t="s">
        <v>102</v>
      </c>
      <c r="M1311" s="15">
        <v>-3.919042676854019E-2</v>
      </c>
      <c r="N1311" s="12">
        <v>14166.28784116777</v>
      </c>
      <c r="O1311" s="14">
        <f t="shared" si="20"/>
        <v>-9.5932539608727205E-2</v>
      </c>
      <c r="P1311">
        <v>1</v>
      </c>
      <c r="Q1311">
        <v>2</v>
      </c>
      <c r="R1311">
        <v>2</v>
      </c>
      <c r="S1311">
        <v>1</v>
      </c>
    </row>
    <row r="1312" spans="1:19">
      <c r="A1312" s="10" t="s">
        <v>427</v>
      </c>
      <c r="B1312" s="2">
        <v>2</v>
      </c>
      <c r="C1312" s="11" t="s">
        <v>39</v>
      </c>
      <c r="D1312" s="2">
        <v>2</v>
      </c>
      <c r="E1312" s="2">
        <v>2012</v>
      </c>
      <c r="F1312" s="2" t="s">
        <v>268</v>
      </c>
      <c r="G1312" s="2">
        <v>1</v>
      </c>
      <c r="H1312" s="2">
        <v>0</v>
      </c>
      <c r="I1312" s="2">
        <v>0</v>
      </c>
      <c r="J1312" s="12">
        <v>14721</v>
      </c>
      <c r="K1312" s="12">
        <v>11143.830431491295</v>
      </c>
      <c r="L1312" s="12" t="s">
        <v>141</v>
      </c>
      <c r="M1312" s="13">
        <v>-3.9190573360062327E-2</v>
      </c>
      <c r="N1312" s="12">
        <v>13579.570338949412</v>
      </c>
      <c r="O1312" s="14">
        <f t="shared" si="20"/>
        <v>-9.5945999944094779E-2</v>
      </c>
      <c r="P1312">
        <v>1</v>
      </c>
      <c r="Q1312">
        <v>2</v>
      </c>
      <c r="R1312">
        <v>2</v>
      </c>
      <c r="S1312">
        <v>1</v>
      </c>
    </row>
    <row r="1313" spans="1:19">
      <c r="A1313" s="10" t="s">
        <v>335</v>
      </c>
      <c r="B1313" s="2">
        <v>3</v>
      </c>
      <c r="C1313" s="11" t="s">
        <v>27</v>
      </c>
      <c r="D1313" s="2">
        <v>3</v>
      </c>
      <c r="E1313" s="2">
        <v>2014</v>
      </c>
      <c r="F1313" s="2" t="s">
        <v>145</v>
      </c>
      <c r="G1313" s="2">
        <v>1</v>
      </c>
      <c r="H1313" s="2">
        <v>0</v>
      </c>
      <c r="I1313" s="2">
        <v>0</v>
      </c>
      <c r="J1313" s="12">
        <v>14693</v>
      </c>
      <c r="K1313" s="12">
        <v>11122.634367903103</v>
      </c>
      <c r="L1313" s="12" t="s">
        <v>141</v>
      </c>
      <c r="M1313" s="15">
        <v>-3.9190759931090495E-2</v>
      </c>
      <c r="N1313" s="12">
        <v>13988.385485670446</v>
      </c>
      <c r="O1313" s="14">
        <f t="shared" si="20"/>
        <v>-9.593662100285405E-2</v>
      </c>
      <c r="P1313">
        <v>1</v>
      </c>
      <c r="Q1313">
        <v>2</v>
      </c>
      <c r="R1313">
        <v>2</v>
      </c>
      <c r="S1313">
        <v>1</v>
      </c>
    </row>
    <row r="1314" spans="1:19">
      <c r="A1314" s="10" t="s">
        <v>287</v>
      </c>
      <c r="B1314" s="2">
        <v>4</v>
      </c>
      <c r="C1314" s="11" t="s">
        <v>21</v>
      </c>
      <c r="D1314" s="2">
        <v>1</v>
      </c>
      <c r="E1314" s="2">
        <v>1995</v>
      </c>
      <c r="F1314" s="2" t="s">
        <v>109</v>
      </c>
      <c r="G1314" s="2">
        <v>1</v>
      </c>
      <c r="H1314" s="2">
        <v>0</v>
      </c>
      <c r="I1314" s="2">
        <v>0</v>
      </c>
      <c r="J1314" s="12">
        <v>14677</v>
      </c>
      <c r="K1314" s="12">
        <v>11110.522331566995</v>
      </c>
      <c r="L1314" s="12" t="s">
        <v>26</v>
      </c>
      <c r="M1314" s="13">
        <v>-3.9190866543106592E-2</v>
      </c>
      <c r="N1314" s="12">
        <v>17192.409840307875</v>
      </c>
      <c r="O1314" s="14">
        <f t="shared" si="20"/>
        <v>-9.5863115027361223E-2</v>
      </c>
      <c r="P1314">
        <v>1</v>
      </c>
      <c r="Q1314">
        <v>2</v>
      </c>
      <c r="R1314">
        <v>2</v>
      </c>
      <c r="S1314">
        <v>1</v>
      </c>
    </row>
    <row r="1315" spans="1:19">
      <c r="A1315" s="10" t="s">
        <v>439</v>
      </c>
      <c r="B1315" s="2">
        <v>4</v>
      </c>
      <c r="C1315" s="11" t="s">
        <v>24</v>
      </c>
      <c r="D1315" s="2">
        <v>3</v>
      </c>
      <c r="E1315" s="2">
        <v>2013</v>
      </c>
      <c r="F1315" s="2" t="s">
        <v>170</v>
      </c>
      <c r="G1315" s="2">
        <v>1</v>
      </c>
      <c r="H1315" s="2">
        <v>0</v>
      </c>
      <c r="I1315" s="2">
        <v>0</v>
      </c>
      <c r="J1315" s="12">
        <v>14661</v>
      </c>
      <c r="K1315" s="12">
        <v>11098.410295230886</v>
      </c>
      <c r="L1315" s="12" t="s">
        <v>141</v>
      </c>
      <c r="M1315" s="15">
        <v>-3.9190973155122689E-2</v>
      </c>
      <c r="N1315" s="12">
        <v>13791.361064384315</v>
      </c>
      <c r="O1315" s="14">
        <f t="shared" si="20"/>
        <v>-9.5941141090930659E-2</v>
      </c>
      <c r="P1315">
        <v>1</v>
      </c>
      <c r="Q1315">
        <v>2</v>
      </c>
      <c r="R1315">
        <v>2</v>
      </c>
      <c r="S1315">
        <v>1</v>
      </c>
    </row>
    <row r="1316" spans="1:19">
      <c r="A1316" s="10" t="s">
        <v>547</v>
      </c>
      <c r="B1316" s="2">
        <v>4</v>
      </c>
      <c r="C1316" s="11" t="s">
        <v>21</v>
      </c>
      <c r="D1316" s="2">
        <v>2</v>
      </c>
      <c r="E1316" s="2">
        <v>2007</v>
      </c>
      <c r="F1316" s="2" t="s">
        <v>182</v>
      </c>
      <c r="G1316" s="2">
        <v>1</v>
      </c>
      <c r="H1316" s="2">
        <v>0</v>
      </c>
      <c r="I1316" s="2">
        <v>0</v>
      </c>
      <c r="J1316" s="12">
        <v>14645</v>
      </c>
      <c r="K1316" s="12">
        <v>11086.298258894778</v>
      </c>
      <c r="L1316" s="12" t="s">
        <v>26</v>
      </c>
      <c r="M1316" s="13">
        <v>-3.9191079767138787E-2</v>
      </c>
      <c r="N1316" s="12">
        <v>13171.49852691195</v>
      </c>
      <c r="O1316" s="14">
        <f t="shared" si="20"/>
        <v>-9.5955361831925476E-2</v>
      </c>
      <c r="P1316">
        <v>1</v>
      </c>
      <c r="Q1316">
        <v>2</v>
      </c>
      <c r="R1316">
        <v>2</v>
      </c>
      <c r="S1316">
        <v>1</v>
      </c>
    </row>
    <row r="1317" spans="1:19">
      <c r="A1317" s="10" t="s">
        <v>294</v>
      </c>
      <c r="B1317" s="2">
        <v>2</v>
      </c>
      <c r="C1317" s="11" t="s">
        <v>24</v>
      </c>
      <c r="D1317" s="2">
        <v>2</v>
      </c>
      <c r="E1317" s="2">
        <v>2011</v>
      </c>
      <c r="F1317" s="2" t="s">
        <v>161</v>
      </c>
      <c r="G1317" s="2">
        <v>1</v>
      </c>
      <c r="H1317" s="2">
        <v>0</v>
      </c>
      <c r="I1317" s="2">
        <v>0</v>
      </c>
      <c r="J1317" s="12">
        <v>14642</v>
      </c>
      <c r="K1317" s="12">
        <v>11084.027252081756</v>
      </c>
      <c r="L1317" s="12" t="s">
        <v>141</v>
      </c>
      <c r="M1317" s="15">
        <v>-3.9191099756891806E-2</v>
      </c>
      <c r="N1317" s="12">
        <v>13144.768807803408</v>
      </c>
      <c r="O1317" s="14">
        <f t="shared" si="20"/>
        <v>-9.5955975058873919E-2</v>
      </c>
      <c r="P1317">
        <v>1</v>
      </c>
      <c r="Q1317">
        <v>2</v>
      </c>
      <c r="R1317">
        <v>2</v>
      </c>
      <c r="S1317">
        <v>1</v>
      </c>
    </row>
    <row r="1318" spans="1:19">
      <c r="A1318" s="10" t="s">
        <v>439</v>
      </c>
      <c r="B1318" s="2">
        <v>4</v>
      </c>
      <c r="C1318" s="11" t="s">
        <v>24</v>
      </c>
      <c r="D1318" s="2">
        <v>3</v>
      </c>
      <c r="E1318" s="2">
        <v>2013</v>
      </c>
      <c r="F1318" s="2" t="s">
        <v>170</v>
      </c>
      <c r="G1318" s="2">
        <v>1</v>
      </c>
      <c r="H1318" s="2">
        <v>0</v>
      </c>
      <c r="I1318" s="2">
        <v>0</v>
      </c>
      <c r="J1318" s="12">
        <v>14621</v>
      </c>
      <c r="K1318" s="12">
        <v>11068.130204390614</v>
      </c>
      <c r="L1318" s="12" t="s">
        <v>141</v>
      </c>
      <c r="M1318" s="13">
        <v>-3.9191239685162936E-2</v>
      </c>
      <c r="N1318" s="12">
        <v>13753.733723645253</v>
      </c>
      <c r="O1318" s="14">
        <f t="shared" si="20"/>
        <v>-9.5942004328559372E-2</v>
      </c>
      <c r="P1318">
        <v>1</v>
      </c>
      <c r="Q1318">
        <v>2</v>
      </c>
      <c r="R1318">
        <v>2</v>
      </c>
      <c r="S1318">
        <v>1</v>
      </c>
    </row>
    <row r="1319" spans="1:19">
      <c r="A1319" s="10" t="s">
        <v>287</v>
      </c>
      <c r="B1319" s="2">
        <v>4</v>
      </c>
      <c r="C1319" s="11" t="s">
        <v>24</v>
      </c>
      <c r="D1319" s="2">
        <v>1</v>
      </c>
      <c r="E1319" s="2">
        <v>1995</v>
      </c>
      <c r="F1319" s="2" t="s">
        <v>109</v>
      </c>
      <c r="G1319" s="2">
        <v>1</v>
      </c>
      <c r="H1319" s="2">
        <v>0</v>
      </c>
      <c r="I1319" s="2">
        <v>0</v>
      </c>
      <c r="J1319" s="12">
        <v>14620</v>
      </c>
      <c r="K1319" s="12">
        <v>11067.373202119607</v>
      </c>
      <c r="L1319" s="12" t="s">
        <v>141</v>
      </c>
      <c r="M1319" s="15">
        <v>-3.9191246348413943E-2</v>
      </c>
      <c r="N1319" s="12">
        <v>17125.640925618394</v>
      </c>
      <c r="O1319" s="14">
        <f t="shared" si="20"/>
        <v>-9.5864646824146638E-2</v>
      </c>
      <c r="P1319">
        <v>1</v>
      </c>
      <c r="Q1319">
        <v>2</v>
      </c>
      <c r="R1319">
        <v>2</v>
      </c>
      <c r="S1319">
        <v>1</v>
      </c>
    </row>
    <row r="1320" spans="1:19">
      <c r="A1320" s="10" t="s">
        <v>349</v>
      </c>
      <c r="B1320" s="2">
        <v>2</v>
      </c>
      <c r="C1320" s="11" t="s">
        <v>39</v>
      </c>
      <c r="D1320" s="2">
        <v>3</v>
      </c>
      <c r="E1320" s="2">
        <v>2014</v>
      </c>
      <c r="F1320" s="2" t="s">
        <v>145</v>
      </c>
      <c r="G1320" s="2">
        <v>1</v>
      </c>
      <c r="H1320" s="2">
        <v>0</v>
      </c>
      <c r="I1320" s="2">
        <v>0</v>
      </c>
      <c r="J1320" s="12">
        <v>14604</v>
      </c>
      <c r="K1320" s="12">
        <v>11055.261165783499</v>
      </c>
      <c r="L1320" s="12" t="s">
        <v>141</v>
      </c>
      <c r="M1320" s="13">
        <v>-3.919135296043004E-2</v>
      </c>
      <c r="N1320" s="12">
        <v>13903.653551536867</v>
      </c>
      <c r="O1320" s="14">
        <f t="shared" si="20"/>
        <v>-9.5938564903019746E-2</v>
      </c>
      <c r="P1320">
        <v>1</v>
      </c>
      <c r="Q1320">
        <v>2</v>
      </c>
      <c r="R1320">
        <v>2</v>
      </c>
      <c r="S1320">
        <v>1</v>
      </c>
    </row>
    <row r="1321" spans="1:19">
      <c r="A1321" s="10" t="s">
        <v>157</v>
      </c>
      <c r="B1321" s="2">
        <v>3</v>
      </c>
      <c r="C1321" s="11" t="s">
        <v>26</v>
      </c>
      <c r="D1321" s="2">
        <v>3</v>
      </c>
      <c r="E1321" s="2">
        <v>2016</v>
      </c>
      <c r="F1321" s="2" t="s">
        <v>158</v>
      </c>
      <c r="G1321" s="2">
        <v>1</v>
      </c>
      <c r="H1321" s="2">
        <v>0</v>
      </c>
      <c r="I1321" s="2">
        <v>0</v>
      </c>
      <c r="J1321" s="12">
        <v>14601</v>
      </c>
      <c r="K1321" s="12">
        <v>11052.990158970477</v>
      </c>
      <c r="L1321" s="12" t="s">
        <v>26</v>
      </c>
      <c r="M1321" s="15">
        <v>-3.9191372950183052E-2</v>
      </c>
      <c r="N1321" s="12">
        <v>13993.510292085884</v>
      </c>
      <c r="O1321" s="14">
        <f t="shared" si="20"/>
        <v>-9.5936503430746889E-2</v>
      </c>
      <c r="P1321">
        <v>1</v>
      </c>
      <c r="Q1321">
        <v>2</v>
      </c>
      <c r="R1321">
        <v>2</v>
      </c>
      <c r="S1321">
        <v>1</v>
      </c>
    </row>
    <row r="1322" spans="1:19">
      <c r="A1322" s="10" t="s">
        <v>287</v>
      </c>
      <c r="B1322" s="2">
        <v>4</v>
      </c>
      <c r="C1322" s="11" t="s">
        <v>19</v>
      </c>
      <c r="D1322" s="2">
        <v>1</v>
      </c>
      <c r="E1322" s="2">
        <v>1995</v>
      </c>
      <c r="F1322" s="2" t="s">
        <v>109</v>
      </c>
      <c r="G1322" s="2">
        <v>3</v>
      </c>
      <c r="H1322" s="2">
        <v>0</v>
      </c>
      <c r="I1322" s="2">
        <v>0</v>
      </c>
      <c r="J1322" s="12">
        <v>14569</v>
      </c>
      <c r="K1322" s="12">
        <v>11028.766086298259</v>
      </c>
      <c r="L1322" s="12" t="s">
        <v>102</v>
      </c>
      <c r="M1322" s="13">
        <v>-3.9191586174215247E-2</v>
      </c>
      <c r="N1322" s="12">
        <v>17065.900317738327</v>
      </c>
      <c r="O1322" s="14">
        <f t="shared" si="20"/>
        <v>-9.5866017379165183E-2</v>
      </c>
      <c r="P1322">
        <v>1</v>
      </c>
      <c r="Q1322">
        <v>2</v>
      </c>
      <c r="R1322">
        <v>2</v>
      </c>
      <c r="S1322">
        <v>1</v>
      </c>
    </row>
    <row r="1323" spans="1:19">
      <c r="A1323" s="10" t="s">
        <v>372</v>
      </c>
      <c r="B1323" s="2">
        <v>4</v>
      </c>
      <c r="C1323" s="11" t="s">
        <v>24</v>
      </c>
      <c r="D1323" s="2">
        <v>2</v>
      </c>
      <c r="E1323" s="2">
        <v>1995</v>
      </c>
      <c r="F1323" s="2" t="s">
        <v>284</v>
      </c>
      <c r="G1323" s="2">
        <v>1</v>
      </c>
      <c r="H1323" s="2">
        <v>0</v>
      </c>
      <c r="I1323" s="2">
        <v>0</v>
      </c>
      <c r="J1323" s="12">
        <v>14534</v>
      </c>
      <c r="K1323" s="12">
        <v>11002.271006813022</v>
      </c>
      <c r="L1323" s="12" t="s">
        <v>141</v>
      </c>
      <c r="M1323" s="15">
        <v>-3.9191819388000461E-2</v>
      </c>
      <c r="N1323" s="12">
        <v>17024.901861350048</v>
      </c>
      <c r="O1323" s="14">
        <f t="shared" si="20"/>
        <v>-9.5866957956138685E-2</v>
      </c>
      <c r="P1323">
        <v>1</v>
      </c>
      <c r="Q1323">
        <v>2</v>
      </c>
      <c r="R1323">
        <v>2</v>
      </c>
      <c r="S1323">
        <v>1</v>
      </c>
    </row>
    <row r="1324" spans="1:19">
      <c r="A1324" s="10" t="s">
        <v>450</v>
      </c>
      <c r="B1324" s="2">
        <v>4</v>
      </c>
      <c r="C1324" s="11" t="s">
        <v>24</v>
      </c>
      <c r="D1324" s="2">
        <v>3</v>
      </c>
      <c r="E1324" s="2">
        <v>2010</v>
      </c>
      <c r="F1324" s="2" t="s">
        <v>216</v>
      </c>
      <c r="G1324" s="2">
        <v>1</v>
      </c>
      <c r="H1324" s="2">
        <v>0</v>
      </c>
      <c r="I1324" s="2">
        <v>0</v>
      </c>
      <c r="J1324" s="12">
        <v>14510</v>
      </c>
      <c r="K1324" s="12">
        <v>10984.102952308858</v>
      </c>
      <c r="L1324" s="12" t="s">
        <v>141</v>
      </c>
      <c r="M1324" s="13">
        <v>-3.919197930602461E-2</v>
      </c>
      <c r="N1324" s="12">
        <v>12883.825884843844</v>
      </c>
      <c r="O1324" s="14">
        <f t="shared" si="20"/>
        <v>-9.5961961550228875E-2</v>
      </c>
      <c r="P1324">
        <v>1</v>
      </c>
      <c r="Q1324">
        <v>2</v>
      </c>
      <c r="R1324">
        <v>2</v>
      </c>
      <c r="S1324">
        <v>1</v>
      </c>
    </row>
    <row r="1325" spans="1:19">
      <c r="A1325" s="10" t="s">
        <v>517</v>
      </c>
      <c r="B1325" s="2">
        <v>2</v>
      </c>
      <c r="C1325" s="11" t="s">
        <v>24</v>
      </c>
      <c r="D1325" s="2">
        <v>3</v>
      </c>
      <c r="E1325" s="2">
        <v>2016</v>
      </c>
      <c r="F1325" s="2" t="s">
        <v>158</v>
      </c>
      <c r="G1325" s="2">
        <v>1</v>
      </c>
      <c r="H1325" s="2">
        <v>0</v>
      </c>
      <c r="I1325" s="2">
        <v>0</v>
      </c>
      <c r="J1325" s="12">
        <v>14510</v>
      </c>
      <c r="K1325" s="12">
        <v>10984.102952308858</v>
      </c>
      <c r="L1325" s="12" t="s">
        <v>141</v>
      </c>
      <c r="M1325" s="15">
        <v>-3.919197930602461E-2</v>
      </c>
      <c r="N1325" s="12">
        <v>13906.296441214039</v>
      </c>
      <c r="O1325" s="14">
        <f t="shared" si="20"/>
        <v>-9.5938504270464464E-2</v>
      </c>
      <c r="P1325">
        <v>1</v>
      </c>
      <c r="Q1325">
        <v>2</v>
      </c>
      <c r="R1325">
        <v>2</v>
      </c>
      <c r="S1325">
        <v>1</v>
      </c>
    </row>
    <row r="1326" spans="1:19">
      <c r="A1326" s="10" t="s">
        <v>450</v>
      </c>
      <c r="B1326" s="2">
        <v>4</v>
      </c>
      <c r="C1326" s="11" t="s">
        <v>24</v>
      </c>
      <c r="D1326" s="2">
        <v>3</v>
      </c>
      <c r="E1326" s="2">
        <v>2010</v>
      </c>
      <c r="F1326" s="2" t="s">
        <v>216</v>
      </c>
      <c r="G1326" s="2">
        <v>1</v>
      </c>
      <c r="H1326" s="2">
        <v>0</v>
      </c>
      <c r="I1326" s="2">
        <v>0</v>
      </c>
      <c r="J1326" s="12">
        <v>14498</v>
      </c>
      <c r="K1326" s="12">
        <v>10975.018925056776</v>
      </c>
      <c r="L1326" s="12" t="s">
        <v>141</v>
      </c>
      <c r="M1326" s="13">
        <v>-3.9192059265036681E-2</v>
      </c>
      <c r="N1326" s="12">
        <v>12873.170756613787</v>
      </c>
      <c r="O1326" s="14">
        <f t="shared" si="20"/>
        <v>-9.5962205997682404E-2</v>
      </c>
      <c r="P1326">
        <v>1</v>
      </c>
      <c r="Q1326">
        <v>2</v>
      </c>
      <c r="R1326">
        <v>2</v>
      </c>
      <c r="S1326">
        <v>1</v>
      </c>
    </row>
    <row r="1327" spans="1:19">
      <c r="A1327" s="10" t="s">
        <v>330</v>
      </c>
      <c r="B1327" s="2">
        <v>2</v>
      </c>
      <c r="C1327" s="11" t="s">
        <v>24</v>
      </c>
      <c r="D1327" s="2">
        <v>2</v>
      </c>
      <c r="E1327" s="2">
        <v>2013</v>
      </c>
      <c r="F1327" s="2" t="s">
        <v>189</v>
      </c>
      <c r="G1327" s="2">
        <v>1</v>
      </c>
      <c r="H1327" s="2">
        <v>0</v>
      </c>
      <c r="I1327" s="2">
        <v>0</v>
      </c>
      <c r="J1327" s="12">
        <v>14493</v>
      </c>
      <c r="K1327" s="12">
        <v>10971.233913701742</v>
      </c>
      <c r="L1327" s="12" t="s">
        <v>141</v>
      </c>
      <c r="M1327" s="15">
        <v>-3.9192092581291707E-2</v>
      </c>
      <c r="N1327" s="12">
        <v>13633.326233280259</v>
      </c>
      <c r="O1327" s="14">
        <f t="shared" si="20"/>
        <v>-9.5944766688971242E-2</v>
      </c>
      <c r="P1327">
        <v>1</v>
      </c>
      <c r="Q1327">
        <v>2</v>
      </c>
      <c r="R1327">
        <v>2</v>
      </c>
      <c r="S1327">
        <v>1</v>
      </c>
    </row>
    <row r="1328" spans="1:19">
      <c r="A1328" s="10" t="s">
        <v>540</v>
      </c>
      <c r="B1328" s="2">
        <v>2</v>
      </c>
      <c r="C1328" s="11" t="s">
        <v>24</v>
      </c>
      <c r="D1328" s="2">
        <v>1</v>
      </c>
      <c r="E1328" s="2">
        <v>2012</v>
      </c>
      <c r="F1328" s="2" t="s">
        <v>337</v>
      </c>
      <c r="G1328" s="2">
        <v>1</v>
      </c>
      <c r="H1328" s="2">
        <v>0</v>
      </c>
      <c r="I1328" s="2">
        <v>0</v>
      </c>
      <c r="J1328" s="12">
        <v>14487</v>
      </c>
      <c r="K1328" s="12">
        <v>10966.691900075701</v>
      </c>
      <c r="L1328" s="12" t="s">
        <v>141</v>
      </c>
      <c r="M1328" s="13">
        <v>-3.9192132560797746E-2</v>
      </c>
      <c r="N1328" s="12">
        <v>13363.71411591333</v>
      </c>
      <c r="O1328" s="14">
        <f t="shared" si="20"/>
        <v>-9.5950952066951617E-2</v>
      </c>
      <c r="P1328">
        <v>1</v>
      </c>
      <c r="Q1328">
        <v>2</v>
      </c>
      <c r="R1328">
        <v>2</v>
      </c>
      <c r="S1328">
        <v>1</v>
      </c>
    </row>
    <row r="1329" spans="1:19">
      <c r="A1329" s="10" t="s">
        <v>295</v>
      </c>
      <c r="B1329" s="2">
        <v>2</v>
      </c>
      <c r="C1329" s="11" t="s">
        <v>24</v>
      </c>
      <c r="D1329" s="2">
        <v>2</v>
      </c>
      <c r="E1329" s="2">
        <v>2019</v>
      </c>
      <c r="F1329" s="2" t="s">
        <v>240</v>
      </c>
      <c r="G1329" s="2">
        <v>1</v>
      </c>
      <c r="H1329" s="2">
        <v>0</v>
      </c>
      <c r="I1329" s="2">
        <v>0</v>
      </c>
      <c r="J1329" s="12">
        <v>14487</v>
      </c>
      <c r="K1329" s="12">
        <v>10966.691900075701</v>
      </c>
      <c r="L1329" s="12" t="s">
        <v>141</v>
      </c>
      <c r="M1329" s="15">
        <v>-3.9192132560797746E-2</v>
      </c>
      <c r="N1329" s="12">
        <v>13998.816833895671</v>
      </c>
      <c r="O1329" s="14">
        <f t="shared" si="20"/>
        <v>-9.5936381689308931E-2</v>
      </c>
      <c r="P1329">
        <v>1</v>
      </c>
      <c r="Q1329">
        <v>2</v>
      </c>
      <c r="R1329">
        <v>2</v>
      </c>
      <c r="S1329">
        <v>1</v>
      </c>
    </row>
    <row r="1330" spans="1:19">
      <c r="A1330" s="10" t="s">
        <v>376</v>
      </c>
      <c r="B1330" s="2">
        <v>2</v>
      </c>
      <c r="C1330" s="11" t="s">
        <v>28</v>
      </c>
      <c r="D1330" s="2">
        <v>3</v>
      </c>
      <c r="E1330" s="2">
        <v>2013</v>
      </c>
      <c r="F1330" s="2" t="s">
        <v>170</v>
      </c>
      <c r="G1330" s="2">
        <v>1</v>
      </c>
      <c r="H1330" s="2">
        <v>0</v>
      </c>
      <c r="I1330" s="2">
        <v>0</v>
      </c>
      <c r="J1330" s="12">
        <v>14472</v>
      </c>
      <c r="K1330" s="12">
        <v>10955.336866010599</v>
      </c>
      <c r="L1330" s="12" t="s">
        <v>141</v>
      </c>
      <c r="M1330" s="13">
        <v>-3.9192232509562837E-2</v>
      </c>
      <c r="N1330" s="12">
        <v>13613.571879392252</v>
      </c>
      <c r="O1330" s="14">
        <f t="shared" si="20"/>
        <v>-9.5945219888726327E-2</v>
      </c>
      <c r="P1330">
        <v>1</v>
      </c>
      <c r="Q1330">
        <v>2</v>
      </c>
      <c r="R1330">
        <v>2</v>
      </c>
      <c r="S1330">
        <v>1</v>
      </c>
    </row>
    <row r="1331" spans="1:19">
      <c r="A1331" s="10" t="s">
        <v>548</v>
      </c>
      <c r="B1331" s="2">
        <v>3</v>
      </c>
      <c r="C1331" s="11" t="s">
        <v>19</v>
      </c>
      <c r="D1331" s="2">
        <v>1</v>
      </c>
      <c r="E1331" s="2">
        <v>2014</v>
      </c>
      <c r="F1331" s="2" t="s">
        <v>441</v>
      </c>
      <c r="G1331" s="2">
        <v>1</v>
      </c>
      <c r="H1331" s="2">
        <v>0</v>
      </c>
      <c r="I1331" s="2">
        <v>0</v>
      </c>
      <c r="J1331" s="12">
        <v>14460</v>
      </c>
      <c r="K1331" s="12">
        <v>10946.252838758517</v>
      </c>
      <c r="L1331" s="12" t="s">
        <v>102</v>
      </c>
      <c r="M1331" s="15">
        <v>-3.9192312468574908E-2</v>
      </c>
      <c r="N1331" s="12">
        <v>13766.559186197144</v>
      </c>
      <c r="O1331" s="14">
        <f t="shared" si="20"/>
        <v>-9.5941710089804705E-2</v>
      </c>
      <c r="P1331">
        <v>1</v>
      </c>
      <c r="Q1331">
        <v>2</v>
      </c>
      <c r="R1331">
        <v>2</v>
      </c>
      <c r="S1331">
        <v>1</v>
      </c>
    </row>
    <row r="1332" spans="1:19">
      <c r="A1332" s="10" t="s">
        <v>226</v>
      </c>
      <c r="B1332" s="2">
        <v>3</v>
      </c>
      <c r="C1332" s="11" t="s">
        <v>19</v>
      </c>
      <c r="D1332" s="2">
        <v>3</v>
      </c>
      <c r="E1332" s="2">
        <v>2015</v>
      </c>
      <c r="F1332" s="2" t="s">
        <v>227</v>
      </c>
      <c r="G1332" s="2">
        <v>1</v>
      </c>
      <c r="H1332" s="2">
        <v>0</v>
      </c>
      <c r="I1332" s="2">
        <v>0</v>
      </c>
      <c r="J1332" s="12">
        <v>14439</v>
      </c>
      <c r="K1332" s="12">
        <v>10930.355791067374</v>
      </c>
      <c r="L1332" s="12" t="s">
        <v>102</v>
      </c>
      <c r="M1332" s="13">
        <v>-3.9192452396846038E-2</v>
      </c>
      <c r="N1332" s="12">
        <v>13874.179620065213</v>
      </c>
      <c r="O1332" s="14">
        <f t="shared" si="20"/>
        <v>-9.5939241087044796E-2</v>
      </c>
      <c r="P1332">
        <v>1</v>
      </c>
      <c r="Q1332">
        <v>2</v>
      </c>
      <c r="R1332">
        <v>2</v>
      </c>
      <c r="S1332">
        <v>1</v>
      </c>
    </row>
    <row r="1333" spans="1:19">
      <c r="A1333" s="10" t="s">
        <v>517</v>
      </c>
      <c r="B1333" s="2">
        <v>2</v>
      </c>
      <c r="C1333" s="11" t="s">
        <v>24</v>
      </c>
      <c r="D1333" s="2">
        <v>3</v>
      </c>
      <c r="E1333" s="2">
        <v>2016</v>
      </c>
      <c r="F1333" s="2" t="s">
        <v>158</v>
      </c>
      <c r="G1333" s="2">
        <v>1</v>
      </c>
      <c r="H1333" s="2">
        <v>0</v>
      </c>
      <c r="I1333" s="2">
        <v>0</v>
      </c>
      <c r="J1333" s="12">
        <v>14436</v>
      </c>
      <c r="K1333" s="12">
        <v>10928.084784254354</v>
      </c>
      <c r="L1333" s="12" t="s">
        <v>141</v>
      </c>
      <c r="M1333" s="15">
        <v>-3.9192472386599057E-2</v>
      </c>
      <c r="N1333" s="12">
        <v>13835.375287757812</v>
      </c>
      <c r="O1333" s="14">
        <f t="shared" si="20"/>
        <v>-9.59401313269381E-2</v>
      </c>
      <c r="P1333">
        <v>1</v>
      </c>
      <c r="Q1333">
        <v>2</v>
      </c>
      <c r="R1333">
        <v>2</v>
      </c>
      <c r="S1333">
        <v>1</v>
      </c>
    </row>
    <row r="1334" spans="1:19">
      <c r="A1334" s="10" t="s">
        <v>402</v>
      </c>
      <c r="B1334" s="2">
        <v>5</v>
      </c>
      <c r="C1334" s="11" t="s">
        <v>19</v>
      </c>
      <c r="D1334" s="2">
        <v>3</v>
      </c>
      <c r="E1334" s="2">
        <v>2016</v>
      </c>
      <c r="F1334" s="2" t="s">
        <v>158</v>
      </c>
      <c r="G1334" s="2">
        <v>1</v>
      </c>
      <c r="H1334" s="2">
        <v>0</v>
      </c>
      <c r="I1334" s="2">
        <v>0</v>
      </c>
      <c r="J1334" s="12">
        <v>14434</v>
      </c>
      <c r="K1334" s="12">
        <v>10926.57077971234</v>
      </c>
      <c r="L1334" s="12" t="s">
        <v>102</v>
      </c>
      <c r="M1334" s="13">
        <v>-3.919248571310107E-2</v>
      </c>
      <c r="N1334" s="12">
        <v>13833.458499826564</v>
      </c>
      <c r="O1334" s="14">
        <f t="shared" si="20"/>
        <v>-9.5940175301437378E-2</v>
      </c>
      <c r="P1334">
        <v>1</v>
      </c>
      <c r="Q1334">
        <v>2</v>
      </c>
      <c r="R1334">
        <v>2</v>
      </c>
      <c r="S1334">
        <v>1</v>
      </c>
    </row>
    <row r="1335" spans="1:19">
      <c r="A1335" s="10" t="s">
        <v>301</v>
      </c>
      <c r="B1335" s="2">
        <v>3</v>
      </c>
      <c r="C1335" s="11" t="s">
        <v>24</v>
      </c>
      <c r="D1335" s="2">
        <v>2</v>
      </c>
      <c r="E1335" s="2">
        <v>2012</v>
      </c>
      <c r="F1335" s="2" t="s">
        <v>268</v>
      </c>
      <c r="G1335" s="2">
        <v>1</v>
      </c>
      <c r="H1335" s="2">
        <v>0</v>
      </c>
      <c r="I1335" s="2">
        <v>0</v>
      </c>
      <c r="J1335" s="12">
        <v>14423</v>
      </c>
      <c r="K1335" s="12">
        <v>10918.243754731264</v>
      </c>
      <c r="L1335" s="12" t="s">
        <v>141</v>
      </c>
      <c r="M1335" s="15">
        <v>-3.9192559008862135E-2</v>
      </c>
      <c r="N1335" s="12">
        <v>13304.67651645047</v>
      </c>
      <c r="O1335" s="14">
        <f t="shared" si="20"/>
        <v>-9.5952306493715875E-2</v>
      </c>
      <c r="P1335">
        <v>1</v>
      </c>
      <c r="Q1335">
        <v>2</v>
      </c>
      <c r="R1335">
        <v>2</v>
      </c>
      <c r="S1335">
        <v>1</v>
      </c>
    </row>
    <row r="1336" spans="1:19">
      <c r="A1336" s="10" t="s">
        <v>546</v>
      </c>
      <c r="B1336" s="2">
        <v>3</v>
      </c>
      <c r="C1336" s="11" t="s">
        <v>19</v>
      </c>
      <c r="D1336" s="2">
        <v>2</v>
      </c>
      <c r="E1336" s="2">
        <v>2017</v>
      </c>
      <c r="F1336" s="2" t="s">
        <v>315</v>
      </c>
      <c r="G1336" s="2">
        <v>1</v>
      </c>
      <c r="H1336" s="2">
        <v>0</v>
      </c>
      <c r="I1336" s="2">
        <v>0</v>
      </c>
      <c r="J1336" s="12">
        <v>14417</v>
      </c>
      <c r="K1336" s="12">
        <v>10913.701741105224</v>
      </c>
      <c r="L1336" s="12" t="s">
        <v>102</v>
      </c>
      <c r="M1336" s="13">
        <v>-3.9192598988368174E-2</v>
      </c>
      <c r="N1336" s="12">
        <v>13832.2560351181</v>
      </c>
      <c r="O1336" s="14">
        <f t="shared" si="20"/>
        <v>-9.5940202888100776E-2</v>
      </c>
      <c r="P1336">
        <v>1</v>
      </c>
      <c r="Q1336">
        <v>2</v>
      </c>
      <c r="R1336">
        <v>2</v>
      </c>
      <c r="S1336">
        <v>1</v>
      </c>
    </row>
    <row r="1337" spans="1:19">
      <c r="A1337" s="10" t="s">
        <v>549</v>
      </c>
      <c r="B1337" s="2">
        <v>1</v>
      </c>
      <c r="C1337" s="11" t="s">
        <v>26</v>
      </c>
      <c r="D1337" s="2">
        <v>1</v>
      </c>
      <c r="E1337" s="2">
        <v>2002</v>
      </c>
      <c r="F1337" s="2" t="s">
        <v>550</v>
      </c>
      <c r="G1337" s="2">
        <v>1</v>
      </c>
      <c r="H1337" s="2">
        <v>0</v>
      </c>
      <c r="I1337" s="2">
        <v>0</v>
      </c>
      <c r="J1337" s="12">
        <v>14403</v>
      </c>
      <c r="K1337" s="12">
        <v>10903.103709311128</v>
      </c>
      <c r="L1337" s="12" t="s">
        <v>26</v>
      </c>
      <c r="M1337" s="15">
        <v>-3.9192692273882258E-2</v>
      </c>
      <c r="N1337" s="12">
        <v>13420.220268070998</v>
      </c>
      <c r="O1337" s="14">
        <f t="shared" si="20"/>
        <v>-9.5949655716057874E-2</v>
      </c>
      <c r="P1337">
        <v>1</v>
      </c>
      <c r="Q1337">
        <v>2</v>
      </c>
      <c r="R1337">
        <v>2</v>
      </c>
      <c r="S1337">
        <v>1</v>
      </c>
    </row>
    <row r="1338" spans="1:19">
      <c r="A1338" s="10" t="s">
        <v>496</v>
      </c>
      <c r="B1338" s="2">
        <v>2</v>
      </c>
      <c r="C1338" s="11" t="s">
        <v>24</v>
      </c>
      <c r="D1338" s="2">
        <v>2</v>
      </c>
      <c r="E1338" s="2">
        <v>2016</v>
      </c>
      <c r="F1338" s="2" t="s">
        <v>281</v>
      </c>
      <c r="G1338" s="2">
        <v>1</v>
      </c>
      <c r="H1338" s="2">
        <v>0</v>
      </c>
      <c r="I1338" s="2">
        <v>0</v>
      </c>
      <c r="J1338" s="12">
        <v>14387</v>
      </c>
      <c r="K1338" s="12">
        <v>10890.99167297502</v>
      </c>
      <c r="L1338" s="12" t="s">
        <v>141</v>
      </c>
      <c r="M1338" s="13">
        <v>-3.9192798885898356E-2</v>
      </c>
      <c r="N1338" s="12">
        <v>13788.413983442204</v>
      </c>
      <c r="O1338" s="14">
        <f t="shared" si="20"/>
        <v>-9.5941208702170627E-2</v>
      </c>
      <c r="P1338">
        <v>1</v>
      </c>
      <c r="Q1338">
        <v>2</v>
      </c>
      <c r="R1338">
        <v>2</v>
      </c>
      <c r="S1338">
        <v>1</v>
      </c>
    </row>
    <row r="1339" spans="1:19">
      <c r="A1339" s="10" t="s">
        <v>295</v>
      </c>
      <c r="B1339" s="2">
        <v>2</v>
      </c>
      <c r="C1339" s="11" t="s">
        <v>24</v>
      </c>
      <c r="D1339" s="2">
        <v>2</v>
      </c>
      <c r="E1339" s="2">
        <v>2019</v>
      </c>
      <c r="F1339" s="2" t="s">
        <v>240</v>
      </c>
      <c r="G1339" s="2">
        <v>1</v>
      </c>
      <c r="H1339" s="2">
        <v>0</v>
      </c>
      <c r="I1339" s="2">
        <v>0</v>
      </c>
      <c r="J1339" s="12">
        <v>14387</v>
      </c>
      <c r="K1339" s="12">
        <v>10890.99167297502</v>
      </c>
      <c r="L1339" s="12" t="s">
        <v>141</v>
      </c>
      <c r="M1339" s="15">
        <v>-3.9192798885898356E-2</v>
      </c>
      <c r="N1339" s="12">
        <v>13902.186635553049</v>
      </c>
      <c r="O1339" s="14">
        <f t="shared" si="20"/>
        <v>-9.5938598556662313E-2</v>
      </c>
      <c r="P1339">
        <v>1</v>
      </c>
      <c r="Q1339">
        <v>2</v>
      </c>
      <c r="R1339">
        <v>2</v>
      </c>
      <c r="S1339">
        <v>1</v>
      </c>
    </row>
    <row r="1340" spans="1:19">
      <c r="A1340" s="10" t="s">
        <v>387</v>
      </c>
      <c r="B1340" s="2">
        <v>5</v>
      </c>
      <c r="C1340" s="11" t="s">
        <v>24</v>
      </c>
      <c r="D1340" s="2">
        <v>3</v>
      </c>
      <c r="E1340" s="2">
        <v>2009</v>
      </c>
      <c r="F1340" s="2" t="s">
        <v>204</v>
      </c>
      <c r="G1340" s="2">
        <v>1</v>
      </c>
      <c r="H1340" s="2">
        <v>0</v>
      </c>
      <c r="I1340" s="2">
        <v>0</v>
      </c>
      <c r="J1340" s="12">
        <v>14376</v>
      </c>
      <c r="K1340" s="12">
        <v>10882.664647993945</v>
      </c>
      <c r="L1340" s="12" t="s">
        <v>141</v>
      </c>
      <c r="M1340" s="13">
        <v>-3.919287218165942E-2</v>
      </c>
      <c r="N1340" s="12">
        <v>12827.341355155853</v>
      </c>
      <c r="O1340" s="14">
        <f t="shared" si="20"/>
        <v>-9.5963257405064978E-2</v>
      </c>
      <c r="P1340">
        <v>1</v>
      </c>
      <c r="Q1340">
        <v>2</v>
      </c>
      <c r="R1340">
        <v>2</v>
      </c>
      <c r="S1340">
        <v>1</v>
      </c>
    </row>
    <row r="1341" spans="1:19">
      <c r="A1341" s="10" t="s">
        <v>201</v>
      </c>
      <c r="B1341" s="2">
        <v>1</v>
      </c>
      <c r="C1341" s="11" t="s">
        <v>24</v>
      </c>
      <c r="D1341" s="2">
        <v>3</v>
      </c>
      <c r="E1341" s="2">
        <v>2003</v>
      </c>
      <c r="F1341" s="2" t="s">
        <v>202</v>
      </c>
      <c r="G1341" s="2">
        <v>1</v>
      </c>
      <c r="H1341" s="2">
        <v>0</v>
      </c>
      <c r="I1341" s="2">
        <v>0</v>
      </c>
      <c r="J1341" s="12">
        <v>14336</v>
      </c>
      <c r="K1341" s="12">
        <v>10852.384557153671</v>
      </c>
      <c r="L1341" s="12" t="s">
        <v>141</v>
      </c>
      <c r="M1341" s="15">
        <v>-3.919313871169966E-2</v>
      </c>
      <c r="N1341" s="12">
        <v>13292.491854145164</v>
      </c>
      <c r="O1341" s="14">
        <f t="shared" si="20"/>
        <v>-9.5952586031381529E-2</v>
      </c>
      <c r="P1341">
        <v>1</v>
      </c>
      <c r="Q1341">
        <v>2</v>
      </c>
      <c r="R1341">
        <v>2</v>
      </c>
      <c r="S1341">
        <v>1</v>
      </c>
    </row>
    <row r="1342" spans="1:19">
      <c r="A1342" s="10" t="s">
        <v>294</v>
      </c>
      <c r="B1342" s="2">
        <v>2</v>
      </c>
      <c r="C1342" s="11" t="s">
        <v>39</v>
      </c>
      <c r="D1342" s="2">
        <v>2</v>
      </c>
      <c r="E1342" s="2">
        <v>2011</v>
      </c>
      <c r="F1342" s="2" t="s">
        <v>161</v>
      </c>
      <c r="G1342" s="2">
        <v>1</v>
      </c>
      <c r="H1342" s="2">
        <v>0</v>
      </c>
      <c r="I1342" s="2">
        <v>0</v>
      </c>
      <c r="J1342" s="12">
        <v>14309</v>
      </c>
      <c r="K1342" s="12">
        <v>10831.945495836488</v>
      </c>
      <c r="L1342" s="12" t="s">
        <v>141</v>
      </c>
      <c r="M1342" s="13">
        <v>-3.9193318619476829E-2</v>
      </c>
      <c r="N1342" s="12">
        <v>12845.820029426237</v>
      </c>
      <c r="O1342" s="14">
        <f t="shared" si="20"/>
        <v>-9.5962833471652575E-2</v>
      </c>
      <c r="P1342">
        <v>1</v>
      </c>
      <c r="Q1342">
        <v>2</v>
      </c>
      <c r="R1342">
        <v>2</v>
      </c>
      <c r="S1342">
        <v>1</v>
      </c>
    </row>
    <row r="1343" spans="1:19">
      <c r="A1343" s="10" t="s">
        <v>359</v>
      </c>
      <c r="B1343" s="2">
        <v>1</v>
      </c>
      <c r="C1343" s="11" t="s">
        <v>24</v>
      </c>
      <c r="D1343" s="2">
        <v>2</v>
      </c>
      <c r="E1343" s="2">
        <v>2005</v>
      </c>
      <c r="F1343" s="2" t="s">
        <v>150</v>
      </c>
      <c r="G1343" s="2">
        <v>1</v>
      </c>
      <c r="H1343" s="2">
        <v>0</v>
      </c>
      <c r="I1343" s="2">
        <v>0</v>
      </c>
      <c r="J1343" s="12">
        <v>14288</v>
      </c>
      <c r="K1343" s="12">
        <v>10816.048448145344</v>
      </c>
      <c r="L1343" s="12" t="s">
        <v>141</v>
      </c>
      <c r="M1343" s="15">
        <v>-3.9193458547747952E-2</v>
      </c>
      <c r="N1343" s="12">
        <v>13364.863629773474</v>
      </c>
      <c r="O1343" s="14">
        <f t="shared" si="20"/>
        <v>-9.5950925695074171E-2</v>
      </c>
      <c r="P1343">
        <v>1</v>
      </c>
      <c r="Q1343">
        <v>2</v>
      </c>
      <c r="R1343">
        <v>2</v>
      </c>
      <c r="S1343">
        <v>1</v>
      </c>
    </row>
    <row r="1344" spans="1:19">
      <c r="A1344" s="10" t="s">
        <v>322</v>
      </c>
      <c r="B1344" s="2">
        <v>2</v>
      </c>
      <c r="C1344" s="11" t="s">
        <v>24</v>
      </c>
      <c r="D1344" s="2">
        <v>2</v>
      </c>
      <c r="E1344" s="2">
        <v>2014</v>
      </c>
      <c r="F1344" s="2" t="s">
        <v>323</v>
      </c>
      <c r="G1344" s="2">
        <v>1</v>
      </c>
      <c r="H1344" s="2">
        <v>0</v>
      </c>
      <c r="I1344" s="2">
        <v>0</v>
      </c>
      <c r="J1344" s="12">
        <v>14273</v>
      </c>
      <c r="K1344" s="12">
        <v>10804.693414080242</v>
      </c>
      <c r="L1344" s="12" t="s">
        <v>141</v>
      </c>
      <c r="M1344" s="13">
        <v>-3.9193558496513042E-2</v>
      </c>
      <c r="N1344" s="12">
        <v>13588.526920096256</v>
      </c>
      <c r="O1344" s="14">
        <f t="shared" si="20"/>
        <v>-9.5945794464310161E-2</v>
      </c>
      <c r="P1344">
        <v>1</v>
      </c>
      <c r="Q1344">
        <v>2</v>
      </c>
      <c r="R1344">
        <v>2</v>
      </c>
      <c r="S1344">
        <v>1</v>
      </c>
    </row>
    <row r="1345" spans="1:19">
      <c r="A1345" s="10" t="s">
        <v>349</v>
      </c>
      <c r="B1345" s="2">
        <v>2</v>
      </c>
      <c r="C1345" s="11" t="s">
        <v>39</v>
      </c>
      <c r="D1345" s="2">
        <v>3</v>
      </c>
      <c r="E1345" s="2">
        <v>2014</v>
      </c>
      <c r="F1345" s="2" t="s">
        <v>145</v>
      </c>
      <c r="G1345" s="2">
        <v>1</v>
      </c>
      <c r="H1345" s="2">
        <v>0</v>
      </c>
      <c r="I1345" s="2">
        <v>0</v>
      </c>
      <c r="J1345" s="12">
        <v>11749</v>
      </c>
      <c r="K1345" s="12">
        <v>8894.0196820590463</v>
      </c>
      <c r="L1345" s="12" t="s">
        <v>141</v>
      </c>
      <c r="M1345" s="15">
        <v>-3.9210376542052366E-2</v>
      </c>
      <c r="N1345" s="12">
        <v>11185.567349836118</v>
      </c>
      <c r="O1345" s="14">
        <f t="shared" si="20"/>
        <v>-9.6000922599346394E-2</v>
      </c>
      <c r="P1345">
        <v>1</v>
      </c>
      <c r="Q1345">
        <v>2</v>
      </c>
      <c r="R1345">
        <v>2</v>
      </c>
      <c r="S1345">
        <v>1</v>
      </c>
    </row>
    <row r="1346" spans="1:19">
      <c r="A1346" s="10" t="s">
        <v>278</v>
      </c>
      <c r="B1346" s="2">
        <v>1</v>
      </c>
      <c r="C1346" s="11" t="s">
        <v>20</v>
      </c>
      <c r="D1346" s="2">
        <v>1</v>
      </c>
      <c r="E1346" s="2">
        <v>1993</v>
      </c>
      <c r="F1346" s="2" t="s">
        <v>113</v>
      </c>
      <c r="G1346" s="2">
        <v>2</v>
      </c>
      <c r="H1346" s="2">
        <v>0</v>
      </c>
      <c r="I1346" s="2">
        <v>0</v>
      </c>
      <c r="J1346" s="12">
        <v>8990</v>
      </c>
      <c r="K1346" s="12">
        <v>6805.4504163512493</v>
      </c>
      <c r="L1346" s="12" t="s">
        <v>105</v>
      </c>
      <c r="M1346" s="13">
        <v>-3.922876045157811E-2</v>
      </c>
      <c r="N1346" s="12">
        <v>10833.153787481035</v>
      </c>
      <c r="O1346" s="14">
        <f t="shared" ref="O1346:O1409" si="21">STANDARDIZE(N1346,AVERAGE($N$2:$N$1580),STDEV($N$2:$N$1580))</f>
        <v>-9.6009007588663126E-2</v>
      </c>
      <c r="P1346">
        <v>1</v>
      </c>
      <c r="Q1346">
        <v>2</v>
      </c>
      <c r="R1346">
        <v>2</v>
      </c>
      <c r="S1346">
        <v>1</v>
      </c>
    </row>
    <row r="1347" spans="1:19">
      <c r="A1347" s="10" t="s">
        <v>160</v>
      </c>
      <c r="B1347" s="2">
        <v>3</v>
      </c>
      <c r="C1347" s="11" t="s">
        <v>24</v>
      </c>
      <c r="D1347" s="2">
        <v>2</v>
      </c>
      <c r="E1347" s="2">
        <v>2011</v>
      </c>
      <c r="F1347" s="2" t="s">
        <v>161</v>
      </c>
      <c r="G1347" s="2">
        <v>1</v>
      </c>
      <c r="H1347" s="2">
        <v>0</v>
      </c>
      <c r="I1347" s="2">
        <v>0</v>
      </c>
      <c r="J1347" s="12">
        <v>8695</v>
      </c>
      <c r="K1347" s="12">
        <v>6582.1347464042392</v>
      </c>
      <c r="L1347" s="12" t="s">
        <v>141</v>
      </c>
      <c r="M1347" s="15">
        <v>-3.9230726110624899E-2</v>
      </c>
      <c r="N1347" s="12">
        <v>7805.8847687372372</v>
      </c>
      <c r="O1347" s="14">
        <f t="shared" si="21"/>
        <v>-9.6078458484683923E-2</v>
      </c>
      <c r="P1347">
        <v>1</v>
      </c>
      <c r="Q1347">
        <v>2</v>
      </c>
      <c r="R1347">
        <v>2</v>
      </c>
      <c r="S1347">
        <v>1</v>
      </c>
    </row>
    <row r="1348" spans="1:19">
      <c r="A1348" s="10" t="s">
        <v>278</v>
      </c>
      <c r="B1348" s="2">
        <v>1</v>
      </c>
      <c r="C1348" s="11" t="s">
        <v>25</v>
      </c>
      <c r="D1348" s="2">
        <v>1</v>
      </c>
      <c r="E1348" s="2">
        <v>1993</v>
      </c>
      <c r="F1348" s="2" t="s">
        <v>113</v>
      </c>
      <c r="G1348" s="2">
        <v>1</v>
      </c>
      <c r="H1348" s="2">
        <v>0</v>
      </c>
      <c r="I1348" s="2">
        <v>0</v>
      </c>
      <c r="J1348" s="12">
        <v>8688</v>
      </c>
      <c r="K1348" s="12">
        <v>6576.8357305071922</v>
      </c>
      <c r="L1348" s="12" t="s">
        <v>141</v>
      </c>
      <c r="M1348" s="13">
        <v>-3.9230772753381944E-2</v>
      </c>
      <c r="N1348" s="12">
        <v>10469.236941672438</v>
      </c>
      <c r="O1348" s="14">
        <f t="shared" si="21"/>
        <v>-9.6017356483611677E-2</v>
      </c>
      <c r="P1348">
        <v>1</v>
      </c>
      <c r="Q1348">
        <v>2</v>
      </c>
      <c r="R1348">
        <v>2</v>
      </c>
      <c r="S1348">
        <v>1</v>
      </c>
    </row>
    <row r="1349" spans="1:19">
      <c r="A1349" s="10" t="s">
        <v>414</v>
      </c>
      <c r="B1349" s="2">
        <v>4</v>
      </c>
      <c r="C1349" s="11" t="s">
        <v>24</v>
      </c>
      <c r="D1349" s="2">
        <v>3</v>
      </c>
      <c r="E1349" s="2">
        <v>2015</v>
      </c>
      <c r="F1349" s="2" t="s">
        <v>227</v>
      </c>
      <c r="G1349" s="2">
        <v>1</v>
      </c>
      <c r="H1349" s="2">
        <v>0</v>
      </c>
      <c r="I1349" s="2">
        <v>0</v>
      </c>
      <c r="J1349" s="12">
        <v>8665</v>
      </c>
      <c r="K1349" s="12">
        <v>6559.4246782740347</v>
      </c>
      <c r="L1349" s="12" t="s">
        <v>141</v>
      </c>
      <c r="M1349" s="15">
        <v>-3.923092600815508E-2</v>
      </c>
      <c r="N1349" s="12">
        <v>8326.0451837291421</v>
      </c>
      <c r="O1349" s="14">
        <f t="shared" si="21"/>
        <v>-9.6066525086405799E-2</v>
      </c>
      <c r="P1349">
        <v>1</v>
      </c>
      <c r="Q1349">
        <v>2</v>
      </c>
      <c r="R1349">
        <v>2</v>
      </c>
      <c r="S1349">
        <v>1</v>
      </c>
    </row>
    <row r="1350" spans="1:19">
      <c r="A1350" s="10" t="s">
        <v>551</v>
      </c>
      <c r="B1350" s="2">
        <v>2</v>
      </c>
      <c r="C1350" s="11" t="s">
        <v>24</v>
      </c>
      <c r="D1350" s="2">
        <v>1</v>
      </c>
      <c r="E1350" s="2">
        <v>1996</v>
      </c>
      <c r="F1350" s="2" t="s">
        <v>192</v>
      </c>
      <c r="G1350" s="2">
        <v>1</v>
      </c>
      <c r="H1350" s="2">
        <v>0</v>
      </c>
      <c r="I1350" s="2">
        <v>0</v>
      </c>
      <c r="J1350" s="12">
        <v>8658</v>
      </c>
      <c r="K1350" s="12">
        <v>6554.1256623769877</v>
      </c>
      <c r="L1350" s="12" t="s">
        <v>141</v>
      </c>
      <c r="M1350" s="13">
        <v>-3.9230972650912126E-2</v>
      </c>
      <c r="N1350" s="12">
        <v>9793.963323769658</v>
      </c>
      <c r="O1350" s="14">
        <f t="shared" si="21"/>
        <v>-9.603284845262143E-2</v>
      </c>
      <c r="P1350">
        <v>1</v>
      </c>
      <c r="Q1350">
        <v>2</v>
      </c>
      <c r="R1350">
        <v>2</v>
      </c>
      <c r="S1350">
        <v>1</v>
      </c>
    </row>
    <row r="1351" spans="1:19">
      <c r="A1351" s="10" t="s">
        <v>160</v>
      </c>
      <c r="B1351" s="2">
        <v>3</v>
      </c>
      <c r="C1351" s="11" t="s">
        <v>24</v>
      </c>
      <c r="D1351" s="2">
        <v>2</v>
      </c>
      <c r="E1351" s="2">
        <v>2011</v>
      </c>
      <c r="F1351" s="2" t="s">
        <v>161</v>
      </c>
      <c r="G1351" s="2">
        <v>1</v>
      </c>
      <c r="H1351" s="2">
        <v>0</v>
      </c>
      <c r="I1351" s="2">
        <v>0</v>
      </c>
      <c r="J1351" s="12">
        <v>8643</v>
      </c>
      <c r="K1351" s="12">
        <v>6542.770628311885</v>
      </c>
      <c r="L1351" s="12" t="s">
        <v>141</v>
      </c>
      <c r="M1351" s="15">
        <v>-3.9231072599677216E-2</v>
      </c>
      <c r="N1351" s="12">
        <v>7759.2020766182795</v>
      </c>
      <c r="O1351" s="14">
        <f t="shared" si="21"/>
        <v>-9.6079529468060781E-2</v>
      </c>
      <c r="P1351">
        <v>1</v>
      </c>
      <c r="Q1351">
        <v>2</v>
      </c>
      <c r="R1351">
        <v>2</v>
      </c>
      <c r="S1351">
        <v>1</v>
      </c>
    </row>
    <row r="1352" spans="1:19">
      <c r="A1352" s="10" t="s">
        <v>392</v>
      </c>
      <c r="B1352" s="2">
        <v>2</v>
      </c>
      <c r="C1352" s="11" t="s">
        <v>24</v>
      </c>
      <c r="D1352" s="2">
        <v>2</v>
      </c>
      <c r="E1352" s="2">
        <v>2018</v>
      </c>
      <c r="F1352" s="2" t="s">
        <v>393</v>
      </c>
      <c r="G1352" s="2">
        <v>1</v>
      </c>
      <c r="H1352" s="2">
        <v>0</v>
      </c>
      <c r="I1352" s="2">
        <v>0</v>
      </c>
      <c r="J1352" s="12">
        <v>8615</v>
      </c>
      <c r="K1352" s="12">
        <v>6521.5745647236945</v>
      </c>
      <c r="L1352" s="12" t="s">
        <v>141</v>
      </c>
      <c r="M1352" s="13">
        <v>-3.9231259170705385E-2</v>
      </c>
      <c r="N1352" s="12">
        <v>8303.0891266742783</v>
      </c>
      <c r="O1352" s="14">
        <f t="shared" si="21"/>
        <v>-9.6067051738884204E-2</v>
      </c>
      <c r="P1352">
        <v>1</v>
      </c>
      <c r="Q1352">
        <v>2</v>
      </c>
      <c r="R1352">
        <v>2</v>
      </c>
      <c r="S1352">
        <v>1</v>
      </c>
    </row>
    <row r="1353" spans="1:19">
      <c r="A1353" s="10" t="s">
        <v>495</v>
      </c>
      <c r="B1353" s="2">
        <v>3</v>
      </c>
      <c r="C1353" s="11" t="s">
        <v>19</v>
      </c>
      <c r="D1353" s="2">
        <v>3</v>
      </c>
      <c r="E1353" s="2">
        <v>2020</v>
      </c>
      <c r="F1353" s="2" t="s">
        <v>424</v>
      </c>
      <c r="G1353" s="2">
        <v>1</v>
      </c>
      <c r="H1353" s="2">
        <v>0</v>
      </c>
      <c r="I1353" s="2">
        <v>0</v>
      </c>
      <c r="J1353" s="12">
        <v>8586</v>
      </c>
      <c r="K1353" s="12">
        <v>6499.621498864497</v>
      </c>
      <c r="L1353" s="12" t="s">
        <v>102</v>
      </c>
      <c r="M1353" s="15">
        <v>-3.923145240498456E-2</v>
      </c>
      <c r="N1353" s="12">
        <v>8244.7842483900677</v>
      </c>
      <c r="O1353" s="14">
        <f t="shared" si="21"/>
        <v>-9.606838935573099E-2</v>
      </c>
      <c r="P1353">
        <v>1</v>
      </c>
      <c r="Q1353">
        <v>2</v>
      </c>
      <c r="R1353">
        <v>2</v>
      </c>
      <c r="S1353">
        <v>1</v>
      </c>
    </row>
    <row r="1354" spans="1:19">
      <c r="A1354" s="10" t="s">
        <v>399</v>
      </c>
      <c r="B1354" s="2">
        <v>2</v>
      </c>
      <c r="C1354" s="11" t="s">
        <v>24</v>
      </c>
      <c r="D1354" s="2">
        <v>2</v>
      </c>
      <c r="E1354" s="2">
        <v>1995</v>
      </c>
      <c r="F1354" s="2" t="s">
        <v>284</v>
      </c>
      <c r="G1354" s="2">
        <v>1</v>
      </c>
      <c r="H1354" s="2">
        <v>0</v>
      </c>
      <c r="I1354" s="2">
        <v>0</v>
      </c>
      <c r="J1354" s="12">
        <v>8566</v>
      </c>
      <c r="K1354" s="12">
        <v>6484.4814534443603</v>
      </c>
      <c r="L1354" s="12" t="s">
        <v>141</v>
      </c>
      <c r="M1354" s="13">
        <v>-3.9231585670004683E-2</v>
      </c>
      <c r="N1354" s="12">
        <v>10034.079354914305</v>
      </c>
      <c r="O1354" s="14">
        <f t="shared" si="21"/>
        <v>-9.6027339766935185E-2</v>
      </c>
      <c r="P1354">
        <v>1</v>
      </c>
      <c r="Q1354">
        <v>2</v>
      </c>
      <c r="R1354">
        <v>2</v>
      </c>
      <c r="S1354">
        <v>1</v>
      </c>
    </row>
    <row r="1355" spans="1:19">
      <c r="A1355" s="10" t="s">
        <v>294</v>
      </c>
      <c r="B1355" s="2">
        <v>2</v>
      </c>
      <c r="C1355" s="11" t="s">
        <v>39</v>
      </c>
      <c r="D1355" s="2">
        <v>2</v>
      </c>
      <c r="E1355" s="2">
        <v>2011</v>
      </c>
      <c r="F1355" s="2" t="s">
        <v>161</v>
      </c>
      <c r="G1355" s="2">
        <v>1</v>
      </c>
      <c r="H1355" s="2">
        <v>0</v>
      </c>
      <c r="I1355" s="2">
        <v>0</v>
      </c>
      <c r="J1355" s="12">
        <v>8566</v>
      </c>
      <c r="K1355" s="12">
        <v>6484.4814534443603</v>
      </c>
      <c r="L1355" s="12" t="s">
        <v>141</v>
      </c>
      <c r="M1355" s="15">
        <v>-3.9231585670004683E-2</v>
      </c>
      <c r="N1355" s="12">
        <v>7690.075782519054</v>
      </c>
      <c r="O1355" s="14">
        <f t="shared" si="21"/>
        <v>-9.6081115347291884E-2</v>
      </c>
      <c r="P1355">
        <v>1</v>
      </c>
      <c r="Q1355">
        <v>2</v>
      </c>
      <c r="R1355">
        <v>2</v>
      </c>
      <c r="S1355">
        <v>1</v>
      </c>
    </row>
    <row r="1356" spans="1:19">
      <c r="A1356" s="10" t="s">
        <v>226</v>
      </c>
      <c r="B1356" s="2">
        <v>3</v>
      </c>
      <c r="C1356" s="11" t="s">
        <v>24</v>
      </c>
      <c r="D1356" s="2">
        <v>3</v>
      </c>
      <c r="E1356" s="2">
        <v>2015</v>
      </c>
      <c r="F1356" s="2" t="s">
        <v>227</v>
      </c>
      <c r="G1356" s="2">
        <v>1</v>
      </c>
      <c r="H1356" s="2">
        <v>0</v>
      </c>
      <c r="I1356" s="2">
        <v>0</v>
      </c>
      <c r="J1356" s="12">
        <v>8516</v>
      </c>
      <c r="K1356" s="12">
        <v>6446.6313398940201</v>
      </c>
      <c r="L1356" s="12" t="s">
        <v>141</v>
      </c>
      <c r="M1356" s="13">
        <v>-3.9231918832554988E-2</v>
      </c>
      <c r="N1356" s="12">
        <v>8182.873720096638</v>
      </c>
      <c r="O1356" s="14">
        <f t="shared" si="21"/>
        <v>-9.6069809692554867E-2</v>
      </c>
      <c r="P1356">
        <v>1</v>
      </c>
      <c r="Q1356">
        <v>2</v>
      </c>
      <c r="R1356">
        <v>2</v>
      </c>
      <c r="S1356">
        <v>1</v>
      </c>
    </row>
    <row r="1357" spans="1:19">
      <c r="A1357" s="10" t="s">
        <v>160</v>
      </c>
      <c r="B1357" s="2">
        <v>3</v>
      </c>
      <c r="C1357" s="11" t="s">
        <v>24</v>
      </c>
      <c r="D1357" s="2">
        <v>2</v>
      </c>
      <c r="E1357" s="2">
        <v>2011</v>
      </c>
      <c r="F1357" s="2" t="s">
        <v>161</v>
      </c>
      <c r="G1357" s="2">
        <v>1</v>
      </c>
      <c r="H1357" s="2">
        <v>0</v>
      </c>
      <c r="I1357" s="2">
        <v>0</v>
      </c>
      <c r="J1357" s="12">
        <v>8511</v>
      </c>
      <c r="K1357" s="12">
        <v>6442.8463285389862</v>
      </c>
      <c r="L1357" s="12" t="s">
        <v>141</v>
      </c>
      <c r="M1357" s="15">
        <v>-3.9231952148810013E-2</v>
      </c>
      <c r="N1357" s="12">
        <v>7640.6998581624639</v>
      </c>
      <c r="O1357" s="14">
        <f t="shared" si="21"/>
        <v>-9.6082248118171232E-2</v>
      </c>
      <c r="P1357">
        <v>1</v>
      </c>
      <c r="Q1357">
        <v>2</v>
      </c>
      <c r="R1357">
        <v>2</v>
      </c>
      <c r="S1357">
        <v>1</v>
      </c>
    </row>
    <row r="1358" spans="1:19">
      <c r="A1358" s="10" t="s">
        <v>294</v>
      </c>
      <c r="B1358" s="2">
        <v>2</v>
      </c>
      <c r="C1358" s="11" t="s">
        <v>24</v>
      </c>
      <c r="D1358" s="2">
        <v>2</v>
      </c>
      <c r="E1358" s="2">
        <v>2011</v>
      </c>
      <c r="F1358" s="2" t="s">
        <v>161</v>
      </c>
      <c r="G1358" s="2">
        <v>1</v>
      </c>
      <c r="H1358" s="2">
        <v>0</v>
      </c>
      <c r="I1358" s="2">
        <v>0</v>
      </c>
      <c r="J1358" s="12">
        <v>8492</v>
      </c>
      <c r="K1358" s="12">
        <v>6428.4632853898565</v>
      </c>
      <c r="L1358" s="12" t="s">
        <v>141</v>
      </c>
      <c r="M1358" s="13">
        <v>-3.923207875057913E-2</v>
      </c>
      <c r="N1358" s="12">
        <v>7623.6427206574608</v>
      </c>
      <c r="O1358" s="14">
        <f t="shared" si="21"/>
        <v>-9.608263943902047E-2</v>
      </c>
      <c r="P1358">
        <v>1</v>
      </c>
      <c r="Q1358">
        <v>2</v>
      </c>
      <c r="R1358">
        <v>2</v>
      </c>
      <c r="S1358">
        <v>1</v>
      </c>
    </row>
    <row r="1359" spans="1:19">
      <c r="A1359" s="10" t="s">
        <v>160</v>
      </c>
      <c r="B1359" s="2">
        <v>3</v>
      </c>
      <c r="C1359" s="11" t="s">
        <v>24</v>
      </c>
      <c r="D1359" s="2">
        <v>2</v>
      </c>
      <c r="E1359" s="2">
        <v>2011</v>
      </c>
      <c r="F1359" s="2" t="s">
        <v>161</v>
      </c>
      <c r="G1359" s="2">
        <v>1</v>
      </c>
      <c r="H1359" s="2">
        <v>0</v>
      </c>
      <c r="I1359" s="2">
        <v>0</v>
      </c>
      <c r="J1359" s="12">
        <v>8487</v>
      </c>
      <c r="K1359" s="12">
        <v>6424.6782740348226</v>
      </c>
      <c r="L1359" s="12" t="s">
        <v>141</v>
      </c>
      <c r="M1359" s="15">
        <v>-3.9232112066834163E-2</v>
      </c>
      <c r="N1359" s="12">
        <v>7619.1540002614065</v>
      </c>
      <c r="O1359" s="14">
        <f t="shared" si="21"/>
        <v>-9.6082742418191328E-2</v>
      </c>
      <c r="P1359">
        <v>1</v>
      </c>
      <c r="Q1359">
        <v>2</v>
      </c>
      <c r="R1359">
        <v>2</v>
      </c>
      <c r="S1359">
        <v>1</v>
      </c>
    </row>
    <row r="1360" spans="1:19">
      <c r="A1360" s="10" t="s">
        <v>332</v>
      </c>
      <c r="B1360" s="2">
        <v>2</v>
      </c>
      <c r="C1360" s="11" t="s">
        <v>39</v>
      </c>
      <c r="D1360" s="2">
        <v>3</v>
      </c>
      <c r="E1360" s="2">
        <v>2015</v>
      </c>
      <c r="F1360" s="2" t="s">
        <v>227</v>
      </c>
      <c r="G1360" s="2">
        <v>1</v>
      </c>
      <c r="H1360" s="2">
        <v>0</v>
      </c>
      <c r="I1360" s="2">
        <v>0</v>
      </c>
      <c r="J1360" s="12">
        <v>8480</v>
      </c>
      <c r="K1360" s="12">
        <v>6419.3792581377747</v>
      </c>
      <c r="L1360" s="12" t="s">
        <v>141</v>
      </c>
      <c r="M1360" s="13">
        <v>-3.9232158709591201E-2</v>
      </c>
      <c r="N1360" s="12">
        <v>8148.2819570713355</v>
      </c>
      <c r="O1360" s="14">
        <f t="shared" si="21"/>
        <v>-9.6070603288671425E-2</v>
      </c>
      <c r="P1360">
        <v>1</v>
      </c>
      <c r="Q1360">
        <v>2</v>
      </c>
      <c r="R1360">
        <v>2</v>
      </c>
      <c r="S1360">
        <v>1</v>
      </c>
    </row>
    <row r="1361" spans="1:19">
      <c r="A1361" s="10" t="s">
        <v>525</v>
      </c>
      <c r="B1361" s="2">
        <v>5</v>
      </c>
      <c r="C1361" s="11" t="s">
        <v>19</v>
      </c>
      <c r="D1361" s="2">
        <v>3</v>
      </c>
      <c r="E1361" s="2">
        <v>2020</v>
      </c>
      <c r="F1361" s="2" t="s">
        <v>424</v>
      </c>
      <c r="G1361" s="2">
        <v>1</v>
      </c>
      <c r="H1361" s="2">
        <v>0</v>
      </c>
      <c r="I1361" s="2">
        <v>0</v>
      </c>
      <c r="J1361" s="12">
        <v>8450</v>
      </c>
      <c r="K1361" s="12">
        <v>6396.6691900075703</v>
      </c>
      <c r="L1361" s="12" t="s">
        <v>102</v>
      </c>
      <c r="M1361" s="15">
        <v>-3.9232358607121383E-2</v>
      </c>
      <c r="N1361" s="12">
        <v>8114.1890168758537</v>
      </c>
      <c r="O1361" s="14">
        <f t="shared" si="21"/>
        <v>-9.607138544091158E-2</v>
      </c>
      <c r="P1361">
        <v>1</v>
      </c>
      <c r="Q1361">
        <v>2</v>
      </c>
      <c r="R1361">
        <v>2</v>
      </c>
      <c r="S1361">
        <v>1</v>
      </c>
    </row>
    <row r="1362" spans="1:19">
      <c r="A1362" s="10" t="s">
        <v>160</v>
      </c>
      <c r="B1362" s="2">
        <v>3</v>
      </c>
      <c r="C1362" s="11" t="s">
        <v>24</v>
      </c>
      <c r="D1362" s="2">
        <v>2</v>
      </c>
      <c r="E1362" s="2">
        <v>2011</v>
      </c>
      <c r="F1362" s="2" t="s">
        <v>161</v>
      </c>
      <c r="G1362" s="2">
        <v>1</v>
      </c>
      <c r="H1362" s="2">
        <v>0</v>
      </c>
      <c r="I1362" s="2">
        <v>0</v>
      </c>
      <c r="J1362" s="12">
        <v>8438</v>
      </c>
      <c r="K1362" s="12">
        <v>6387.5851627554885</v>
      </c>
      <c r="L1362" s="12" t="s">
        <v>141</v>
      </c>
      <c r="M1362" s="13">
        <v>-3.9232438566133461E-2</v>
      </c>
      <c r="N1362" s="12">
        <v>7575.1645403800812</v>
      </c>
      <c r="O1362" s="14">
        <f t="shared" si="21"/>
        <v>-9.6083751614065654E-2</v>
      </c>
      <c r="P1362">
        <v>1</v>
      </c>
      <c r="Q1362">
        <v>2</v>
      </c>
      <c r="R1362">
        <v>2</v>
      </c>
      <c r="S1362">
        <v>1</v>
      </c>
    </row>
    <row r="1363" spans="1:19">
      <c r="A1363" s="10" t="s">
        <v>456</v>
      </c>
      <c r="B1363" s="2">
        <v>2</v>
      </c>
      <c r="C1363" s="11" t="s">
        <v>39</v>
      </c>
      <c r="D1363" s="2">
        <v>3</v>
      </c>
      <c r="E1363" s="2">
        <v>2011</v>
      </c>
      <c r="F1363" s="2" t="s">
        <v>247</v>
      </c>
      <c r="G1363" s="2">
        <v>1</v>
      </c>
      <c r="H1363" s="2">
        <v>0</v>
      </c>
      <c r="I1363" s="2">
        <v>0</v>
      </c>
      <c r="J1363" s="12">
        <v>8428</v>
      </c>
      <c r="K1363" s="12">
        <v>6380.0151400454206</v>
      </c>
      <c r="L1363" s="12" t="s">
        <v>141</v>
      </c>
      <c r="M1363" s="15">
        <v>-3.9232505198643519E-2</v>
      </c>
      <c r="N1363" s="12">
        <v>7566.1870995879744</v>
      </c>
      <c r="O1363" s="14">
        <f t="shared" si="21"/>
        <v>-9.6083957572407355E-2</v>
      </c>
      <c r="P1363">
        <v>1</v>
      </c>
      <c r="Q1363">
        <v>2</v>
      </c>
      <c r="R1363">
        <v>2</v>
      </c>
      <c r="S1363">
        <v>1</v>
      </c>
    </row>
    <row r="1364" spans="1:19">
      <c r="A1364" s="10" t="s">
        <v>160</v>
      </c>
      <c r="B1364" s="2">
        <v>3</v>
      </c>
      <c r="C1364" s="11" t="s">
        <v>24</v>
      </c>
      <c r="D1364" s="2">
        <v>2</v>
      </c>
      <c r="E1364" s="2">
        <v>2011</v>
      </c>
      <c r="F1364" s="2" t="s">
        <v>161</v>
      </c>
      <c r="G1364" s="2">
        <v>1</v>
      </c>
      <c r="H1364" s="2">
        <v>0</v>
      </c>
      <c r="I1364" s="2">
        <v>0</v>
      </c>
      <c r="J1364" s="12">
        <v>8427</v>
      </c>
      <c r="K1364" s="12">
        <v>6379.2581377744136</v>
      </c>
      <c r="L1364" s="12" t="s">
        <v>141</v>
      </c>
      <c r="M1364" s="13">
        <v>-3.9232511861894526E-2</v>
      </c>
      <c r="N1364" s="12">
        <v>7565.289355508763</v>
      </c>
      <c r="O1364" s="14">
        <f t="shared" si="21"/>
        <v>-9.6083978168241532E-2</v>
      </c>
      <c r="P1364">
        <v>1</v>
      </c>
      <c r="Q1364">
        <v>2</v>
      </c>
      <c r="R1364">
        <v>2</v>
      </c>
      <c r="S1364">
        <v>1</v>
      </c>
    </row>
    <row r="1365" spans="1:19">
      <c r="A1365" s="10" t="s">
        <v>249</v>
      </c>
      <c r="B1365" s="2">
        <v>3</v>
      </c>
      <c r="C1365" s="11" t="s">
        <v>24</v>
      </c>
      <c r="D1365" s="2">
        <v>2</v>
      </c>
      <c r="E1365" s="2">
        <v>2015</v>
      </c>
      <c r="F1365" s="2" t="s">
        <v>250</v>
      </c>
      <c r="G1365" s="2">
        <v>1</v>
      </c>
      <c r="H1365" s="2">
        <v>0</v>
      </c>
      <c r="I1365" s="2">
        <v>0</v>
      </c>
      <c r="J1365" s="12">
        <v>8424</v>
      </c>
      <c r="K1365" s="12">
        <v>6376.9871309613927</v>
      </c>
      <c r="L1365" s="12" t="s">
        <v>141</v>
      </c>
      <c r="M1365" s="15">
        <v>-3.9232531851647545E-2</v>
      </c>
      <c r="N1365" s="12">
        <v>8094.4725479208646</v>
      </c>
      <c r="O1365" s="14">
        <f t="shared" si="21"/>
        <v>-9.6071837771519397E-2</v>
      </c>
      <c r="P1365">
        <v>1</v>
      </c>
      <c r="Q1365">
        <v>2</v>
      </c>
      <c r="R1365">
        <v>2</v>
      </c>
      <c r="S1365">
        <v>1</v>
      </c>
    </row>
    <row r="1366" spans="1:19">
      <c r="A1366" s="10" t="s">
        <v>552</v>
      </c>
      <c r="B1366" s="2">
        <v>1</v>
      </c>
      <c r="C1366" s="11" t="s">
        <v>24</v>
      </c>
      <c r="D1366" s="2">
        <v>3</v>
      </c>
      <c r="E1366" s="2">
        <v>2016</v>
      </c>
      <c r="F1366" s="2" t="s">
        <v>158</v>
      </c>
      <c r="G1366" s="2">
        <v>1</v>
      </c>
      <c r="H1366" s="2">
        <v>0</v>
      </c>
      <c r="I1366" s="2">
        <v>0</v>
      </c>
      <c r="J1366" s="12">
        <v>8423</v>
      </c>
      <c r="K1366" s="12">
        <v>6376.2301286903867</v>
      </c>
      <c r="L1366" s="12" t="s">
        <v>141</v>
      </c>
      <c r="M1366" s="13">
        <v>-3.9232538514898552E-2</v>
      </c>
      <c r="N1366" s="12">
        <v>8072.5523724566401</v>
      </c>
      <c r="O1366" s="14">
        <f t="shared" si="21"/>
        <v>-9.6072340659045255E-2</v>
      </c>
      <c r="P1366">
        <v>1</v>
      </c>
      <c r="Q1366">
        <v>2</v>
      </c>
      <c r="R1366">
        <v>2</v>
      </c>
      <c r="S1366">
        <v>1</v>
      </c>
    </row>
    <row r="1367" spans="1:19">
      <c r="A1367" s="10" t="s">
        <v>151</v>
      </c>
      <c r="B1367" s="2">
        <v>2</v>
      </c>
      <c r="C1367" s="11" t="s">
        <v>21</v>
      </c>
      <c r="D1367" s="2">
        <v>3</v>
      </c>
      <c r="E1367" s="2">
        <v>2007</v>
      </c>
      <c r="F1367" s="2" t="s">
        <v>152</v>
      </c>
      <c r="G1367" s="2">
        <v>1</v>
      </c>
      <c r="H1367" s="2">
        <v>0</v>
      </c>
      <c r="I1367" s="2">
        <v>0</v>
      </c>
      <c r="J1367" s="12">
        <v>8422</v>
      </c>
      <c r="K1367" s="12">
        <v>6375.4731264193797</v>
      </c>
      <c r="L1367" s="12" t="s">
        <v>26</v>
      </c>
      <c r="M1367" s="15">
        <v>-3.9232545178149558E-2</v>
      </c>
      <c r="N1367" s="12">
        <v>7574.6234614989717</v>
      </c>
      <c r="O1367" s="14">
        <f t="shared" si="21"/>
        <v>-9.6083764027370483E-2</v>
      </c>
      <c r="P1367">
        <v>1</v>
      </c>
      <c r="Q1367">
        <v>2</v>
      </c>
      <c r="R1367">
        <v>2</v>
      </c>
      <c r="S1367">
        <v>1</v>
      </c>
    </row>
    <row r="1368" spans="1:19">
      <c r="A1368" s="10" t="s">
        <v>300</v>
      </c>
      <c r="B1368" s="2">
        <v>4</v>
      </c>
      <c r="C1368" s="11" t="s">
        <v>24</v>
      </c>
      <c r="D1368" s="2">
        <v>3</v>
      </c>
      <c r="E1368" s="2">
        <v>2011</v>
      </c>
      <c r="F1368" s="2" t="s">
        <v>247</v>
      </c>
      <c r="G1368" s="2">
        <v>1</v>
      </c>
      <c r="H1368" s="2">
        <v>0</v>
      </c>
      <c r="I1368" s="2">
        <v>0</v>
      </c>
      <c r="J1368" s="12">
        <v>8392</v>
      </c>
      <c r="K1368" s="12">
        <v>6352.7630582891752</v>
      </c>
      <c r="L1368" s="12" t="s">
        <v>141</v>
      </c>
      <c r="M1368" s="13">
        <v>-3.923274507567974E-2</v>
      </c>
      <c r="N1368" s="12">
        <v>7533.8683127363884</v>
      </c>
      <c r="O1368" s="14">
        <f t="shared" si="21"/>
        <v>-9.6084699022437478E-2</v>
      </c>
      <c r="P1368">
        <v>1</v>
      </c>
      <c r="Q1368">
        <v>2</v>
      </c>
      <c r="R1368">
        <v>2</v>
      </c>
      <c r="S1368">
        <v>1</v>
      </c>
    </row>
    <row r="1369" spans="1:19">
      <c r="A1369" s="10" t="s">
        <v>514</v>
      </c>
      <c r="B1369" s="2">
        <v>2</v>
      </c>
      <c r="C1369" s="11" t="s">
        <v>39</v>
      </c>
      <c r="D1369" s="2">
        <v>1</v>
      </c>
      <c r="E1369" s="2">
        <v>2018</v>
      </c>
      <c r="F1369" s="2" t="s">
        <v>515</v>
      </c>
      <c r="G1369" s="2">
        <v>1</v>
      </c>
      <c r="H1369" s="2">
        <v>0</v>
      </c>
      <c r="I1369" s="2">
        <v>0</v>
      </c>
      <c r="J1369" s="12">
        <v>8380</v>
      </c>
      <c r="K1369" s="12">
        <v>6343.6790310370934</v>
      </c>
      <c r="L1369" s="12" t="s">
        <v>141</v>
      </c>
      <c r="M1369" s="15">
        <v>-3.9232825034691811E-2</v>
      </c>
      <c r="N1369" s="12">
        <v>8076.5974325630232</v>
      </c>
      <c r="O1369" s="14">
        <f t="shared" si="21"/>
        <v>-9.6072247858224741E-2</v>
      </c>
      <c r="P1369">
        <v>1</v>
      </c>
      <c r="Q1369">
        <v>2</v>
      </c>
      <c r="R1369">
        <v>2</v>
      </c>
      <c r="S1369">
        <v>1</v>
      </c>
    </row>
    <row r="1370" spans="1:19">
      <c r="A1370" s="10" t="s">
        <v>322</v>
      </c>
      <c r="B1370" s="2">
        <v>2</v>
      </c>
      <c r="C1370" s="11" t="s">
        <v>39</v>
      </c>
      <c r="D1370" s="2">
        <v>2</v>
      </c>
      <c r="E1370" s="2">
        <v>2014</v>
      </c>
      <c r="F1370" s="2" t="s">
        <v>323</v>
      </c>
      <c r="G1370" s="2">
        <v>1</v>
      </c>
      <c r="H1370" s="2">
        <v>0</v>
      </c>
      <c r="I1370" s="2">
        <v>0</v>
      </c>
      <c r="J1370" s="12">
        <v>8379</v>
      </c>
      <c r="K1370" s="12">
        <v>6342.9220287660864</v>
      </c>
      <c r="L1370" s="12" t="s">
        <v>141</v>
      </c>
      <c r="M1370" s="13">
        <v>-3.9232831697942817E-2</v>
      </c>
      <c r="N1370" s="12">
        <v>7977.1783832051087</v>
      </c>
      <c r="O1370" s="14">
        <f t="shared" si="21"/>
        <v>-9.6074528706744211E-2</v>
      </c>
      <c r="P1370">
        <v>1</v>
      </c>
      <c r="Q1370">
        <v>2</v>
      </c>
      <c r="R1370">
        <v>2</v>
      </c>
      <c r="S1370">
        <v>1</v>
      </c>
    </row>
    <row r="1371" spans="1:19">
      <c r="A1371" s="10" t="s">
        <v>226</v>
      </c>
      <c r="B1371" s="2">
        <v>3</v>
      </c>
      <c r="C1371" s="11" t="s">
        <v>24</v>
      </c>
      <c r="D1371" s="2">
        <v>3</v>
      </c>
      <c r="E1371" s="2">
        <v>2015</v>
      </c>
      <c r="F1371" s="2" t="s">
        <v>227</v>
      </c>
      <c r="G1371" s="2">
        <v>1</v>
      </c>
      <c r="H1371" s="2">
        <v>0</v>
      </c>
      <c r="I1371" s="2">
        <v>0</v>
      </c>
      <c r="J1371" s="12">
        <v>8365</v>
      </c>
      <c r="K1371" s="12">
        <v>6332.3239969719916</v>
      </c>
      <c r="L1371" s="12" t="s">
        <v>141</v>
      </c>
      <c r="M1371" s="15">
        <v>-3.9232924983456902E-2</v>
      </c>
      <c r="N1371" s="12">
        <v>8037.7804918516176</v>
      </c>
      <c r="O1371" s="14">
        <f t="shared" si="21"/>
        <v>-9.6073138387377091E-2</v>
      </c>
      <c r="P1371">
        <v>1</v>
      </c>
      <c r="Q1371">
        <v>2</v>
      </c>
      <c r="R1371">
        <v>2</v>
      </c>
      <c r="S1371">
        <v>1</v>
      </c>
    </row>
    <row r="1372" spans="1:19">
      <c r="A1372" s="10" t="s">
        <v>309</v>
      </c>
      <c r="B1372" s="2">
        <v>1</v>
      </c>
      <c r="C1372" s="11" t="s">
        <v>27</v>
      </c>
      <c r="D1372" s="2">
        <v>3</v>
      </c>
      <c r="E1372" s="2">
        <v>1992</v>
      </c>
      <c r="F1372" s="2" t="s">
        <v>310</v>
      </c>
      <c r="G1372" s="2">
        <v>1</v>
      </c>
      <c r="H1372" s="2">
        <v>0</v>
      </c>
      <c r="I1372" s="2">
        <v>0</v>
      </c>
      <c r="J1372" s="12">
        <v>8363</v>
      </c>
      <c r="K1372" s="12">
        <v>6330.8099924299777</v>
      </c>
      <c r="L1372" s="12" t="s">
        <v>141</v>
      </c>
      <c r="M1372" s="13">
        <v>-3.9232938309958915E-2</v>
      </c>
      <c r="N1372" s="12">
        <v>10091.136750212991</v>
      </c>
      <c r="O1372" s="14">
        <f t="shared" si="21"/>
        <v>-9.602603076955056E-2</v>
      </c>
      <c r="P1372">
        <v>1</v>
      </c>
      <c r="Q1372">
        <v>2</v>
      </c>
      <c r="R1372">
        <v>2</v>
      </c>
      <c r="S1372">
        <v>1</v>
      </c>
    </row>
    <row r="1373" spans="1:19">
      <c r="A1373" s="10" t="s">
        <v>544</v>
      </c>
      <c r="B1373" s="2">
        <v>4</v>
      </c>
      <c r="C1373" s="11" t="s">
        <v>19</v>
      </c>
      <c r="D1373" s="2">
        <v>3</v>
      </c>
      <c r="E1373" s="2">
        <v>2020</v>
      </c>
      <c r="F1373" s="2" t="s">
        <v>424</v>
      </c>
      <c r="G1373" s="2">
        <v>1</v>
      </c>
      <c r="H1373" s="2">
        <v>0</v>
      </c>
      <c r="I1373" s="2">
        <v>0</v>
      </c>
      <c r="J1373" s="12">
        <v>8342</v>
      </c>
      <c r="K1373" s="12">
        <v>6314.9129447388341</v>
      </c>
      <c r="L1373" s="12" t="s">
        <v>102</v>
      </c>
      <c r="M1373" s="15">
        <v>-3.9233078238230044E-2</v>
      </c>
      <c r="N1373" s="12">
        <v>8010.4810389086824</v>
      </c>
      <c r="O1373" s="14">
        <f t="shared" si="21"/>
        <v>-9.6073764685025584E-2</v>
      </c>
      <c r="P1373">
        <v>1</v>
      </c>
      <c r="Q1373">
        <v>2</v>
      </c>
      <c r="R1373">
        <v>2</v>
      </c>
      <c r="S1373">
        <v>1</v>
      </c>
    </row>
    <row r="1374" spans="1:19">
      <c r="A1374" s="10" t="s">
        <v>335</v>
      </c>
      <c r="B1374" s="2">
        <v>3</v>
      </c>
      <c r="C1374" s="11" t="s">
        <v>24</v>
      </c>
      <c r="D1374" s="2">
        <v>3</v>
      </c>
      <c r="E1374" s="2">
        <v>2014</v>
      </c>
      <c r="F1374" s="2" t="s">
        <v>145</v>
      </c>
      <c r="G1374" s="2">
        <v>1</v>
      </c>
      <c r="H1374" s="2">
        <v>0</v>
      </c>
      <c r="I1374" s="2">
        <v>0</v>
      </c>
      <c r="J1374" s="12">
        <v>8333</v>
      </c>
      <c r="K1374" s="12">
        <v>6308.0999242997732</v>
      </c>
      <c r="L1374" s="12" t="s">
        <v>141</v>
      </c>
      <c r="M1374" s="13">
        <v>-3.9233138207489096E-2</v>
      </c>
      <c r="N1374" s="12">
        <v>7933.3843498326978</v>
      </c>
      <c r="O1374" s="14">
        <f t="shared" si="21"/>
        <v>-9.607553341918941E-2</v>
      </c>
      <c r="P1374">
        <v>1</v>
      </c>
      <c r="Q1374">
        <v>2</v>
      </c>
      <c r="R1374">
        <v>2</v>
      </c>
      <c r="S1374">
        <v>1</v>
      </c>
    </row>
    <row r="1375" spans="1:19">
      <c r="A1375" s="10" t="s">
        <v>418</v>
      </c>
      <c r="B1375" s="2">
        <v>1</v>
      </c>
      <c r="C1375" s="11" t="s">
        <v>19</v>
      </c>
      <c r="D1375" s="2">
        <v>3</v>
      </c>
      <c r="E1375" s="2">
        <v>2017</v>
      </c>
      <c r="F1375" s="2" t="s">
        <v>389</v>
      </c>
      <c r="G1375" s="2">
        <v>1</v>
      </c>
      <c r="H1375" s="2">
        <v>0</v>
      </c>
      <c r="I1375" s="2">
        <v>0</v>
      </c>
      <c r="J1375" s="12">
        <v>8318</v>
      </c>
      <c r="K1375" s="12">
        <v>6296.7448902346714</v>
      </c>
      <c r="L1375" s="12" t="s">
        <v>102</v>
      </c>
      <c r="M1375" s="15">
        <v>-3.9233238156254187E-2</v>
      </c>
      <c r="N1375" s="12">
        <v>7980.6274328995187</v>
      </c>
      <c r="O1375" s="14">
        <f t="shared" si="21"/>
        <v>-9.6074449579454824E-2</v>
      </c>
      <c r="P1375">
        <v>1</v>
      </c>
      <c r="Q1375">
        <v>2</v>
      </c>
      <c r="R1375">
        <v>2</v>
      </c>
      <c r="S1375">
        <v>1</v>
      </c>
    </row>
    <row r="1376" spans="1:19">
      <c r="A1376" s="10" t="s">
        <v>188</v>
      </c>
      <c r="B1376" s="2">
        <v>4</v>
      </c>
      <c r="C1376" s="11" t="s">
        <v>24</v>
      </c>
      <c r="D1376" s="2">
        <v>2</v>
      </c>
      <c r="E1376" s="2">
        <v>2013</v>
      </c>
      <c r="F1376" s="2" t="s">
        <v>189</v>
      </c>
      <c r="G1376" s="2">
        <v>1</v>
      </c>
      <c r="H1376" s="2">
        <v>0</v>
      </c>
      <c r="I1376" s="2">
        <v>0</v>
      </c>
      <c r="J1376" s="12">
        <v>8310</v>
      </c>
      <c r="K1376" s="12">
        <v>6290.6888720666166</v>
      </c>
      <c r="L1376" s="12" t="s">
        <v>141</v>
      </c>
      <c r="M1376" s="13">
        <v>-3.9233291462262239E-2</v>
      </c>
      <c r="N1376" s="12">
        <v>7817.0800385399125</v>
      </c>
      <c r="O1376" s="14">
        <f t="shared" si="21"/>
        <v>-9.6078201645429073E-2</v>
      </c>
      <c r="P1376">
        <v>1</v>
      </c>
      <c r="Q1376">
        <v>2</v>
      </c>
      <c r="R1376">
        <v>2</v>
      </c>
      <c r="S1376">
        <v>1</v>
      </c>
    </row>
    <row r="1377" spans="1:19">
      <c r="A1377" s="10" t="s">
        <v>553</v>
      </c>
      <c r="B1377" s="2">
        <v>4</v>
      </c>
      <c r="C1377" s="11" t="s">
        <v>39</v>
      </c>
      <c r="D1377" s="2">
        <v>3</v>
      </c>
      <c r="E1377" s="2">
        <v>1999</v>
      </c>
      <c r="F1377" s="2" t="s">
        <v>172</v>
      </c>
      <c r="G1377" s="2">
        <v>1</v>
      </c>
      <c r="H1377" s="2">
        <v>0</v>
      </c>
      <c r="I1377" s="2">
        <v>0</v>
      </c>
      <c r="J1377" s="12">
        <v>8282</v>
      </c>
      <c r="K1377" s="12">
        <v>6269.492808478426</v>
      </c>
      <c r="L1377" s="12" t="s">
        <v>141</v>
      </c>
      <c r="M1377" s="15">
        <v>-3.9233478033290407E-2</v>
      </c>
      <c r="N1377" s="12">
        <v>8404.7348458120632</v>
      </c>
      <c r="O1377" s="14">
        <f t="shared" si="21"/>
        <v>-9.6064719806628743E-2</v>
      </c>
      <c r="P1377">
        <v>1</v>
      </c>
      <c r="Q1377">
        <v>2</v>
      </c>
      <c r="R1377">
        <v>2</v>
      </c>
      <c r="S1377">
        <v>1</v>
      </c>
    </row>
    <row r="1378" spans="1:19">
      <c r="A1378" s="10" t="s">
        <v>160</v>
      </c>
      <c r="B1378" s="2">
        <v>3</v>
      </c>
      <c r="C1378" s="11" t="s">
        <v>24</v>
      </c>
      <c r="D1378" s="2">
        <v>2</v>
      </c>
      <c r="E1378" s="2">
        <v>2011</v>
      </c>
      <c r="F1378" s="2" t="s">
        <v>161</v>
      </c>
      <c r="G1378" s="2">
        <v>1</v>
      </c>
      <c r="H1378" s="2">
        <v>0</v>
      </c>
      <c r="I1378" s="2">
        <v>0</v>
      </c>
      <c r="J1378" s="12">
        <v>8274</v>
      </c>
      <c r="K1378" s="12">
        <v>6263.4367903103712</v>
      </c>
      <c r="L1378" s="12" t="s">
        <v>141</v>
      </c>
      <c r="M1378" s="13">
        <v>-3.9233531339298452E-2</v>
      </c>
      <c r="N1378" s="12">
        <v>7427.9345113895224</v>
      </c>
      <c r="O1378" s="14">
        <f t="shared" si="21"/>
        <v>-9.6087129330869561E-2</v>
      </c>
      <c r="P1378">
        <v>1</v>
      </c>
      <c r="Q1378">
        <v>2</v>
      </c>
      <c r="R1378">
        <v>2</v>
      </c>
      <c r="S1378">
        <v>1</v>
      </c>
    </row>
    <row r="1379" spans="1:19">
      <c r="A1379" s="10" t="s">
        <v>427</v>
      </c>
      <c r="B1379" s="2">
        <v>2</v>
      </c>
      <c r="C1379" s="11" t="s">
        <v>39</v>
      </c>
      <c r="D1379" s="2">
        <v>2</v>
      </c>
      <c r="E1379" s="2">
        <v>2012</v>
      </c>
      <c r="F1379" s="2" t="s">
        <v>268</v>
      </c>
      <c r="G1379" s="2">
        <v>1</v>
      </c>
      <c r="H1379" s="2">
        <v>0</v>
      </c>
      <c r="I1379" s="2">
        <v>0</v>
      </c>
      <c r="J1379" s="12">
        <v>8266</v>
      </c>
      <c r="K1379" s="12">
        <v>6257.3807721423163</v>
      </c>
      <c r="L1379" s="12" t="s">
        <v>141</v>
      </c>
      <c r="M1379" s="15">
        <v>-3.9233584645306505E-2</v>
      </c>
      <c r="N1379" s="12">
        <v>7625.0749556250148</v>
      </c>
      <c r="O1379" s="14">
        <f t="shared" si="21"/>
        <v>-9.6082606581021662E-2</v>
      </c>
      <c r="P1379">
        <v>1</v>
      </c>
      <c r="Q1379">
        <v>2</v>
      </c>
      <c r="R1379">
        <v>2</v>
      </c>
      <c r="S1379">
        <v>1</v>
      </c>
    </row>
    <row r="1380" spans="1:19">
      <c r="A1380" s="10" t="s">
        <v>554</v>
      </c>
      <c r="B1380" s="2">
        <v>6</v>
      </c>
      <c r="C1380" s="11" t="s">
        <v>21</v>
      </c>
      <c r="D1380" s="2">
        <v>2</v>
      </c>
      <c r="E1380" s="2">
        <v>1999</v>
      </c>
      <c r="F1380" s="2" t="s">
        <v>354</v>
      </c>
      <c r="G1380" s="2">
        <v>1</v>
      </c>
      <c r="H1380" s="2">
        <v>0</v>
      </c>
      <c r="I1380" s="2">
        <v>0</v>
      </c>
      <c r="J1380" s="12">
        <v>8175</v>
      </c>
      <c r="K1380" s="12">
        <v>6188.4935654806968</v>
      </c>
      <c r="L1380" s="12" t="s">
        <v>26</v>
      </c>
      <c r="M1380" s="13">
        <v>-3.9234191001148055E-2</v>
      </c>
      <c r="N1380" s="12">
        <v>8296.1491625831459</v>
      </c>
      <c r="O1380" s="14">
        <f t="shared" si="21"/>
        <v>-9.6067210953913171E-2</v>
      </c>
      <c r="P1380">
        <v>1</v>
      </c>
      <c r="Q1380">
        <v>2</v>
      </c>
      <c r="R1380">
        <v>2</v>
      </c>
      <c r="S1380">
        <v>1</v>
      </c>
    </row>
    <row r="1381" spans="1:19">
      <c r="A1381" s="10" t="s">
        <v>322</v>
      </c>
      <c r="B1381" s="2">
        <v>2</v>
      </c>
      <c r="C1381" s="11" t="s">
        <v>39</v>
      </c>
      <c r="D1381" s="2">
        <v>2</v>
      </c>
      <c r="E1381" s="2">
        <v>2014</v>
      </c>
      <c r="F1381" s="2" t="s">
        <v>323</v>
      </c>
      <c r="G1381" s="2">
        <v>1</v>
      </c>
      <c r="H1381" s="2">
        <v>0</v>
      </c>
      <c r="I1381" s="2">
        <v>0</v>
      </c>
      <c r="J1381" s="12">
        <v>8165</v>
      </c>
      <c r="K1381" s="12">
        <v>6180.923542770629</v>
      </c>
      <c r="L1381" s="12" t="s">
        <v>141</v>
      </c>
      <c r="M1381" s="15">
        <v>-3.9234257633658114E-2</v>
      </c>
      <c r="N1381" s="12">
        <v>7773.4409236030215</v>
      </c>
      <c r="O1381" s="14">
        <f t="shared" si="21"/>
        <v>-9.6079202803771843E-2</v>
      </c>
      <c r="P1381">
        <v>1</v>
      </c>
      <c r="Q1381">
        <v>2</v>
      </c>
      <c r="R1381">
        <v>2</v>
      </c>
      <c r="S1381">
        <v>1</v>
      </c>
    </row>
    <row r="1382" spans="1:19">
      <c r="A1382" s="10" t="s">
        <v>322</v>
      </c>
      <c r="B1382" s="2">
        <v>2</v>
      </c>
      <c r="C1382" s="11" t="s">
        <v>39</v>
      </c>
      <c r="D1382" s="2">
        <v>2</v>
      </c>
      <c r="E1382" s="2">
        <v>2014</v>
      </c>
      <c r="F1382" s="2" t="s">
        <v>323</v>
      </c>
      <c r="G1382" s="2">
        <v>1</v>
      </c>
      <c r="H1382" s="2">
        <v>0</v>
      </c>
      <c r="I1382" s="2">
        <v>0</v>
      </c>
      <c r="J1382" s="12">
        <v>8113</v>
      </c>
      <c r="K1382" s="12">
        <v>6141.5594246782739</v>
      </c>
      <c r="L1382" s="12" t="s">
        <v>141</v>
      </c>
      <c r="M1382" s="13">
        <v>-3.9234604122710431E-2</v>
      </c>
      <c r="N1382" s="12">
        <v>7723.9346250081217</v>
      </c>
      <c r="O1382" s="14">
        <f t="shared" si="21"/>
        <v>-9.6080338565666418E-2</v>
      </c>
      <c r="P1382">
        <v>1</v>
      </c>
      <c r="Q1382">
        <v>2</v>
      </c>
      <c r="R1382">
        <v>2</v>
      </c>
      <c r="S1382">
        <v>1</v>
      </c>
    </row>
    <row r="1383" spans="1:19">
      <c r="A1383" s="10" t="s">
        <v>369</v>
      </c>
      <c r="B1383" s="2">
        <v>4</v>
      </c>
      <c r="C1383" s="11" t="s">
        <v>24</v>
      </c>
      <c r="D1383" s="2">
        <v>3</v>
      </c>
      <c r="E1383" s="2">
        <v>2012</v>
      </c>
      <c r="F1383" s="2" t="s">
        <v>148</v>
      </c>
      <c r="G1383" s="2">
        <v>1</v>
      </c>
      <c r="H1383" s="2">
        <v>0</v>
      </c>
      <c r="I1383" s="2">
        <v>0</v>
      </c>
      <c r="J1383" s="12">
        <v>8102</v>
      </c>
      <c r="K1383" s="12">
        <v>6133.2323996971991</v>
      </c>
      <c r="L1383" s="12" t="s">
        <v>141</v>
      </c>
      <c r="M1383" s="15">
        <v>-3.9234677418471496E-2</v>
      </c>
      <c r="N1383" s="12">
        <v>7473.7911070014361</v>
      </c>
      <c r="O1383" s="14">
        <f t="shared" si="21"/>
        <v>-9.6086077299605097E-2</v>
      </c>
      <c r="P1383">
        <v>1</v>
      </c>
      <c r="Q1383">
        <v>2</v>
      </c>
      <c r="R1383">
        <v>2</v>
      </c>
      <c r="S1383">
        <v>1</v>
      </c>
    </row>
    <row r="1384" spans="1:19">
      <c r="A1384" s="10" t="s">
        <v>507</v>
      </c>
      <c r="B1384" s="2">
        <v>2</v>
      </c>
      <c r="C1384" s="11" t="s">
        <v>39</v>
      </c>
      <c r="D1384" s="2">
        <v>2</v>
      </c>
      <c r="E1384" s="2">
        <v>2017</v>
      </c>
      <c r="F1384" s="2" t="s">
        <v>315</v>
      </c>
      <c r="G1384" s="2">
        <v>1</v>
      </c>
      <c r="H1384" s="2">
        <v>0</v>
      </c>
      <c r="I1384" s="2">
        <v>0</v>
      </c>
      <c r="J1384" s="12">
        <v>8094</v>
      </c>
      <c r="K1384" s="12">
        <v>6127.1763815291451</v>
      </c>
      <c r="L1384" s="12" t="s">
        <v>141</v>
      </c>
      <c r="M1384" s="13">
        <v>-3.9234730724479548E-2</v>
      </c>
      <c r="N1384" s="12">
        <v>7765.7127244396133</v>
      </c>
      <c r="O1384" s="14">
        <f t="shared" si="21"/>
        <v>-9.6079380102305018E-2</v>
      </c>
      <c r="P1384">
        <v>1</v>
      </c>
      <c r="Q1384">
        <v>2</v>
      </c>
      <c r="R1384">
        <v>2</v>
      </c>
      <c r="S1384">
        <v>1</v>
      </c>
    </row>
    <row r="1385" spans="1:19">
      <c r="A1385" s="10" t="s">
        <v>414</v>
      </c>
      <c r="B1385" s="2">
        <v>4</v>
      </c>
      <c r="C1385" s="11" t="s">
        <v>24</v>
      </c>
      <c r="D1385" s="2">
        <v>3</v>
      </c>
      <c r="E1385" s="2">
        <v>2015</v>
      </c>
      <c r="F1385" s="2" t="s">
        <v>227</v>
      </c>
      <c r="G1385" s="2">
        <v>1</v>
      </c>
      <c r="H1385" s="2">
        <v>0</v>
      </c>
      <c r="I1385" s="2">
        <v>0</v>
      </c>
      <c r="J1385" s="12">
        <v>8079</v>
      </c>
      <c r="K1385" s="12">
        <v>6115.8213474640424</v>
      </c>
      <c r="L1385" s="12" t="s">
        <v>141</v>
      </c>
      <c r="M1385" s="15">
        <v>-3.9234830673244639E-2</v>
      </c>
      <c r="N1385" s="12">
        <v>7762.968152261712</v>
      </c>
      <c r="O1385" s="14">
        <f t="shared" si="21"/>
        <v>-9.6079443067636397E-2</v>
      </c>
      <c r="P1385">
        <v>1</v>
      </c>
      <c r="Q1385">
        <v>2</v>
      </c>
      <c r="R1385">
        <v>2</v>
      </c>
      <c r="S1385">
        <v>1</v>
      </c>
    </row>
    <row r="1386" spans="1:19">
      <c r="A1386" s="10" t="s">
        <v>413</v>
      </c>
      <c r="B1386" s="2">
        <v>4</v>
      </c>
      <c r="C1386" s="11" t="s">
        <v>24</v>
      </c>
      <c r="D1386" s="2">
        <v>2</v>
      </c>
      <c r="E1386" s="2">
        <v>2015</v>
      </c>
      <c r="F1386" s="2" t="s">
        <v>250</v>
      </c>
      <c r="G1386" s="2">
        <v>1</v>
      </c>
      <c r="H1386" s="2">
        <v>0</v>
      </c>
      <c r="I1386" s="2">
        <v>0</v>
      </c>
      <c r="J1386" s="12">
        <v>8049</v>
      </c>
      <c r="K1386" s="12">
        <v>6093.111279333838</v>
      </c>
      <c r="L1386" s="12" t="s">
        <v>141</v>
      </c>
      <c r="M1386" s="13">
        <v>-3.923503057077482E-2</v>
      </c>
      <c r="N1386" s="12">
        <v>7734.1416830739599</v>
      </c>
      <c r="O1386" s="14">
        <f t="shared" si="21"/>
        <v>-9.6080104397733526E-2</v>
      </c>
      <c r="P1386">
        <v>1</v>
      </c>
      <c r="Q1386">
        <v>2</v>
      </c>
      <c r="R1386">
        <v>2</v>
      </c>
      <c r="S1386">
        <v>1</v>
      </c>
    </row>
    <row r="1387" spans="1:19">
      <c r="A1387" s="10" t="s">
        <v>290</v>
      </c>
      <c r="B1387" s="2">
        <v>1</v>
      </c>
      <c r="C1387" s="11" t="s">
        <v>24</v>
      </c>
      <c r="D1387" s="2">
        <v>1</v>
      </c>
      <c r="E1387" s="2">
        <v>1992</v>
      </c>
      <c r="F1387" s="2" t="s">
        <v>291</v>
      </c>
      <c r="G1387" s="2">
        <v>1</v>
      </c>
      <c r="H1387" s="2">
        <v>0</v>
      </c>
      <c r="I1387" s="2">
        <v>0</v>
      </c>
      <c r="J1387" s="12">
        <v>8021</v>
      </c>
      <c r="K1387" s="12">
        <v>6071.9152157456474</v>
      </c>
      <c r="L1387" s="12" t="s">
        <v>141</v>
      </c>
      <c r="M1387" s="15">
        <v>-3.9235217141802989E-2</v>
      </c>
      <c r="N1387" s="12">
        <v>9678.465607253187</v>
      </c>
      <c r="O1387" s="14">
        <f t="shared" si="21"/>
        <v>-9.6035498174152856E-2</v>
      </c>
      <c r="P1387">
        <v>1</v>
      </c>
      <c r="Q1387">
        <v>2</v>
      </c>
      <c r="R1387">
        <v>2</v>
      </c>
      <c r="S1387">
        <v>1</v>
      </c>
    </row>
    <row r="1388" spans="1:19">
      <c r="A1388" s="10" t="s">
        <v>305</v>
      </c>
      <c r="B1388" s="2">
        <v>1</v>
      </c>
      <c r="C1388" s="11" t="s">
        <v>46</v>
      </c>
      <c r="D1388" s="2">
        <v>3</v>
      </c>
      <c r="E1388" s="2">
        <v>1994</v>
      </c>
      <c r="F1388" s="2" t="s">
        <v>271</v>
      </c>
      <c r="G1388" s="2">
        <v>1</v>
      </c>
      <c r="H1388" s="2">
        <v>0</v>
      </c>
      <c r="I1388" s="2">
        <v>0</v>
      </c>
      <c r="J1388" s="12">
        <v>8014</v>
      </c>
      <c r="K1388" s="12">
        <v>6066.6161998485995</v>
      </c>
      <c r="L1388" s="12" t="s">
        <v>141</v>
      </c>
      <c r="M1388" s="13">
        <v>-3.9235263784560034E-2</v>
      </c>
      <c r="N1388" s="12">
        <v>9643.1084757772969</v>
      </c>
      <c r="O1388" s="14">
        <f t="shared" si="21"/>
        <v>-9.6036309329172953E-2</v>
      </c>
      <c r="P1388">
        <v>1</v>
      </c>
      <c r="Q1388">
        <v>2</v>
      </c>
      <c r="R1388">
        <v>2</v>
      </c>
      <c r="S1388">
        <v>1</v>
      </c>
    </row>
    <row r="1389" spans="1:19">
      <c r="A1389" s="10" t="s">
        <v>555</v>
      </c>
      <c r="B1389" s="2">
        <v>5</v>
      </c>
      <c r="C1389" s="11" t="s">
        <v>21</v>
      </c>
      <c r="D1389" s="2">
        <v>2</v>
      </c>
      <c r="E1389" s="2">
        <v>1993</v>
      </c>
      <c r="F1389" s="2" t="s">
        <v>235</v>
      </c>
      <c r="G1389" s="2">
        <v>1</v>
      </c>
      <c r="H1389" s="2">
        <v>0</v>
      </c>
      <c r="I1389" s="2">
        <v>0</v>
      </c>
      <c r="J1389" s="12">
        <v>8007</v>
      </c>
      <c r="K1389" s="12">
        <v>6061.3171839515526</v>
      </c>
      <c r="L1389" s="12" t="s">
        <v>26</v>
      </c>
      <c r="M1389" s="15">
        <v>-3.9235310427317073E-2</v>
      </c>
      <c r="N1389" s="12">
        <v>9648.6165046007391</v>
      </c>
      <c r="O1389" s="14">
        <f t="shared" si="21"/>
        <v>-9.6036182965267156E-2</v>
      </c>
      <c r="P1389">
        <v>1</v>
      </c>
      <c r="Q1389">
        <v>2</v>
      </c>
      <c r="R1389">
        <v>2</v>
      </c>
      <c r="S1389">
        <v>1</v>
      </c>
    </row>
    <row r="1390" spans="1:19">
      <c r="A1390" s="10" t="s">
        <v>540</v>
      </c>
      <c r="B1390" s="2">
        <v>2</v>
      </c>
      <c r="C1390" s="11" t="s">
        <v>39</v>
      </c>
      <c r="D1390" s="2">
        <v>1</v>
      </c>
      <c r="E1390" s="2">
        <v>2012</v>
      </c>
      <c r="F1390" s="2" t="s">
        <v>337</v>
      </c>
      <c r="G1390" s="2">
        <v>1</v>
      </c>
      <c r="H1390" s="2">
        <v>0</v>
      </c>
      <c r="I1390" s="2">
        <v>0</v>
      </c>
      <c r="J1390" s="12">
        <v>8006</v>
      </c>
      <c r="K1390" s="12">
        <v>6060.5601816805456</v>
      </c>
      <c r="L1390" s="12" t="s">
        <v>141</v>
      </c>
      <c r="M1390" s="13">
        <v>-3.923531709056808E-2</v>
      </c>
      <c r="N1390" s="12">
        <v>7385.2347078071462</v>
      </c>
      <c r="O1390" s="14">
        <f t="shared" si="21"/>
        <v>-9.6088108939751476E-2</v>
      </c>
      <c r="P1390">
        <v>1</v>
      </c>
      <c r="Q1390">
        <v>2</v>
      </c>
      <c r="R1390">
        <v>2</v>
      </c>
      <c r="S1390">
        <v>1</v>
      </c>
    </row>
    <row r="1391" spans="1:19">
      <c r="A1391" s="10" t="s">
        <v>160</v>
      </c>
      <c r="B1391" s="2">
        <v>3</v>
      </c>
      <c r="C1391" s="11" t="s">
        <v>24</v>
      </c>
      <c r="D1391" s="2">
        <v>2</v>
      </c>
      <c r="E1391" s="2">
        <v>2011</v>
      </c>
      <c r="F1391" s="2" t="s">
        <v>161</v>
      </c>
      <c r="G1391" s="2">
        <v>1</v>
      </c>
      <c r="H1391" s="2">
        <v>0</v>
      </c>
      <c r="I1391" s="2">
        <v>0</v>
      </c>
      <c r="J1391" s="12">
        <v>7988</v>
      </c>
      <c r="K1391" s="12">
        <v>6046.9341408024229</v>
      </c>
      <c r="L1391" s="12" t="s">
        <v>141</v>
      </c>
      <c r="M1391" s="15">
        <v>-3.923543702908619E-2</v>
      </c>
      <c r="N1391" s="12">
        <v>7171.1797047352557</v>
      </c>
      <c r="O1391" s="14">
        <f t="shared" si="21"/>
        <v>-9.6093019739442245E-2</v>
      </c>
      <c r="P1391">
        <v>1</v>
      </c>
      <c r="Q1391">
        <v>2</v>
      </c>
      <c r="R1391">
        <v>2</v>
      </c>
      <c r="S1391">
        <v>1</v>
      </c>
    </row>
    <row r="1392" spans="1:19">
      <c r="A1392" s="10" t="s">
        <v>332</v>
      </c>
      <c r="B1392" s="2">
        <v>2</v>
      </c>
      <c r="C1392" s="11" t="s">
        <v>39</v>
      </c>
      <c r="D1392" s="2">
        <v>3</v>
      </c>
      <c r="E1392" s="2">
        <v>2015</v>
      </c>
      <c r="F1392" s="2" t="s">
        <v>227</v>
      </c>
      <c r="G1392" s="2">
        <v>1</v>
      </c>
      <c r="H1392" s="2">
        <v>0</v>
      </c>
      <c r="I1392" s="2">
        <v>0</v>
      </c>
      <c r="J1392" s="12">
        <v>7987</v>
      </c>
      <c r="K1392" s="12">
        <v>6046.1771385314159</v>
      </c>
      <c r="L1392" s="12" t="s">
        <v>141</v>
      </c>
      <c r="M1392" s="13">
        <v>-3.9235443692337196E-2</v>
      </c>
      <c r="N1392" s="12">
        <v>7674.5669800859387</v>
      </c>
      <c r="O1392" s="14">
        <f t="shared" si="21"/>
        <v>-9.6081471146600927E-2</v>
      </c>
      <c r="P1392">
        <v>1</v>
      </c>
      <c r="Q1392">
        <v>2</v>
      </c>
      <c r="R1392">
        <v>2</v>
      </c>
      <c r="S1392">
        <v>1</v>
      </c>
    </row>
    <row r="1393" spans="1:19">
      <c r="A1393" s="10" t="s">
        <v>160</v>
      </c>
      <c r="B1393" s="2">
        <v>3</v>
      </c>
      <c r="C1393" s="11" t="s">
        <v>24</v>
      </c>
      <c r="D1393" s="2">
        <v>2</v>
      </c>
      <c r="E1393" s="2">
        <v>2011</v>
      </c>
      <c r="F1393" s="2" t="s">
        <v>161</v>
      </c>
      <c r="G1393" s="2">
        <v>1</v>
      </c>
      <c r="H1393" s="2">
        <v>0</v>
      </c>
      <c r="I1393" s="2">
        <v>0</v>
      </c>
      <c r="J1393" s="12">
        <v>7981</v>
      </c>
      <c r="K1393" s="12">
        <v>6041.6351249053751</v>
      </c>
      <c r="L1393" s="12" t="s">
        <v>141</v>
      </c>
      <c r="M1393" s="15">
        <v>-3.9235483671843235E-2</v>
      </c>
      <c r="N1393" s="12">
        <v>7164.8954961807813</v>
      </c>
      <c r="O1393" s="14">
        <f t="shared" si="21"/>
        <v>-9.6093163910281429E-2</v>
      </c>
      <c r="P1393">
        <v>1</v>
      </c>
      <c r="Q1393">
        <v>2</v>
      </c>
      <c r="R1393">
        <v>2</v>
      </c>
      <c r="S1393">
        <v>1</v>
      </c>
    </row>
    <row r="1394" spans="1:19">
      <c r="A1394" s="10" t="s">
        <v>260</v>
      </c>
      <c r="B1394" s="2">
        <v>5</v>
      </c>
      <c r="C1394" s="11" t="s">
        <v>24</v>
      </c>
      <c r="D1394" s="2">
        <v>2</v>
      </c>
      <c r="E1394" s="2">
        <v>2011</v>
      </c>
      <c r="F1394" s="2" t="s">
        <v>161</v>
      </c>
      <c r="G1394" s="2">
        <v>1</v>
      </c>
      <c r="H1394" s="2">
        <v>0</v>
      </c>
      <c r="I1394" s="2">
        <v>0</v>
      </c>
      <c r="J1394" s="12">
        <v>7979</v>
      </c>
      <c r="K1394" s="12">
        <v>6040.1211203633611</v>
      </c>
      <c r="L1394" s="12" t="s">
        <v>141</v>
      </c>
      <c r="M1394" s="13">
        <v>-3.9235496998345241E-2</v>
      </c>
      <c r="N1394" s="12">
        <v>7163.1000080223594</v>
      </c>
      <c r="O1394" s="14">
        <f t="shared" si="21"/>
        <v>-9.6093205101949769E-2</v>
      </c>
      <c r="P1394">
        <v>1</v>
      </c>
      <c r="Q1394">
        <v>2</v>
      </c>
      <c r="R1394">
        <v>2</v>
      </c>
      <c r="S1394">
        <v>1</v>
      </c>
    </row>
    <row r="1395" spans="1:19">
      <c r="A1395" s="10" t="s">
        <v>456</v>
      </c>
      <c r="B1395" s="2">
        <v>2</v>
      </c>
      <c r="C1395" s="11" t="s">
        <v>39</v>
      </c>
      <c r="D1395" s="2">
        <v>3</v>
      </c>
      <c r="E1395" s="2">
        <v>2011</v>
      </c>
      <c r="F1395" s="2" t="s">
        <v>247</v>
      </c>
      <c r="G1395" s="2">
        <v>1</v>
      </c>
      <c r="H1395" s="2">
        <v>0</v>
      </c>
      <c r="I1395" s="2">
        <v>0</v>
      </c>
      <c r="J1395" s="12">
        <v>7968</v>
      </c>
      <c r="K1395" s="12">
        <v>6031.7940953822863</v>
      </c>
      <c r="L1395" s="12" t="s">
        <v>141</v>
      </c>
      <c r="M1395" s="15">
        <v>-3.9235570294106313E-2</v>
      </c>
      <c r="N1395" s="12">
        <v>7153.2248231510412</v>
      </c>
      <c r="O1395" s="14">
        <f t="shared" si="21"/>
        <v>-9.6093431656125633E-2</v>
      </c>
      <c r="P1395">
        <v>1</v>
      </c>
      <c r="Q1395">
        <v>2</v>
      </c>
      <c r="R1395">
        <v>2</v>
      </c>
      <c r="S1395">
        <v>1</v>
      </c>
    </row>
    <row r="1396" spans="1:19">
      <c r="A1396" s="10" t="s">
        <v>355</v>
      </c>
      <c r="B1396" s="2">
        <v>1</v>
      </c>
      <c r="C1396" s="11" t="s">
        <v>21</v>
      </c>
      <c r="D1396" s="2">
        <v>1</v>
      </c>
      <c r="E1396" s="2">
        <v>1994</v>
      </c>
      <c r="F1396" s="2" t="s">
        <v>356</v>
      </c>
      <c r="G1396" s="2">
        <v>1</v>
      </c>
      <c r="H1396" s="2">
        <v>0</v>
      </c>
      <c r="I1396" s="2">
        <v>0</v>
      </c>
      <c r="J1396" s="12">
        <v>7904</v>
      </c>
      <c r="K1396" s="12">
        <v>5983.3459500378503</v>
      </c>
      <c r="L1396" s="12" t="s">
        <v>26</v>
      </c>
      <c r="M1396" s="13">
        <v>-3.9235996742170702E-2</v>
      </c>
      <c r="N1396" s="12">
        <v>9510.7473661771601</v>
      </c>
      <c r="O1396" s="14">
        <f t="shared" si="21"/>
        <v>-9.6039345926714537E-2</v>
      </c>
      <c r="P1396">
        <v>1</v>
      </c>
      <c r="Q1396">
        <v>2</v>
      </c>
      <c r="R1396">
        <v>2</v>
      </c>
      <c r="S1396">
        <v>1</v>
      </c>
    </row>
    <row r="1397" spans="1:19">
      <c r="A1397" s="10" t="s">
        <v>308</v>
      </c>
      <c r="B1397" s="2">
        <v>5</v>
      </c>
      <c r="C1397" s="11" t="s">
        <v>24</v>
      </c>
      <c r="D1397" s="2">
        <v>2</v>
      </c>
      <c r="E1397" s="2">
        <v>2015</v>
      </c>
      <c r="F1397" s="2" t="s">
        <v>250</v>
      </c>
      <c r="G1397" s="2">
        <v>1</v>
      </c>
      <c r="H1397" s="2">
        <v>0</v>
      </c>
      <c r="I1397" s="2">
        <v>0</v>
      </c>
      <c r="J1397" s="12">
        <v>7904</v>
      </c>
      <c r="K1397" s="12">
        <v>5983.3459500378503</v>
      </c>
      <c r="L1397" s="12" t="s">
        <v>141</v>
      </c>
      <c r="M1397" s="15">
        <v>-3.9235996742170702E-2</v>
      </c>
      <c r="N1397" s="12">
        <v>7594.81374866649</v>
      </c>
      <c r="O1397" s="14">
        <f t="shared" si="21"/>
        <v>-9.6083300826536322E-2</v>
      </c>
      <c r="P1397">
        <v>1</v>
      </c>
      <c r="Q1397">
        <v>2</v>
      </c>
      <c r="R1397">
        <v>2</v>
      </c>
      <c r="S1397">
        <v>1</v>
      </c>
    </row>
    <row r="1398" spans="1:19">
      <c r="A1398" s="10" t="s">
        <v>543</v>
      </c>
      <c r="B1398" s="2">
        <v>1</v>
      </c>
      <c r="C1398" s="11" t="s">
        <v>19</v>
      </c>
      <c r="D1398" s="2">
        <v>4</v>
      </c>
      <c r="E1398" s="2">
        <v>2015</v>
      </c>
      <c r="F1398" s="2" t="s">
        <v>101</v>
      </c>
      <c r="G1398" s="2">
        <v>1</v>
      </c>
      <c r="H1398" s="2">
        <v>0</v>
      </c>
      <c r="I1398" s="2">
        <v>0</v>
      </c>
      <c r="J1398" s="12">
        <v>7889</v>
      </c>
      <c r="K1398" s="12">
        <v>5971.9909159727486</v>
      </c>
      <c r="L1398" s="12" t="s">
        <v>102</v>
      </c>
      <c r="M1398" s="13">
        <v>-3.9236096690935793E-2</v>
      </c>
      <c r="N1398" s="12">
        <v>7580.400514072614</v>
      </c>
      <c r="O1398" s="14">
        <f t="shared" si="21"/>
        <v>-9.6083631491584887E-2</v>
      </c>
      <c r="P1398">
        <v>1</v>
      </c>
      <c r="Q1398">
        <v>2</v>
      </c>
      <c r="R1398">
        <v>2</v>
      </c>
      <c r="S1398">
        <v>1</v>
      </c>
    </row>
    <row r="1399" spans="1:19">
      <c r="A1399" s="10" t="s">
        <v>314</v>
      </c>
      <c r="B1399" s="2">
        <v>1</v>
      </c>
      <c r="C1399" s="11" t="s">
        <v>24</v>
      </c>
      <c r="D1399" s="2">
        <v>2</v>
      </c>
      <c r="E1399" s="2">
        <v>2017</v>
      </c>
      <c r="F1399" s="2" t="s">
        <v>315</v>
      </c>
      <c r="G1399" s="2">
        <v>1</v>
      </c>
      <c r="H1399" s="2">
        <v>0</v>
      </c>
      <c r="I1399" s="2">
        <v>0</v>
      </c>
      <c r="J1399" s="12">
        <v>7883</v>
      </c>
      <c r="K1399" s="12">
        <v>5967.4489023467077</v>
      </c>
      <c r="L1399" s="12" t="s">
        <v>141</v>
      </c>
      <c r="M1399" s="15">
        <v>-3.9236136670441825E-2</v>
      </c>
      <c r="N1399" s="12">
        <v>7563.2707445956848</v>
      </c>
      <c r="O1399" s="14">
        <f t="shared" si="21"/>
        <v>-9.6084024478739788E-2</v>
      </c>
      <c r="P1399">
        <v>1</v>
      </c>
      <c r="Q1399">
        <v>2</v>
      </c>
      <c r="R1399">
        <v>2</v>
      </c>
      <c r="S1399">
        <v>1</v>
      </c>
    </row>
    <row r="1400" spans="1:19">
      <c r="A1400" s="10" t="s">
        <v>525</v>
      </c>
      <c r="B1400" s="2">
        <v>5</v>
      </c>
      <c r="C1400" s="11" t="s">
        <v>19</v>
      </c>
      <c r="D1400" s="2">
        <v>3</v>
      </c>
      <c r="E1400" s="2">
        <v>2020</v>
      </c>
      <c r="F1400" s="2" t="s">
        <v>424</v>
      </c>
      <c r="G1400" s="2">
        <v>1</v>
      </c>
      <c r="H1400" s="2">
        <v>0</v>
      </c>
      <c r="I1400" s="2">
        <v>0</v>
      </c>
      <c r="J1400" s="12">
        <v>7833</v>
      </c>
      <c r="K1400" s="12">
        <v>5929.5987887963665</v>
      </c>
      <c r="L1400" s="12" t="s">
        <v>102</v>
      </c>
      <c r="M1400" s="13">
        <v>-3.923646983299213E-2</v>
      </c>
      <c r="N1400" s="12">
        <v>7521.7091797856283</v>
      </c>
      <c r="O1400" s="14">
        <f t="shared" si="21"/>
        <v>-9.6084977974414676E-2</v>
      </c>
      <c r="P1400">
        <v>1</v>
      </c>
      <c r="Q1400">
        <v>2</v>
      </c>
      <c r="R1400">
        <v>2</v>
      </c>
      <c r="S1400">
        <v>1</v>
      </c>
    </row>
    <row r="1401" spans="1:19">
      <c r="A1401" s="10" t="s">
        <v>322</v>
      </c>
      <c r="B1401" s="2">
        <v>2</v>
      </c>
      <c r="C1401" s="11" t="s">
        <v>39</v>
      </c>
      <c r="D1401" s="2">
        <v>2</v>
      </c>
      <c r="E1401" s="2">
        <v>2014</v>
      </c>
      <c r="F1401" s="2" t="s">
        <v>323</v>
      </c>
      <c r="G1401" s="2">
        <v>1</v>
      </c>
      <c r="H1401" s="2">
        <v>0</v>
      </c>
      <c r="I1401" s="2">
        <v>0</v>
      </c>
      <c r="J1401" s="12">
        <v>7804</v>
      </c>
      <c r="K1401" s="12">
        <v>5907.645722937169</v>
      </c>
      <c r="L1401" s="12" t="s">
        <v>141</v>
      </c>
      <c r="M1401" s="15">
        <v>-3.9236663067271305E-2</v>
      </c>
      <c r="N1401" s="12">
        <v>7429.7529660499667</v>
      </c>
      <c r="O1401" s="14">
        <f t="shared" si="21"/>
        <v>-9.6087087612309122E-2</v>
      </c>
      <c r="P1401">
        <v>1</v>
      </c>
      <c r="Q1401">
        <v>2</v>
      </c>
      <c r="R1401">
        <v>2</v>
      </c>
      <c r="S1401">
        <v>1</v>
      </c>
    </row>
    <row r="1402" spans="1:19">
      <c r="A1402" s="10" t="s">
        <v>120</v>
      </c>
      <c r="B1402" s="2">
        <v>1</v>
      </c>
      <c r="C1402" s="11" t="s">
        <v>45</v>
      </c>
      <c r="D1402" s="2">
        <v>3</v>
      </c>
      <c r="E1402" s="2">
        <v>1993</v>
      </c>
      <c r="F1402" s="2" t="s">
        <v>117</v>
      </c>
      <c r="G1402" s="2">
        <v>1</v>
      </c>
      <c r="H1402" s="2">
        <v>0</v>
      </c>
      <c r="I1402" s="2">
        <v>11</v>
      </c>
      <c r="J1402" s="12">
        <v>7786</v>
      </c>
      <c r="K1402" s="12">
        <v>5894.0196820590463</v>
      </c>
      <c r="L1402" s="12" t="s">
        <v>141</v>
      </c>
      <c r="M1402" s="13">
        <v>-3.9236783005789415E-2</v>
      </c>
      <c r="N1402" s="12">
        <v>9382.3064949196141</v>
      </c>
      <c r="O1402" s="14">
        <f t="shared" si="21"/>
        <v>-9.6042292587067257E-2</v>
      </c>
      <c r="P1402">
        <v>1</v>
      </c>
      <c r="Q1402">
        <v>2</v>
      </c>
      <c r="R1402">
        <v>2</v>
      </c>
      <c r="S1402">
        <v>1</v>
      </c>
    </row>
    <row r="1403" spans="1:19">
      <c r="A1403" s="10" t="s">
        <v>520</v>
      </c>
      <c r="B1403" s="2">
        <v>2</v>
      </c>
      <c r="C1403" s="11" t="s">
        <v>24</v>
      </c>
      <c r="D1403" s="2">
        <v>3</v>
      </c>
      <c r="E1403" s="2">
        <v>2012</v>
      </c>
      <c r="F1403" s="2" t="s">
        <v>148</v>
      </c>
      <c r="G1403" s="2">
        <v>1</v>
      </c>
      <c r="H1403" s="2">
        <v>0</v>
      </c>
      <c r="I1403" s="2">
        <v>0</v>
      </c>
      <c r="J1403" s="12">
        <v>7767</v>
      </c>
      <c r="K1403" s="12">
        <v>5879.6366389099167</v>
      </c>
      <c r="L1403" s="12" t="s">
        <v>141</v>
      </c>
      <c r="M1403" s="15">
        <v>-3.9236909607558532E-2</v>
      </c>
      <c r="N1403" s="12">
        <v>7164.7661723130277</v>
      </c>
      <c r="O1403" s="14">
        <f t="shared" si="21"/>
        <v>-9.6093166877199279E-2</v>
      </c>
      <c r="P1403">
        <v>1</v>
      </c>
      <c r="Q1403">
        <v>2</v>
      </c>
      <c r="R1403">
        <v>2</v>
      </c>
      <c r="S1403">
        <v>1</v>
      </c>
    </row>
    <row r="1404" spans="1:19">
      <c r="A1404" s="10" t="s">
        <v>525</v>
      </c>
      <c r="B1404" s="2">
        <v>5</v>
      </c>
      <c r="C1404" s="11" t="s">
        <v>19</v>
      </c>
      <c r="D1404" s="2">
        <v>3</v>
      </c>
      <c r="E1404" s="2">
        <v>2020</v>
      </c>
      <c r="F1404" s="2" t="s">
        <v>424</v>
      </c>
      <c r="G1404" s="2">
        <v>1</v>
      </c>
      <c r="H1404" s="2">
        <v>0</v>
      </c>
      <c r="I1404" s="2">
        <v>0</v>
      </c>
      <c r="J1404" s="12">
        <v>7767</v>
      </c>
      <c r="K1404" s="12">
        <v>5879.6366389099167</v>
      </c>
      <c r="L1404" s="12" t="s">
        <v>102</v>
      </c>
      <c r="M1404" s="13">
        <v>-3.9236909607558532E-2</v>
      </c>
      <c r="N1404" s="12">
        <v>7458.3320821390244</v>
      </c>
      <c r="O1404" s="14">
        <f t="shared" si="21"/>
        <v>-9.6086431956928786E-2</v>
      </c>
      <c r="P1404">
        <v>1</v>
      </c>
      <c r="Q1404">
        <v>2</v>
      </c>
      <c r="R1404">
        <v>2</v>
      </c>
      <c r="S1404">
        <v>1</v>
      </c>
    </row>
    <row r="1405" spans="1:19">
      <c r="A1405" s="10" t="s">
        <v>499</v>
      </c>
      <c r="B1405" s="2">
        <v>3</v>
      </c>
      <c r="C1405" s="11" t="s">
        <v>28</v>
      </c>
      <c r="D1405" s="2">
        <v>2</v>
      </c>
      <c r="E1405" s="2">
        <v>2013</v>
      </c>
      <c r="F1405" s="2" t="s">
        <v>189</v>
      </c>
      <c r="G1405" s="2">
        <v>1</v>
      </c>
      <c r="H1405" s="2">
        <v>0</v>
      </c>
      <c r="I1405" s="2">
        <v>0</v>
      </c>
      <c r="J1405" s="12">
        <v>7750</v>
      </c>
      <c r="K1405" s="12">
        <v>5866.7676003028009</v>
      </c>
      <c r="L1405" s="12" t="s">
        <v>141</v>
      </c>
      <c r="M1405" s="15">
        <v>-3.9237022882825635E-2</v>
      </c>
      <c r="N1405" s="12">
        <v>7290.2972681930587</v>
      </c>
      <c r="O1405" s="14">
        <f t="shared" si="21"/>
        <v>-9.6090286972231015E-2</v>
      </c>
      <c r="P1405">
        <v>1</v>
      </c>
      <c r="Q1405">
        <v>2</v>
      </c>
      <c r="R1405">
        <v>2</v>
      </c>
      <c r="S1405">
        <v>1</v>
      </c>
    </row>
    <row r="1406" spans="1:19">
      <c r="A1406" s="10" t="s">
        <v>304</v>
      </c>
      <c r="B1406" s="2">
        <v>2</v>
      </c>
      <c r="C1406" s="11" t="s">
        <v>39</v>
      </c>
      <c r="D1406" s="2">
        <v>2</v>
      </c>
      <c r="E1406" s="2">
        <v>2010</v>
      </c>
      <c r="F1406" s="2" t="s">
        <v>266</v>
      </c>
      <c r="G1406" s="2">
        <v>1</v>
      </c>
      <c r="H1406" s="2">
        <v>0</v>
      </c>
      <c r="I1406" s="2">
        <v>0</v>
      </c>
      <c r="J1406" s="12">
        <v>7733</v>
      </c>
      <c r="K1406" s="12">
        <v>5853.8985616956852</v>
      </c>
      <c r="L1406" s="12" t="s">
        <v>141</v>
      </c>
      <c r="M1406" s="13">
        <v>-3.9237136158092739E-2</v>
      </c>
      <c r="N1406" s="12">
        <v>6866.342216919189</v>
      </c>
      <c r="O1406" s="14">
        <f t="shared" si="21"/>
        <v>-9.6100013249612121E-2</v>
      </c>
      <c r="P1406">
        <v>1</v>
      </c>
      <c r="Q1406">
        <v>2</v>
      </c>
      <c r="R1406">
        <v>2</v>
      </c>
      <c r="S1406">
        <v>1</v>
      </c>
    </row>
    <row r="1407" spans="1:19">
      <c r="A1407" s="10" t="s">
        <v>544</v>
      </c>
      <c r="B1407" s="2">
        <v>4</v>
      </c>
      <c r="C1407" s="11" t="s">
        <v>19</v>
      </c>
      <c r="D1407" s="2">
        <v>3</v>
      </c>
      <c r="E1407" s="2">
        <v>2020</v>
      </c>
      <c r="F1407" s="2" t="s">
        <v>424</v>
      </c>
      <c r="G1407" s="2">
        <v>1</v>
      </c>
      <c r="H1407" s="2">
        <v>0</v>
      </c>
      <c r="I1407" s="2">
        <v>0</v>
      </c>
      <c r="J1407" s="12">
        <v>7726</v>
      </c>
      <c r="K1407" s="12">
        <v>5848.5995457986373</v>
      </c>
      <c r="L1407" s="12" t="s">
        <v>102</v>
      </c>
      <c r="M1407" s="15">
        <v>-3.9237182800849778E-2</v>
      </c>
      <c r="N1407" s="12">
        <v>7418.9614608737093</v>
      </c>
      <c r="O1407" s="14">
        <f t="shared" si="21"/>
        <v>-9.608733518849058E-2</v>
      </c>
      <c r="P1407">
        <v>1</v>
      </c>
      <c r="Q1407">
        <v>2</v>
      </c>
      <c r="R1407">
        <v>2</v>
      </c>
      <c r="S1407">
        <v>1</v>
      </c>
    </row>
    <row r="1408" spans="1:19">
      <c r="A1408" s="10" t="s">
        <v>274</v>
      </c>
      <c r="B1408" s="2">
        <v>4</v>
      </c>
      <c r="C1408" s="11" t="s">
        <v>32</v>
      </c>
      <c r="D1408" s="2">
        <v>1</v>
      </c>
      <c r="E1408" s="2">
        <v>1993</v>
      </c>
      <c r="F1408" s="2" t="s">
        <v>113</v>
      </c>
      <c r="G1408" s="2">
        <v>1</v>
      </c>
      <c r="H1408" s="2">
        <v>0</v>
      </c>
      <c r="I1408" s="2">
        <v>0</v>
      </c>
      <c r="J1408" s="12">
        <v>7708</v>
      </c>
      <c r="K1408" s="12">
        <v>5834.9735049205146</v>
      </c>
      <c r="L1408" s="12" t="s">
        <v>141</v>
      </c>
      <c r="M1408" s="13">
        <v>-3.9237302739367888E-2</v>
      </c>
      <c r="N1408" s="12">
        <v>9288.3147267968634</v>
      </c>
      <c r="O1408" s="14">
        <f t="shared" si="21"/>
        <v>-9.6044448924173173E-2</v>
      </c>
      <c r="P1408">
        <v>1</v>
      </c>
      <c r="Q1408">
        <v>2</v>
      </c>
      <c r="R1408">
        <v>2</v>
      </c>
      <c r="S1408">
        <v>1</v>
      </c>
    </row>
    <row r="1409" spans="1:19">
      <c r="A1409" s="10" t="s">
        <v>486</v>
      </c>
      <c r="B1409" s="2">
        <v>1</v>
      </c>
      <c r="C1409" s="11" t="s">
        <v>39</v>
      </c>
      <c r="D1409" s="2">
        <v>2</v>
      </c>
      <c r="E1409" s="2">
        <v>1993</v>
      </c>
      <c r="F1409" s="2" t="s">
        <v>235</v>
      </c>
      <c r="G1409" s="2">
        <v>1</v>
      </c>
      <c r="H1409" s="2">
        <v>0</v>
      </c>
      <c r="I1409" s="2">
        <v>0</v>
      </c>
      <c r="J1409" s="12">
        <v>7699</v>
      </c>
      <c r="K1409" s="12">
        <v>5828.1604844814538</v>
      </c>
      <c r="L1409" s="12" t="s">
        <v>141</v>
      </c>
      <c r="M1409" s="15">
        <v>-3.9237362708626947E-2</v>
      </c>
      <c r="N1409" s="12">
        <v>9277.4695227827015</v>
      </c>
      <c r="O1409" s="14">
        <f t="shared" si="21"/>
        <v>-9.6044697732300774E-2</v>
      </c>
      <c r="P1409">
        <v>1</v>
      </c>
      <c r="Q1409">
        <v>2</v>
      </c>
      <c r="R1409">
        <v>2</v>
      </c>
      <c r="S1409">
        <v>1</v>
      </c>
    </row>
    <row r="1410" spans="1:19">
      <c r="A1410" s="10" t="s">
        <v>392</v>
      </c>
      <c r="B1410" s="2">
        <v>2</v>
      </c>
      <c r="C1410" s="11" t="s">
        <v>24</v>
      </c>
      <c r="D1410" s="2">
        <v>2</v>
      </c>
      <c r="E1410" s="2">
        <v>2018</v>
      </c>
      <c r="F1410" s="2" t="s">
        <v>393</v>
      </c>
      <c r="G1410" s="2">
        <v>1</v>
      </c>
      <c r="H1410" s="2">
        <v>0</v>
      </c>
      <c r="I1410" s="2">
        <v>0</v>
      </c>
      <c r="J1410" s="12">
        <v>7667</v>
      </c>
      <c r="K1410" s="12">
        <v>5803.9364118092353</v>
      </c>
      <c r="L1410" s="12" t="s">
        <v>141</v>
      </c>
      <c r="M1410" s="13">
        <v>-3.9237575932659141E-2</v>
      </c>
      <c r="N1410" s="12">
        <v>7389.4119946850478</v>
      </c>
      <c r="O1410" s="14">
        <f t="shared" ref="O1410:O1473" si="22">STANDARDIZE(N1410,AVERAGE($N$2:$N$1580),STDEV($N$2:$N$1580))</f>
        <v>-9.6088013105415385E-2</v>
      </c>
      <c r="P1410">
        <v>1</v>
      </c>
      <c r="Q1410">
        <v>2</v>
      </c>
      <c r="R1410">
        <v>2</v>
      </c>
      <c r="S1410">
        <v>1</v>
      </c>
    </row>
    <row r="1411" spans="1:19">
      <c r="A1411" s="10" t="s">
        <v>322</v>
      </c>
      <c r="B1411" s="2">
        <v>2</v>
      </c>
      <c r="C1411" s="11" t="s">
        <v>39</v>
      </c>
      <c r="D1411" s="2">
        <v>2</v>
      </c>
      <c r="E1411" s="2">
        <v>2014</v>
      </c>
      <c r="F1411" s="2" t="s">
        <v>323</v>
      </c>
      <c r="G1411" s="2">
        <v>1</v>
      </c>
      <c r="H1411" s="2">
        <v>0</v>
      </c>
      <c r="I1411" s="2">
        <v>0</v>
      </c>
      <c r="J1411" s="12">
        <v>7664</v>
      </c>
      <c r="K1411" s="12">
        <v>5801.6654049962153</v>
      </c>
      <c r="L1411" s="12" t="s">
        <v>141</v>
      </c>
      <c r="M1411" s="15">
        <v>-3.9237595922412154E-2</v>
      </c>
      <c r="N1411" s="12">
        <v>7296.4667775252365</v>
      </c>
      <c r="O1411" s="14">
        <f t="shared" si="22"/>
        <v>-9.6090145432794483E-2</v>
      </c>
      <c r="P1411">
        <v>1</v>
      </c>
      <c r="Q1411">
        <v>2</v>
      </c>
      <c r="R1411">
        <v>2</v>
      </c>
      <c r="S1411">
        <v>1</v>
      </c>
    </row>
    <row r="1412" spans="1:19">
      <c r="A1412" s="10" t="s">
        <v>540</v>
      </c>
      <c r="B1412" s="2">
        <v>2</v>
      </c>
      <c r="C1412" s="11" t="s">
        <v>39</v>
      </c>
      <c r="D1412" s="2">
        <v>1</v>
      </c>
      <c r="E1412" s="2">
        <v>2012</v>
      </c>
      <c r="F1412" s="2" t="s">
        <v>337</v>
      </c>
      <c r="G1412" s="2">
        <v>1</v>
      </c>
      <c r="H1412" s="2">
        <v>0</v>
      </c>
      <c r="I1412" s="2">
        <v>0</v>
      </c>
      <c r="J1412" s="12">
        <v>7619</v>
      </c>
      <c r="K1412" s="12">
        <v>5767.600302800909</v>
      </c>
      <c r="L1412" s="12" t="s">
        <v>141</v>
      </c>
      <c r="M1412" s="13">
        <v>-3.9237895768707433E-2</v>
      </c>
      <c r="N1412" s="12">
        <v>7028.2417235551638</v>
      </c>
      <c r="O1412" s="14">
        <f t="shared" si="22"/>
        <v>-9.6096298989091639E-2</v>
      </c>
      <c r="P1412">
        <v>1</v>
      </c>
      <c r="Q1412">
        <v>2</v>
      </c>
      <c r="R1412">
        <v>2</v>
      </c>
      <c r="S1412">
        <v>1</v>
      </c>
    </row>
    <row r="1413" spans="1:19">
      <c r="A1413" s="10" t="s">
        <v>467</v>
      </c>
      <c r="B1413" s="2">
        <v>4</v>
      </c>
      <c r="C1413" s="11" t="s">
        <v>26</v>
      </c>
      <c r="D1413" s="2">
        <v>4</v>
      </c>
      <c r="E1413" s="2">
        <v>2011</v>
      </c>
      <c r="F1413" s="2" t="s">
        <v>455</v>
      </c>
      <c r="G1413" s="2">
        <v>1</v>
      </c>
      <c r="H1413" s="2">
        <v>0</v>
      </c>
      <c r="I1413" s="2">
        <v>0</v>
      </c>
      <c r="J1413" s="12">
        <v>7550</v>
      </c>
      <c r="K1413" s="12">
        <v>5715.3671461014383</v>
      </c>
      <c r="L1413" s="12" t="s">
        <v>26</v>
      </c>
      <c r="M1413" s="15">
        <v>-3.9238355533026847E-2</v>
      </c>
      <c r="N1413" s="12">
        <v>6777.9677980409597</v>
      </c>
      <c r="O1413" s="14">
        <f t="shared" si="22"/>
        <v>-9.6102040714808767E-2</v>
      </c>
      <c r="P1413">
        <v>1</v>
      </c>
      <c r="Q1413">
        <v>2</v>
      </c>
      <c r="R1413">
        <v>2</v>
      </c>
      <c r="S1413">
        <v>1</v>
      </c>
    </row>
    <row r="1414" spans="1:19">
      <c r="A1414" s="10" t="s">
        <v>116</v>
      </c>
      <c r="B1414" s="2">
        <v>2</v>
      </c>
      <c r="C1414" s="11" t="s">
        <v>25</v>
      </c>
      <c r="D1414" s="2">
        <v>3</v>
      </c>
      <c r="E1414" s="2">
        <v>1993</v>
      </c>
      <c r="F1414" s="2" t="s">
        <v>117</v>
      </c>
      <c r="G1414" s="2">
        <v>1</v>
      </c>
      <c r="H1414" s="2">
        <v>0</v>
      </c>
      <c r="I1414" s="2">
        <v>0</v>
      </c>
      <c r="J1414" s="12">
        <v>7523</v>
      </c>
      <c r="K1414" s="12">
        <v>5694.9280847842547</v>
      </c>
      <c r="L1414" s="12" t="s">
        <v>141</v>
      </c>
      <c r="M1414" s="13">
        <v>-3.9238535440804009E-2</v>
      </c>
      <c r="N1414" s="12">
        <v>9065.3855331723935</v>
      </c>
      <c r="O1414" s="14">
        <f t="shared" si="22"/>
        <v>-9.6049563313462843E-2</v>
      </c>
      <c r="P1414">
        <v>1</v>
      </c>
      <c r="Q1414">
        <v>2</v>
      </c>
      <c r="R1414">
        <v>2</v>
      </c>
      <c r="S1414">
        <v>1</v>
      </c>
    </row>
    <row r="1415" spans="1:19">
      <c r="A1415" s="10" t="s">
        <v>285</v>
      </c>
      <c r="B1415" s="2">
        <v>2</v>
      </c>
      <c r="C1415" s="11" t="s">
        <v>26</v>
      </c>
      <c r="D1415" s="2">
        <v>1</v>
      </c>
      <c r="E1415" s="2">
        <v>1991</v>
      </c>
      <c r="F1415" s="2" t="s">
        <v>286</v>
      </c>
      <c r="G1415" s="2">
        <v>1</v>
      </c>
      <c r="H1415" s="2">
        <v>0</v>
      </c>
      <c r="I1415" s="2">
        <v>0</v>
      </c>
      <c r="J1415" s="12">
        <v>7513</v>
      </c>
      <c r="K1415" s="12">
        <v>5687.3580620741868</v>
      </c>
      <c r="L1415" s="12" t="s">
        <v>26</v>
      </c>
      <c r="M1415" s="15">
        <v>-3.9238602073314074E-2</v>
      </c>
      <c r="N1415" s="12">
        <v>9245.0153783960068</v>
      </c>
      <c r="O1415" s="14">
        <f t="shared" si="22"/>
        <v>-9.6045442287671728E-2</v>
      </c>
      <c r="P1415">
        <v>1</v>
      </c>
      <c r="Q1415">
        <v>2</v>
      </c>
      <c r="R1415">
        <v>2</v>
      </c>
      <c r="S1415">
        <v>1</v>
      </c>
    </row>
    <row r="1416" spans="1:19">
      <c r="A1416" s="10" t="s">
        <v>520</v>
      </c>
      <c r="B1416" s="2">
        <v>2</v>
      </c>
      <c r="C1416" s="11" t="s">
        <v>39</v>
      </c>
      <c r="D1416" s="2">
        <v>3</v>
      </c>
      <c r="E1416" s="2">
        <v>2012</v>
      </c>
      <c r="F1416" s="2" t="s">
        <v>148</v>
      </c>
      <c r="G1416" s="2">
        <v>1</v>
      </c>
      <c r="H1416" s="2">
        <v>0</v>
      </c>
      <c r="I1416" s="2">
        <v>0</v>
      </c>
      <c r="J1416" s="12">
        <v>7489</v>
      </c>
      <c r="K1416" s="12">
        <v>5669.1900075700232</v>
      </c>
      <c r="L1416" s="12" t="s">
        <v>141</v>
      </c>
      <c r="M1416" s="13">
        <v>-3.9238761991338217E-2</v>
      </c>
      <c r="N1416" s="12">
        <v>6908.3215996462295</v>
      </c>
      <c r="O1416" s="14">
        <f t="shared" si="22"/>
        <v>-9.609905016845656E-2</v>
      </c>
      <c r="P1416">
        <v>1</v>
      </c>
      <c r="Q1416">
        <v>2</v>
      </c>
      <c r="R1416">
        <v>2</v>
      </c>
      <c r="S1416">
        <v>1</v>
      </c>
    </row>
    <row r="1417" spans="1:19">
      <c r="A1417" s="10" t="s">
        <v>322</v>
      </c>
      <c r="B1417" s="2">
        <v>2</v>
      </c>
      <c r="C1417" s="11" t="s">
        <v>39</v>
      </c>
      <c r="D1417" s="2">
        <v>2</v>
      </c>
      <c r="E1417" s="2">
        <v>2014</v>
      </c>
      <c r="F1417" s="2" t="s">
        <v>323</v>
      </c>
      <c r="G1417" s="2">
        <v>1</v>
      </c>
      <c r="H1417" s="2">
        <v>0</v>
      </c>
      <c r="I1417" s="2">
        <v>0</v>
      </c>
      <c r="J1417" s="12">
        <v>7417</v>
      </c>
      <c r="K1417" s="12">
        <v>5614.6858440575324</v>
      </c>
      <c r="L1417" s="12" t="s">
        <v>141</v>
      </c>
      <c r="M1417" s="15">
        <v>-3.9239241745410658E-2</v>
      </c>
      <c r="N1417" s="12">
        <v>7061.3118591994626</v>
      </c>
      <c r="O1417" s="14">
        <f t="shared" si="22"/>
        <v>-9.609554030179368E-2</v>
      </c>
      <c r="P1417">
        <v>1</v>
      </c>
      <c r="Q1417">
        <v>2</v>
      </c>
      <c r="R1417">
        <v>2</v>
      </c>
      <c r="S1417">
        <v>1</v>
      </c>
    </row>
    <row r="1418" spans="1:19">
      <c r="A1418" s="10" t="s">
        <v>427</v>
      </c>
      <c r="B1418" s="2">
        <v>2</v>
      </c>
      <c r="C1418" s="11" t="s">
        <v>39</v>
      </c>
      <c r="D1418" s="2">
        <v>2</v>
      </c>
      <c r="E1418" s="2">
        <v>2012</v>
      </c>
      <c r="F1418" s="2" t="s">
        <v>268</v>
      </c>
      <c r="G1418" s="2">
        <v>1</v>
      </c>
      <c r="H1418" s="2">
        <v>0</v>
      </c>
      <c r="I1418" s="2">
        <v>0</v>
      </c>
      <c r="J1418" s="12">
        <v>7388</v>
      </c>
      <c r="K1418" s="12">
        <v>5592.7327781983349</v>
      </c>
      <c r="L1418" s="12" t="s">
        <v>141</v>
      </c>
      <c r="M1418" s="13">
        <v>-3.9239434979689833E-2</v>
      </c>
      <c r="N1418" s="12">
        <v>6815.1528879939042</v>
      </c>
      <c r="O1418" s="14">
        <f t="shared" si="22"/>
        <v>-9.6101187623193904E-2</v>
      </c>
      <c r="P1418">
        <v>1</v>
      </c>
      <c r="Q1418">
        <v>2</v>
      </c>
      <c r="R1418">
        <v>2</v>
      </c>
      <c r="S1418">
        <v>1</v>
      </c>
    </row>
    <row r="1419" spans="1:19">
      <c r="A1419" s="10" t="s">
        <v>294</v>
      </c>
      <c r="B1419" s="2">
        <v>2</v>
      </c>
      <c r="C1419" s="11" t="s">
        <v>39</v>
      </c>
      <c r="D1419" s="2">
        <v>2</v>
      </c>
      <c r="E1419" s="2">
        <v>2011</v>
      </c>
      <c r="F1419" s="2" t="s">
        <v>161</v>
      </c>
      <c r="G1419" s="2">
        <v>1</v>
      </c>
      <c r="H1419" s="2">
        <v>0</v>
      </c>
      <c r="I1419" s="2">
        <v>0</v>
      </c>
      <c r="J1419" s="12">
        <v>7350</v>
      </c>
      <c r="K1419" s="12">
        <v>5563.9666919000756</v>
      </c>
      <c r="L1419" s="12" t="s">
        <v>141</v>
      </c>
      <c r="M1419" s="15">
        <v>-3.9239688183228059E-2</v>
      </c>
      <c r="N1419" s="12">
        <v>6598.4189821988148</v>
      </c>
      <c r="O1419" s="14">
        <f t="shared" si="22"/>
        <v>-9.6106159881642797E-2</v>
      </c>
      <c r="P1419">
        <v>1</v>
      </c>
      <c r="Q1419">
        <v>2</v>
      </c>
      <c r="R1419">
        <v>2</v>
      </c>
      <c r="S1419">
        <v>1</v>
      </c>
    </row>
    <row r="1420" spans="1:19">
      <c r="A1420" s="10" t="s">
        <v>160</v>
      </c>
      <c r="B1420" s="2">
        <v>3</v>
      </c>
      <c r="C1420" s="11" t="s">
        <v>24</v>
      </c>
      <c r="D1420" s="2">
        <v>2</v>
      </c>
      <c r="E1420" s="2">
        <v>2011</v>
      </c>
      <c r="F1420" s="2" t="s">
        <v>161</v>
      </c>
      <c r="G1420" s="2">
        <v>1</v>
      </c>
      <c r="H1420" s="2">
        <v>0</v>
      </c>
      <c r="I1420" s="2">
        <v>0</v>
      </c>
      <c r="J1420" s="12">
        <v>7293</v>
      </c>
      <c r="K1420" s="12">
        <v>5520.8175624526875</v>
      </c>
      <c r="L1420" s="12" t="s">
        <v>141</v>
      </c>
      <c r="M1420" s="13">
        <v>-3.924006798853541E-2</v>
      </c>
      <c r="N1420" s="12">
        <v>6547.2475696838037</v>
      </c>
      <c r="O1420" s="14">
        <f t="shared" si="22"/>
        <v>-9.6107333844190498E-2</v>
      </c>
      <c r="P1420">
        <v>1</v>
      </c>
      <c r="Q1420">
        <v>2</v>
      </c>
      <c r="R1420">
        <v>2</v>
      </c>
      <c r="S1420">
        <v>1</v>
      </c>
    </row>
    <row r="1421" spans="1:19">
      <c r="A1421" s="10" t="s">
        <v>203</v>
      </c>
      <c r="B1421" s="2">
        <v>3</v>
      </c>
      <c r="C1421" s="11" t="s">
        <v>24</v>
      </c>
      <c r="D1421" s="2">
        <v>3</v>
      </c>
      <c r="E1421" s="2">
        <v>2009</v>
      </c>
      <c r="F1421" s="2" t="s">
        <v>204</v>
      </c>
      <c r="G1421" s="2">
        <v>1</v>
      </c>
      <c r="H1421" s="2">
        <v>0</v>
      </c>
      <c r="I1421" s="2">
        <v>0</v>
      </c>
      <c r="J1421" s="12">
        <v>7284</v>
      </c>
      <c r="K1421" s="12">
        <v>5514.0045420136266</v>
      </c>
      <c r="L1421" s="12" t="s">
        <v>141</v>
      </c>
      <c r="M1421" s="15">
        <v>-3.9240127957794461E-2</v>
      </c>
      <c r="N1421" s="12">
        <v>6499.3290505672812</v>
      </c>
      <c r="O1421" s="14">
        <f t="shared" si="22"/>
        <v>-9.6108433179620562E-2</v>
      </c>
      <c r="P1421">
        <v>1</v>
      </c>
      <c r="Q1421">
        <v>2</v>
      </c>
      <c r="R1421">
        <v>2</v>
      </c>
      <c r="S1421">
        <v>1</v>
      </c>
    </row>
    <row r="1422" spans="1:19">
      <c r="A1422" s="10" t="s">
        <v>257</v>
      </c>
      <c r="B1422" s="2">
        <v>1</v>
      </c>
      <c r="C1422" s="11" t="s">
        <v>19</v>
      </c>
      <c r="D1422" s="2">
        <v>2</v>
      </c>
      <c r="E1422" s="2">
        <v>1991</v>
      </c>
      <c r="F1422" s="2" t="s">
        <v>194</v>
      </c>
      <c r="G1422" s="2">
        <v>1</v>
      </c>
      <c r="H1422" s="2">
        <v>0</v>
      </c>
      <c r="I1422" s="2">
        <v>0</v>
      </c>
      <c r="J1422" s="12">
        <v>7277</v>
      </c>
      <c r="K1422" s="12">
        <v>5508.7055261165788</v>
      </c>
      <c r="L1422" s="12" t="s">
        <v>102</v>
      </c>
      <c r="M1422" s="13">
        <v>-3.9240174600551507E-2</v>
      </c>
      <c r="N1422" s="12">
        <v>8954.6089323289943</v>
      </c>
      <c r="O1422" s="14">
        <f t="shared" si="22"/>
        <v>-9.605210472426548E-2</v>
      </c>
      <c r="P1422">
        <v>1</v>
      </c>
      <c r="Q1422">
        <v>2</v>
      </c>
      <c r="R1422">
        <v>2</v>
      </c>
      <c r="S1422">
        <v>1</v>
      </c>
    </row>
    <row r="1423" spans="1:19">
      <c r="A1423" s="10" t="s">
        <v>402</v>
      </c>
      <c r="B1423" s="2">
        <v>5</v>
      </c>
      <c r="C1423" s="11" t="s">
        <v>19</v>
      </c>
      <c r="D1423" s="2">
        <v>3</v>
      </c>
      <c r="E1423" s="2">
        <v>2016</v>
      </c>
      <c r="F1423" s="2" t="s">
        <v>158</v>
      </c>
      <c r="G1423" s="2">
        <v>1</v>
      </c>
      <c r="H1423" s="2">
        <v>0</v>
      </c>
      <c r="I1423" s="2">
        <v>0</v>
      </c>
      <c r="J1423" s="12">
        <v>7257</v>
      </c>
      <c r="K1423" s="12">
        <v>5493.5654806964421</v>
      </c>
      <c r="L1423" s="12" t="s">
        <v>102</v>
      </c>
      <c r="M1423" s="15">
        <v>-3.9240307865571623E-2</v>
      </c>
      <c r="N1423" s="12">
        <v>6955.0650085382686</v>
      </c>
      <c r="O1423" s="14">
        <f t="shared" si="22"/>
        <v>-9.6097977792129724E-2</v>
      </c>
      <c r="P1423">
        <v>1</v>
      </c>
      <c r="Q1423">
        <v>2</v>
      </c>
      <c r="R1423">
        <v>2</v>
      </c>
      <c r="S1423">
        <v>1</v>
      </c>
    </row>
    <row r="1424" spans="1:19">
      <c r="A1424" s="10" t="s">
        <v>487</v>
      </c>
      <c r="B1424" s="2">
        <v>1</v>
      </c>
      <c r="C1424" s="11" t="s">
        <v>27</v>
      </c>
      <c r="D1424" s="2">
        <v>2</v>
      </c>
      <c r="E1424" s="2">
        <v>1994</v>
      </c>
      <c r="F1424" s="2" t="s">
        <v>361</v>
      </c>
      <c r="G1424" s="2">
        <v>1</v>
      </c>
      <c r="H1424" s="2">
        <v>0</v>
      </c>
      <c r="I1424" s="2">
        <v>0</v>
      </c>
      <c r="J1424" s="12">
        <v>7253</v>
      </c>
      <c r="K1424" s="12">
        <v>5490.5374716124152</v>
      </c>
      <c r="L1424" s="12" t="s">
        <v>141</v>
      </c>
      <c r="M1424" s="13">
        <v>-3.9240334518575649E-2</v>
      </c>
      <c r="N1424" s="12">
        <v>8727.4102539072537</v>
      </c>
      <c r="O1424" s="14">
        <f t="shared" si="22"/>
        <v>-9.6057317063074299E-2</v>
      </c>
      <c r="P1424">
        <v>1</v>
      </c>
      <c r="Q1424">
        <v>2</v>
      </c>
      <c r="R1424">
        <v>2</v>
      </c>
      <c r="S1424">
        <v>1</v>
      </c>
    </row>
    <row r="1425" spans="1:19">
      <c r="A1425" s="10" t="s">
        <v>160</v>
      </c>
      <c r="B1425" s="2">
        <v>3</v>
      </c>
      <c r="C1425" s="11" t="s">
        <v>24</v>
      </c>
      <c r="D1425" s="2">
        <v>2</v>
      </c>
      <c r="E1425" s="2">
        <v>2011</v>
      </c>
      <c r="F1425" s="2" t="s">
        <v>161</v>
      </c>
      <c r="G1425" s="2">
        <v>1</v>
      </c>
      <c r="H1425" s="2">
        <v>0</v>
      </c>
      <c r="I1425" s="2">
        <v>0</v>
      </c>
      <c r="J1425" s="12">
        <v>7236</v>
      </c>
      <c r="K1425" s="12">
        <v>5477.6684330052994</v>
      </c>
      <c r="L1425" s="12" t="s">
        <v>141</v>
      </c>
      <c r="M1425" s="15">
        <v>-3.9240447793842753E-2</v>
      </c>
      <c r="N1425" s="12">
        <v>6496.0761571687926</v>
      </c>
      <c r="O1425" s="14">
        <f t="shared" si="22"/>
        <v>-9.61085078067382E-2</v>
      </c>
      <c r="P1425">
        <v>1</v>
      </c>
      <c r="Q1425">
        <v>2</v>
      </c>
      <c r="R1425">
        <v>2</v>
      </c>
      <c r="S1425">
        <v>1</v>
      </c>
    </row>
    <row r="1426" spans="1:19">
      <c r="A1426" s="10" t="s">
        <v>556</v>
      </c>
      <c r="B1426" s="2">
        <v>2</v>
      </c>
      <c r="C1426" s="11" t="s">
        <v>39</v>
      </c>
      <c r="D1426" s="2">
        <v>1</v>
      </c>
      <c r="E1426" s="2">
        <v>1994</v>
      </c>
      <c r="F1426" s="2" t="s">
        <v>356</v>
      </c>
      <c r="G1426" s="2">
        <v>1</v>
      </c>
      <c r="H1426" s="2">
        <v>0</v>
      </c>
      <c r="I1426" s="2">
        <v>0</v>
      </c>
      <c r="J1426" s="12">
        <v>7174</v>
      </c>
      <c r="K1426" s="12">
        <v>5430.7342922028765</v>
      </c>
      <c r="L1426" s="12" t="s">
        <v>141</v>
      </c>
      <c r="M1426" s="13">
        <v>-3.9240860915405129E-2</v>
      </c>
      <c r="N1426" s="12">
        <v>8632.3509115580637</v>
      </c>
      <c r="O1426" s="14">
        <f t="shared" si="22"/>
        <v>-9.6059497892217793E-2</v>
      </c>
      <c r="P1426">
        <v>1</v>
      </c>
      <c r="Q1426">
        <v>2</v>
      </c>
      <c r="R1426">
        <v>2</v>
      </c>
      <c r="S1426">
        <v>1</v>
      </c>
    </row>
    <row r="1427" spans="1:19">
      <c r="A1427" s="10" t="s">
        <v>292</v>
      </c>
      <c r="B1427" s="2">
        <v>2</v>
      </c>
      <c r="C1427" s="11" t="s">
        <v>21</v>
      </c>
      <c r="D1427" s="2">
        <v>3</v>
      </c>
      <c r="E1427" s="2">
        <v>2018</v>
      </c>
      <c r="F1427" s="2" t="s">
        <v>293</v>
      </c>
      <c r="G1427" s="2">
        <v>1</v>
      </c>
      <c r="H1427" s="2">
        <v>0</v>
      </c>
      <c r="I1427" s="2">
        <v>0</v>
      </c>
      <c r="J1427" s="12">
        <v>7136</v>
      </c>
      <c r="K1427" s="12">
        <v>5401.9682059046181</v>
      </c>
      <c r="L1427" s="12" t="s">
        <v>26</v>
      </c>
      <c r="M1427" s="15">
        <v>-3.9241114118943363E-2</v>
      </c>
      <c r="N1427" s="12">
        <v>6877.6371454379159</v>
      </c>
      <c r="O1427" s="14">
        <f t="shared" si="22"/>
        <v>-9.6099754124010381E-2</v>
      </c>
      <c r="P1427">
        <v>1</v>
      </c>
      <c r="Q1427">
        <v>2</v>
      </c>
      <c r="R1427">
        <v>2</v>
      </c>
      <c r="S1427">
        <v>1</v>
      </c>
    </row>
    <row r="1428" spans="1:19">
      <c r="A1428" s="10" t="s">
        <v>331</v>
      </c>
      <c r="B1428" s="2">
        <v>6</v>
      </c>
      <c r="C1428" s="11" t="s">
        <v>26</v>
      </c>
      <c r="D1428" s="2">
        <v>1</v>
      </c>
      <c r="E1428" s="2">
        <v>1993</v>
      </c>
      <c r="F1428" s="2" t="s">
        <v>113</v>
      </c>
      <c r="G1428" s="2">
        <v>1</v>
      </c>
      <c r="H1428" s="2">
        <v>0</v>
      </c>
      <c r="I1428" s="2">
        <v>0</v>
      </c>
      <c r="J1428" s="12">
        <v>5640</v>
      </c>
      <c r="K1428" s="12">
        <v>4269.492808478426</v>
      </c>
      <c r="L1428" s="12" t="s">
        <v>26</v>
      </c>
      <c r="M1428" s="13">
        <v>-3.9251082342448437E-2</v>
      </c>
      <c r="N1428" s="12">
        <v>6796.3278488757542</v>
      </c>
      <c r="O1428" s="14">
        <f t="shared" si="22"/>
        <v>-9.6101619502827418E-2</v>
      </c>
      <c r="P1428">
        <v>1</v>
      </c>
      <c r="Q1428">
        <v>2</v>
      </c>
      <c r="R1428">
        <v>2</v>
      </c>
      <c r="S1428">
        <v>1</v>
      </c>
    </row>
    <row r="1429" spans="1:19">
      <c r="A1429" s="10" t="s">
        <v>274</v>
      </c>
      <c r="B1429" s="2">
        <v>4</v>
      </c>
      <c r="C1429" s="11" t="s">
        <v>26</v>
      </c>
      <c r="D1429" s="2">
        <v>1</v>
      </c>
      <c r="E1429" s="2">
        <v>1993</v>
      </c>
      <c r="F1429" s="2" t="s">
        <v>113</v>
      </c>
      <c r="G1429" s="2">
        <v>1</v>
      </c>
      <c r="H1429" s="2">
        <v>0</v>
      </c>
      <c r="I1429" s="2">
        <v>0</v>
      </c>
      <c r="J1429" s="12">
        <v>5433</v>
      </c>
      <c r="K1429" s="12">
        <v>4112.7933383800155</v>
      </c>
      <c r="L1429" s="12" t="s">
        <v>26</v>
      </c>
      <c r="M1429" s="15">
        <v>-3.9252461635406695E-2</v>
      </c>
      <c r="N1429" s="12">
        <v>6546.8881565499951</v>
      </c>
      <c r="O1429" s="14">
        <f t="shared" si="22"/>
        <v>-9.6107342089762349E-2</v>
      </c>
      <c r="P1429">
        <v>1</v>
      </c>
      <c r="Q1429">
        <v>2</v>
      </c>
      <c r="R1429">
        <v>2</v>
      </c>
      <c r="S1429">
        <v>1</v>
      </c>
    </row>
    <row r="1430" spans="1:19">
      <c r="A1430" s="10" t="s">
        <v>275</v>
      </c>
      <c r="B1430" s="2">
        <v>3</v>
      </c>
      <c r="C1430" s="11" t="s">
        <v>26</v>
      </c>
      <c r="D1430" s="2">
        <v>1</v>
      </c>
      <c r="E1430" s="2">
        <v>1993</v>
      </c>
      <c r="F1430" s="2" t="s">
        <v>113</v>
      </c>
      <c r="G1430" s="2">
        <v>1</v>
      </c>
      <c r="H1430" s="2">
        <v>0</v>
      </c>
      <c r="I1430" s="2">
        <v>0</v>
      </c>
      <c r="J1430" s="12">
        <v>4976</v>
      </c>
      <c r="K1430" s="12">
        <v>3766.8433005299016</v>
      </c>
      <c r="L1430" s="12" t="s">
        <v>26</v>
      </c>
      <c r="M1430" s="13">
        <v>-3.9255506741116469E-2</v>
      </c>
      <c r="N1430" s="12">
        <v>5996.1927971641408</v>
      </c>
      <c r="O1430" s="14">
        <f t="shared" si="22"/>
        <v>-9.6119976013575206E-2</v>
      </c>
      <c r="P1430">
        <v>1</v>
      </c>
      <c r="Q1430">
        <v>2</v>
      </c>
      <c r="R1430">
        <v>2</v>
      </c>
      <c r="S1430">
        <v>1</v>
      </c>
    </row>
    <row r="1431" spans="1:19">
      <c r="A1431" s="10" t="s">
        <v>456</v>
      </c>
      <c r="B1431" s="2">
        <v>2</v>
      </c>
      <c r="C1431" s="11" t="s">
        <v>39</v>
      </c>
      <c r="D1431" s="2">
        <v>3</v>
      </c>
      <c r="E1431" s="2">
        <v>2011</v>
      </c>
      <c r="F1431" s="2" t="s">
        <v>247</v>
      </c>
      <c r="G1431" s="2">
        <v>1</v>
      </c>
      <c r="H1431" s="2">
        <v>0</v>
      </c>
      <c r="I1431" s="2">
        <v>0</v>
      </c>
      <c r="J1431" s="12">
        <v>4272</v>
      </c>
      <c r="K1431" s="12">
        <v>3233.9137017411053</v>
      </c>
      <c r="L1431" s="12" t="s">
        <v>141</v>
      </c>
      <c r="M1431" s="15">
        <v>-3.9260197669824741E-2</v>
      </c>
      <c r="N1431" s="12">
        <v>3835.1627063882088</v>
      </c>
      <c r="O1431" s="14">
        <f t="shared" si="22"/>
        <v>-9.616955385921859E-2</v>
      </c>
      <c r="P1431">
        <v>1</v>
      </c>
      <c r="Q1431">
        <v>2</v>
      </c>
      <c r="R1431">
        <v>2</v>
      </c>
      <c r="S1431">
        <v>1</v>
      </c>
    </row>
    <row r="1432" spans="1:19">
      <c r="A1432" s="10" t="s">
        <v>349</v>
      </c>
      <c r="B1432" s="2">
        <v>2</v>
      </c>
      <c r="C1432" s="11" t="s">
        <v>39</v>
      </c>
      <c r="D1432" s="2">
        <v>3</v>
      </c>
      <c r="E1432" s="2">
        <v>2014</v>
      </c>
      <c r="F1432" s="2" t="s">
        <v>145</v>
      </c>
      <c r="G1432" s="2">
        <v>1</v>
      </c>
      <c r="H1432" s="2">
        <v>0</v>
      </c>
      <c r="I1432" s="2">
        <v>0</v>
      </c>
      <c r="J1432" s="12">
        <v>4272</v>
      </c>
      <c r="K1432" s="12">
        <v>3233.9137017411053</v>
      </c>
      <c r="L1432" s="12" t="s">
        <v>141</v>
      </c>
      <c r="M1432" s="13">
        <v>-3.9260197669824741E-2</v>
      </c>
      <c r="N1432" s="12">
        <v>4067.1328384117705</v>
      </c>
      <c r="O1432" s="14">
        <f t="shared" si="22"/>
        <v>-9.616423205484001E-2</v>
      </c>
      <c r="P1432">
        <v>1</v>
      </c>
      <c r="Q1432">
        <v>2</v>
      </c>
      <c r="R1432">
        <v>2</v>
      </c>
      <c r="S1432">
        <v>1</v>
      </c>
    </row>
    <row r="1433" spans="1:19">
      <c r="A1433" s="10" t="s">
        <v>540</v>
      </c>
      <c r="B1433" s="2">
        <v>2</v>
      </c>
      <c r="C1433" s="11" t="s">
        <v>39</v>
      </c>
      <c r="D1433" s="2">
        <v>1</v>
      </c>
      <c r="E1433" s="2">
        <v>2012</v>
      </c>
      <c r="F1433" s="2" t="s">
        <v>337</v>
      </c>
      <c r="G1433" s="2">
        <v>1</v>
      </c>
      <c r="H1433" s="2">
        <v>0</v>
      </c>
      <c r="I1433" s="2">
        <v>0</v>
      </c>
      <c r="J1433" s="12">
        <v>4240</v>
      </c>
      <c r="K1433" s="12">
        <v>3209.6896290688874</v>
      </c>
      <c r="L1433" s="12" t="s">
        <v>141</v>
      </c>
      <c r="M1433" s="15">
        <v>-3.9260410893856935E-2</v>
      </c>
      <c r="N1433" s="12">
        <v>3911.2409644144764</v>
      </c>
      <c r="O1433" s="14">
        <f t="shared" si="22"/>
        <v>-9.6167808489661111E-2</v>
      </c>
      <c r="P1433">
        <v>1</v>
      </c>
      <c r="Q1433">
        <v>2</v>
      </c>
      <c r="R1433">
        <v>2</v>
      </c>
      <c r="S1433">
        <v>1</v>
      </c>
    </row>
    <row r="1434" spans="1:19">
      <c r="A1434" s="10" t="s">
        <v>517</v>
      </c>
      <c r="B1434" s="2">
        <v>2</v>
      </c>
      <c r="C1434" s="11" t="s">
        <v>39</v>
      </c>
      <c r="D1434" s="2">
        <v>3</v>
      </c>
      <c r="E1434" s="2">
        <v>2016</v>
      </c>
      <c r="F1434" s="2" t="s">
        <v>158</v>
      </c>
      <c r="G1434" s="2">
        <v>1</v>
      </c>
      <c r="H1434" s="2">
        <v>0</v>
      </c>
      <c r="I1434" s="2">
        <v>0</v>
      </c>
      <c r="J1434" s="12">
        <v>4157</v>
      </c>
      <c r="K1434" s="12">
        <v>3146.8584405753218</v>
      </c>
      <c r="L1434" s="12" t="s">
        <v>141</v>
      </c>
      <c r="M1434" s="13">
        <v>-3.9260963943690441E-2</v>
      </c>
      <c r="N1434" s="12">
        <v>3984.043715101775</v>
      </c>
      <c r="O1434" s="14">
        <f t="shared" si="22"/>
        <v>-9.6166138266024992E-2</v>
      </c>
      <c r="P1434">
        <v>1</v>
      </c>
      <c r="Q1434">
        <v>2</v>
      </c>
      <c r="R1434">
        <v>2</v>
      </c>
      <c r="S1434">
        <v>1</v>
      </c>
    </row>
    <row r="1435" spans="1:19">
      <c r="A1435" s="10" t="s">
        <v>509</v>
      </c>
      <c r="B1435" s="2">
        <v>2</v>
      </c>
      <c r="C1435" s="11" t="s">
        <v>39</v>
      </c>
      <c r="D1435" s="2">
        <v>4</v>
      </c>
      <c r="E1435" s="2">
        <v>2012</v>
      </c>
      <c r="F1435" s="2" t="s">
        <v>510</v>
      </c>
      <c r="G1435" s="2">
        <v>1</v>
      </c>
      <c r="H1435" s="2">
        <v>0</v>
      </c>
      <c r="I1435" s="2">
        <v>0</v>
      </c>
      <c r="J1435" s="12">
        <v>4133</v>
      </c>
      <c r="K1435" s="12">
        <v>3128.6903860711582</v>
      </c>
      <c r="L1435" s="12" t="s">
        <v>141</v>
      </c>
      <c r="M1435" s="15">
        <v>-3.9261123861714584E-2</v>
      </c>
      <c r="N1435" s="12">
        <v>3812.5374778125074</v>
      </c>
      <c r="O1435" s="14">
        <f t="shared" si="22"/>
        <v>-9.6170072921907615E-2</v>
      </c>
      <c r="P1435">
        <v>1</v>
      </c>
      <c r="Q1435">
        <v>2</v>
      </c>
      <c r="R1435">
        <v>2</v>
      </c>
      <c r="S1435">
        <v>1</v>
      </c>
    </row>
    <row r="1436" spans="1:19">
      <c r="A1436" s="10" t="s">
        <v>355</v>
      </c>
      <c r="B1436" s="2">
        <v>1</v>
      </c>
      <c r="C1436" s="11" t="s">
        <v>21</v>
      </c>
      <c r="D1436" s="2">
        <v>1</v>
      </c>
      <c r="E1436" s="2">
        <v>1994</v>
      </c>
      <c r="F1436" s="2" t="s">
        <v>356</v>
      </c>
      <c r="G1436" s="2">
        <v>1</v>
      </c>
      <c r="H1436" s="2">
        <v>0</v>
      </c>
      <c r="I1436" s="2">
        <v>0</v>
      </c>
      <c r="J1436" s="12">
        <v>4041</v>
      </c>
      <c r="K1436" s="12">
        <v>3059.0461771385317</v>
      </c>
      <c r="L1436" s="12" t="s">
        <v>26</v>
      </c>
      <c r="M1436" s="13">
        <v>-3.9261736880807148E-2</v>
      </c>
      <c r="N1436" s="12">
        <v>4862.4658535832368</v>
      </c>
      <c r="O1436" s="14">
        <f t="shared" si="22"/>
        <v>-9.6145985711288587E-2</v>
      </c>
      <c r="P1436">
        <v>1</v>
      </c>
      <c r="Q1436">
        <v>2</v>
      </c>
      <c r="R1436">
        <v>2</v>
      </c>
      <c r="S1436">
        <v>1</v>
      </c>
    </row>
    <row r="1437" spans="1:19">
      <c r="A1437" s="10" t="s">
        <v>322</v>
      </c>
      <c r="B1437" s="2">
        <v>2</v>
      </c>
      <c r="C1437" s="11" t="s">
        <v>39</v>
      </c>
      <c r="D1437" s="2">
        <v>2</v>
      </c>
      <c r="E1437" s="2">
        <v>2014</v>
      </c>
      <c r="F1437" s="2" t="s">
        <v>323</v>
      </c>
      <c r="G1437" s="2">
        <v>1</v>
      </c>
      <c r="H1437" s="2">
        <v>0</v>
      </c>
      <c r="I1437" s="2">
        <v>0</v>
      </c>
      <c r="J1437" s="12">
        <v>3996</v>
      </c>
      <c r="K1437" s="12">
        <v>3024.9810749432249</v>
      </c>
      <c r="L1437" s="12" t="s">
        <v>141</v>
      </c>
      <c r="M1437" s="15">
        <v>-3.926203672710242E-2</v>
      </c>
      <c r="N1437" s="12">
        <v>3804.3686381773023</v>
      </c>
      <c r="O1437" s="14">
        <f t="shared" si="22"/>
        <v>-9.6170260329511162E-2</v>
      </c>
      <c r="P1437">
        <v>1</v>
      </c>
      <c r="Q1437">
        <v>2</v>
      </c>
      <c r="R1437">
        <v>2</v>
      </c>
      <c r="S1437">
        <v>1</v>
      </c>
    </row>
    <row r="1438" spans="1:19">
      <c r="A1438" s="10" t="s">
        <v>427</v>
      </c>
      <c r="B1438" s="2">
        <v>2</v>
      </c>
      <c r="C1438" s="11" t="s">
        <v>39</v>
      </c>
      <c r="D1438" s="2">
        <v>2</v>
      </c>
      <c r="E1438" s="2">
        <v>2012</v>
      </c>
      <c r="F1438" s="2" t="s">
        <v>268</v>
      </c>
      <c r="G1438" s="2">
        <v>1</v>
      </c>
      <c r="H1438" s="2">
        <v>0</v>
      </c>
      <c r="I1438" s="2">
        <v>0</v>
      </c>
      <c r="J1438" s="12">
        <v>3993</v>
      </c>
      <c r="K1438" s="12">
        <v>3022.7100681302045</v>
      </c>
      <c r="L1438" s="12" t="s">
        <v>141</v>
      </c>
      <c r="M1438" s="13">
        <v>-3.926205671685544E-2</v>
      </c>
      <c r="N1438" s="12">
        <v>3683.392728987501</v>
      </c>
      <c r="O1438" s="14">
        <f t="shared" si="22"/>
        <v>-9.6173035730454437E-2</v>
      </c>
      <c r="P1438">
        <v>1</v>
      </c>
      <c r="Q1438">
        <v>2</v>
      </c>
      <c r="R1438">
        <v>2</v>
      </c>
      <c r="S1438">
        <v>1</v>
      </c>
    </row>
    <row r="1439" spans="1:19">
      <c r="A1439" s="10" t="s">
        <v>349</v>
      </c>
      <c r="B1439" s="2">
        <v>2</v>
      </c>
      <c r="C1439" s="11" t="s">
        <v>39</v>
      </c>
      <c r="D1439" s="2">
        <v>3</v>
      </c>
      <c r="E1439" s="2">
        <v>2014</v>
      </c>
      <c r="F1439" s="2" t="s">
        <v>145</v>
      </c>
      <c r="G1439" s="2">
        <v>1</v>
      </c>
      <c r="H1439" s="2">
        <v>0</v>
      </c>
      <c r="I1439" s="2">
        <v>0</v>
      </c>
      <c r="J1439" s="12">
        <v>3990</v>
      </c>
      <c r="K1439" s="12">
        <v>3020.439061317184</v>
      </c>
      <c r="L1439" s="12" t="s">
        <v>141</v>
      </c>
      <c r="M1439" s="15">
        <v>-3.9262076706608452E-2</v>
      </c>
      <c r="N1439" s="12">
        <v>3798.6563729548138</v>
      </c>
      <c r="O1439" s="14">
        <f t="shared" si="22"/>
        <v>-9.6170391378960551E-2</v>
      </c>
      <c r="P1439">
        <v>1</v>
      </c>
      <c r="Q1439">
        <v>2</v>
      </c>
      <c r="R1439">
        <v>2</v>
      </c>
      <c r="S1439">
        <v>1</v>
      </c>
    </row>
    <row r="1440" spans="1:19">
      <c r="A1440" s="10" t="s">
        <v>349</v>
      </c>
      <c r="B1440" s="2">
        <v>2</v>
      </c>
      <c r="C1440" s="11" t="s">
        <v>39</v>
      </c>
      <c r="D1440" s="2">
        <v>3</v>
      </c>
      <c r="E1440" s="2">
        <v>2014</v>
      </c>
      <c r="F1440" s="2" t="s">
        <v>145</v>
      </c>
      <c r="G1440" s="2">
        <v>1</v>
      </c>
      <c r="H1440" s="2">
        <v>0</v>
      </c>
      <c r="I1440" s="2">
        <v>0</v>
      </c>
      <c r="J1440" s="12">
        <v>3989</v>
      </c>
      <c r="K1440" s="12">
        <v>3019.6820590461771</v>
      </c>
      <c r="L1440" s="12" t="s">
        <v>141</v>
      </c>
      <c r="M1440" s="13">
        <v>-3.9262083369859459E-2</v>
      </c>
      <c r="N1440" s="12">
        <v>3797.7043287510655</v>
      </c>
      <c r="O1440" s="14">
        <f t="shared" si="22"/>
        <v>-9.6170413220535433E-2</v>
      </c>
      <c r="P1440">
        <v>1</v>
      </c>
      <c r="Q1440">
        <v>2</v>
      </c>
      <c r="R1440">
        <v>2</v>
      </c>
      <c r="S1440">
        <v>1</v>
      </c>
    </row>
    <row r="1441" spans="1:19">
      <c r="A1441" s="10" t="s">
        <v>557</v>
      </c>
      <c r="B1441" s="2">
        <v>3</v>
      </c>
      <c r="C1441" s="11" t="s">
        <v>24</v>
      </c>
      <c r="D1441" s="2">
        <v>2</v>
      </c>
      <c r="E1441" s="2">
        <v>1994</v>
      </c>
      <c r="F1441" s="2" t="s">
        <v>361</v>
      </c>
      <c r="G1441" s="2">
        <v>1</v>
      </c>
      <c r="H1441" s="2">
        <v>0</v>
      </c>
      <c r="I1441" s="2">
        <v>0</v>
      </c>
      <c r="J1441" s="12">
        <v>3952</v>
      </c>
      <c r="K1441" s="12">
        <v>2991.6729750189252</v>
      </c>
      <c r="L1441" s="12" t="s">
        <v>141</v>
      </c>
      <c r="M1441" s="15">
        <v>-3.9262329910146686E-2</v>
      </c>
      <c r="N1441" s="12">
        <v>4755.37368308858</v>
      </c>
      <c r="O1441" s="14">
        <f t="shared" si="22"/>
        <v>-9.6148442594754052E-2</v>
      </c>
      <c r="P1441">
        <v>1</v>
      </c>
      <c r="Q1441">
        <v>2</v>
      </c>
      <c r="R1441">
        <v>2</v>
      </c>
      <c r="S1441">
        <v>1</v>
      </c>
    </row>
    <row r="1442" spans="1:19">
      <c r="A1442" s="10" t="s">
        <v>517</v>
      </c>
      <c r="B1442" s="2">
        <v>2</v>
      </c>
      <c r="C1442" s="11" t="s">
        <v>39</v>
      </c>
      <c r="D1442" s="2">
        <v>3</v>
      </c>
      <c r="E1442" s="2">
        <v>2016</v>
      </c>
      <c r="F1442" s="2" t="s">
        <v>158</v>
      </c>
      <c r="G1442" s="2">
        <v>1</v>
      </c>
      <c r="H1442" s="2">
        <v>0</v>
      </c>
      <c r="I1442" s="2">
        <v>0</v>
      </c>
      <c r="J1442" s="12">
        <v>3870</v>
      </c>
      <c r="K1442" s="12">
        <v>2929.5987887963665</v>
      </c>
      <c r="L1442" s="12" t="s">
        <v>141</v>
      </c>
      <c r="M1442" s="13">
        <v>-3.9262876296729185E-2</v>
      </c>
      <c r="N1442" s="12">
        <v>3708.9846469674935</v>
      </c>
      <c r="O1442" s="14">
        <f t="shared" si="22"/>
        <v>-9.6172448606672706E-2</v>
      </c>
      <c r="P1442">
        <v>1</v>
      </c>
      <c r="Q1442">
        <v>2</v>
      </c>
      <c r="R1442">
        <v>2</v>
      </c>
      <c r="S1442">
        <v>1</v>
      </c>
    </row>
    <row r="1443" spans="1:19">
      <c r="A1443" s="10" t="s">
        <v>517</v>
      </c>
      <c r="B1443" s="2">
        <v>2</v>
      </c>
      <c r="C1443" s="11" t="s">
        <v>39</v>
      </c>
      <c r="D1443" s="2">
        <v>3</v>
      </c>
      <c r="E1443" s="2">
        <v>2016</v>
      </c>
      <c r="F1443" s="2" t="s">
        <v>158</v>
      </c>
      <c r="G1443" s="2">
        <v>1</v>
      </c>
      <c r="H1443" s="2">
        <v>0</v>
      </c>
      <c r="I1443" s="2">
        <v>0</v>
      </c>
      <c r="J1443" s="12">
        <v>3868</v>
      </c>
      <c r="K1443" s="12">
        <v>2928.0847842543531</v>
      </c>
      <c r="L1443" s="12" t="s">
        <v>141</v>
      </c>
      <c r="M1443" s="15">
        <v>-3.9262889623231198E-2</v>
      </c>
      <c r="N1443" s="12">
        <v>3707.067859036244</v>
      </c>
      <c r="O1443" s="14">
        <f t="shared" si="22"/>
        <v>-9.6172492581171998E-2</v>
      </c>
      <c r="P1443">
        <v>1</v>
      </c>
      <c r="Q1443">
        <v>2</v>
      </c>
      <c r="R1443">
        <v>2</v>
      </c>
      <c r="S1443">
        <v>1</v>
      </c>
    </row>
    <row r="1444" spans="1:19">
      <c r="A1444" s="10" t="s">
        <v>349</v>
      </c>
      <c r="B1444" s="2">
        <v>2</v>
      </c>
      <c r="C1444" s="11" t="s">
        <v>39</v>
      </c>
      <c r="D1444" s="2">
        <v>3</v>
      </c>
      <c r="E1444" s="2">
        <v>2014</v>
      </c>
      <c r="F1444" s="2" t="s">
        <v>145</v>
      </c>
      <c r="G1444" s="2">
        <v>1</v>
      </c>
      <c r="H1444" s="2">
        <v>0</v>
      </c>
      <c r="I1444" s="2">
        <v>0</v>
      </c>
      <c r="J1444" s="12">
        <v>3845</v>
      </c>
      <c r="K1444" s="12">
        <v>2910.673732021196</v>
      </c>
      <c r="L1444" s="12" t="s">
        <v>141</v>
      </c>
      <c r="M1444" s="13">
        <v>-3.9263042878004334E-2</v>
      </c>
      <c r="N1444" s="12">
        <v>3660.609963411343</v>
      </c>
      <c r="O1444" s="14">
        <f t="shared" si="22"/>
        <v>-9.6173558407320378E-2</v>
      </c>
      <c r="P1444">
        <v>1</v>
      </c>
      <c r="Q1444">
        <v>2</v>
      </c>
      <c r="R1444">
        <v>2</v>
      </c>
      <c r="S1444">
        <v>1</v>
      </c>
    </row>
    <row r="1445" spans="1:19">
      <c r="A1445" s="10" t="s">
        <v>520</v>
      </c>
      <c r="B1445" s="2">
        <v>2</v>
      </c>
      <c r="C1445" s="11" t="s">
        <v>39</v>
      </c>
      <c r="D1445" s="2">
        <v>3</v>
      </c>
      <c r="E1445" s="2">
        <v>2012</v>
      </c>
      <c r="F1445" s="2" t="s">
        <v>148</v>
      </c>
      <c r="G1445" s="2">
        <v>1</v>
      </c>
      <c r="H1445" s="2">
        <v>0</v>
      </c>
      <c r="I1445" s="2">
        <v>0</v>
      </c>
      <c r="J1445" s="12">
        <v>3792</v>
      </c>
      <c r="K1445" s="12">
        <v>2870.5526116578353</v>
      </c>
      <c r="L1445" s="12" t="s">
        <v>141</v>
      </c>
      <c r="M1445" s="15">
        <v>-3.9263396030307658E-2</v>
      </c>
      <c r="N1445" s="12">
        <v>3497.9777681744563</v>
      </c>
      <c r="O1445" s="14">
        <f t="shared" si="22"/>
        <v>-9.6177289477010958E-2</v>
      </c>
      <c r="P1445">
        <v>1</v>
      </c>
      <c r="Q1445">
        <v>2</v>
      </c>
      <c r="R1445">
        <v>2</v>
      </c>
      <c r="S1445">
        <v>1</v>
      </c>
    </row>
    <row r="1446" spans="1:19">
      <c r="A1446" s="10" t="s">
        <v>451</v>
      </c>
      <c r="B1446" s="2">
        <v>2</v>
      </c>
      <c r="C1446" s="11" t="s">
        <v>39</v>
      </c>
      <c r="D1446" s="2">
        <v>2</v>
      </c>
      <c r="E1446" s="2">
        <v>2015</v>
      </c>
      <c r="F1446" s="2" t="s">
        <v>250</v>
      </c>
      <c r="G1446" s="2">
        <v>1</v>
      </c>
      <c r="H1446" s="2">
        <v>0</v>
      </c>
      <c r="I1446" s="2">
        <v>0</v>
      </c>
      <c r="J1446" s="12">
        <v>3637</v>
      </c>
      <c r="K1446" s="12">
        <v>2753.2172596517789</v>
      </c>
      <c r="L1446" s="12" t="s">
        <v>141</v>
      </c>
      <c r="M1446" s="13">
        <v>-3.9264428834213598E-2</v>
      </c>
      <c r="N1446" s="12">
        <v>3494.728947861845</v>
      </c>
      <c r="O1446" s="14">
        <f t="shared" si="22"/>
        <v>-9.6177364010684802E-2</v>
      </c>
      <c r="P1446">
        <v>1</v>
      </c>
      <c r="Q1446">
        <v>2</v>
      </c>
      <c r="R1446">
        <v>2</v>
      </c>
      <c r="S1446">
        <v>1</v>
      </c>
    </row>
    <row r="1447" spans="1:19">
      <c r="A1447" s="10" t="s">
        <v>349</v>
      </c>
      <c r="B1447" s="2">
        <v>2</v>
      </c>
      <c r="C1447" s="11" t="s">
        <v>39</v>
      </c>
      <c r="D1447" s="2">
        <v>3</v>
      </c>
      <c r="E1447" s="2">
        <v>2014</v>
      </c>
      <c r="F1447" s="2" t="s">
        <v>145</v>
      </c>
      <c r="G1447" s="2">
        <v>1</v>
      </c>
      <c r="H1447" s="2">
        <v>0</v>
      </c>
      <c r="I1447" s="2">
        <v>0</v>
      </c>
      <c r="J1447" s="12">
        <v>3631</v>
      </c>
      <c r="K1447" s="12">
        <v>2748.675246025738</v>
      </c>
      <c r="L1447" s="12" t="s">
        <v>141</v>
      </c>
      <c r="M1447" s="15">
        <v>-3.9264468813719637E-2</v>
      </c>
      <c r="N1447" s="12">
        <v>3456.8725038092552</v>
      </c>
      <c r="O1447" s="14">
        <f t="shared" si="22"/>
        <v>-9.6178232504348024E-2</v>
      </c>
      <c r="P1447">
        <v>1</v>
      </c>
      <c r="Q1447">
        <v>2</v>
      </c>
      <c r="R1447">
        <v>2</v>
      </c>
      <c r="S1447">
        <v>1</v>
      </c>
    </row>
    <row r="1448" spans="1:19">
      <c r="A1448" s="10" t="s">
        <v>349</v>
      </c>
      <c r="B1448" s="2">
        <v>2</v>
      </c>
      <c r="C1448" s="11" t="s">
        <v>39</v>
      </c>
      <c r="D1448" s="2">
        <v>3</v>
      </c>
      <c r="E1448" s="2">
        <v>2014</v>
      </c>
      <c r="F1448" s="2" t="s">
        <v>145</v>
      </c>
      <c r="G1448" s="2">
        <v>1</v>
      </c>
      <c r="H1448" s="2">
        <v>0</v>
      </c>
      <c r="I1448" s="2">
        <v>0</v>
      </c>
      <c r="J1448" s="12">
        <v>3626</v>
      </c>
      <c r="K1448" s="12">
        <v>2744.8902346707041</v>
      </c>
      <c r="L1448" s="12" t="s">
        <v>141</v>
      </c>
      <c r="M1448" s="13">
        <v>-3.9264502129974663E-2</v>
      </c>
      <c r="N1448" s="12">
        <v>3452.1122827905151</v>
      </c>
      <c r="O1448" s="14">
        <f t="shared" si="22"/>
        <v>-9.6178341712222504E-2</v>
      </c>
      <c r="P1448">
        <v>1</v>
      </c>
      <c r="Q1448">
        <v>2</v>
      </c>
      <c r="R1448">
        <v>2</v>
      </c>
      <c r="S1448">
        <v>1</v>
      </c>
    </row>
    <row r="1449" spans="1:19">
      <c r="A1449" s="10" t="s">
        <v>322</v>
      </c>
      <c r="B1449" s="2">
        <v>2</v>
      </c>
      <c r="C1449" s="11" t="s">
        <v>39</v>
      </c>
      <c r="D1449" s="2">
        <v>2</v>
      </c>
      <c r="E1449" s="2">
        <v>2014</v>
      </c>
      <c r="F1449" s="2" t="s">
        <v>323</v>
      </c>
      <c r="G1449" s="2">
        <v>1</v>
      </c>
      <c r="H1449" s="2">
        <v>0</v>
      </c>
      <c r="I1449" s="2">
        <v>0</v>
      </c>
      <c r="J1449" s="12">
        <v>3442</v>
      </c>
      <c r="K1449" s="12">
        <v>2605.6018168054507</v>
      </c>
      <c r="L1449" s="12" t="s">
        <v>141</v>
      </c>
      <c r="M1449" s="15">
        <v>-3.9265728168159778E-2</v>
      </c>
      <c r="N1449" s="12">
        <v>3276.9361493008696</v>
      </c>
      <c r="O1449" s="14">
        <f t="shared" si="22"/>
        <v>-9.6182360562003272E-2</v>
      </c>
      <c r="P1449">
        <v>1</v>
      </c>
      <c r="Q1449">
        <v>2</v>
      </c>
      <c r="R1449">
        <v>2</v>
      </c>
      <c r="S1449">
        <v>1</v>
      </c>
    </row>
    <row r="1450" spans="1:19">
      <c r="A1450" s="10" t="s">
        <v>322</v>
      </c>
      <c r="B1450" s="2">
        <v>2</v>
      </c>
      <c r="C1450" s="11" t="s">
        <v>39</v>
      </c>
      <c r="D1450" s="2">
        <v>2</v>
      </c>
      <c r="E1450" s="2">
        <v>2014</v>
      </c>
      <c r="F1450" s="2" t="s">
        <v>323</v>
      </c>
      <c r="G1450" s="2">
        <v>1</v>
      </c>
      <c r="H1450" s="2">
        <v>0</v>
      </c>
      <c r="I1450" s="2">
        <v>0</v>
      </c>
      <c r="J1450" s="12">
        <v>3162</v>
      </c>
      <c r="K1450" s="12">
        <v>2393.6411809235428</v>
      </c>
      <c r="L1450" s="12" t="s">
        <v>141</v>
      </c>
      <c r="M1450" s="13">
        <v>-3.9267593878441483E-2</v>
      </c>
      <c r="N1450" s="12">
        <v>3010.363772251409</v>
      </c>
      <c r="O1450" s="14">
        <f t="shared" si="22"/>
        <v>-9.6188476202974021E-2</v>
      </c>
      <c r="P1450">
        <v>1</v>
      </c>
      <c r="Q1450">
        <v>2</v>
      </c>
      <c r="R1450">
        <v>2</v>
      </c>
      <c r="S1450">
        <v>1</v>
      </c>
    </row>
    <row r="1451" spans="1:19">
      <c r="A1451" s="10" t="s">
        <v>322</v>
      </c>
      <c r="B1451" s="2">
        <v>2</v>
      </c>
      <c r="C1451" s="11" t="s">
        <v>39</v>
      </c>
      <c r="D1451" s="2">
        <v>2</v>
      </c>
      <c r="E1451" s="2">
        <v>2014</v>
      </c>
      <c r="F1451" s="2" t="s">
        <v>323</v>
      </c>
      <c r="G1451" s="2">
        <v>1</v>
      </c>
      <c r="H1451" s="2">
        <v>0</v>
      </c>
      <c r="I1451" s="2">
        <v>0</v>
      </c>
      <c r="J1451" s="12">
        <v>2874</v>
      </c>
      <c r="K1451" s="12">
        <v>2175.6245268735806</v>
      </c>
      <c r="L1451" s="12" t="s">
        <v>141</v>
      </c>
      <c r="M1451" s="15">
        <v>-3.9269512894731226E-2</v>
      </c>
      <c r="N1451" s="12">
        <v>2736.1750415719634</v>
      </c>
      <c r="O1451" s="14">
        <f t="shared" si="22"/>
        <v>-9.6194766576543911E-2</v>
      </c>
      <c r="P1451">
        <v>1</v>
      </c>
      <c r="Q1451">
        <v>2</v>
      </c>
      <c r="R1451">
        <v>2</v>
      </c>
      <c r="S1451">
        <v>1</v>
      </c>
    </row>
    <row r="1452" spans="1:19">
      <c r="A1452" s="10" t="s">
        <v>558</v>
      </c>
      <c r="B1452" s="2">
        <v>5</v>
      </c>
      <c r="C1452" s="11" t="s">
        <v>24</v>
      </c>
      <c r="D1452" s="2">
        <v>1</v>
      </c>
      <c r="E1452" s="2">
        <v>2018</v>
      </c>
      <c r="F1452" s="2" t="s">
        <v>515</v>
      </c>
      <c r="G1452" s="2">
        <v>1</v>
      </c>
      <c r="H1452" s="2">
        <v>0</v>
      </c>
      <c r="I1452" s="2">
        <v>0</v>
      </c>
      <c r="J1452" s="12">
        <v>1738</v>
      </c>
      <c r="K1452" s="12">
        <v>1315.6699470098411</v>
      </c>
      <c r="L1452" s="12" t="s">
        <v>141</v>
      </c>
      <c r="M1452" s="13">
        <v>-3.9277082347874123E-2</v>
      </c>
      <c r="N1452" s="12">
        <v>1675.0747419802547</v>
      </c>
      <c r="O1452" s="14">
        <f t="shared" si="22"/>
        <v>-9.6219110090819751E-2</v>
      </c>
      <c r="P1452">
        <v>1</v>
      </c>
      <c r="Q1452">
        <v>2</v>
      </c>
      <c r="R1452">
        <v>2</v>
      </c>
      <c r="S1452">
        <v>1</v>
      </c>
    </row>
    <row r="1453" spans="1:19">
      <c r="A1453" s="10" t="s">
        <v>559</v>
      </c>
      <c r="B1453" s="2">
        <v>5</v>
      </c>
      <c r="C1453" s="11" t="s">
        <v>39</v>
      </c>
      <c r="D1453" s="2">
        <v>2</v>
      </c>
      <c r="E1453" s="2">
        <v>2018</v>
      </c>
      <c r="F1453" s="2" t="s">
        <v>393</v>
      </c>
      <c r="G1453" s="2">
        <v>1</v>
      </c>
      <c r="H1453" s="2">
        <v>0</v>
      </c>
      <c r="I1453" s="2">
        <v>0</v>
      </c>
      <c r="J1453" s="12">
        <v>1731</v>
      </c>
      <c r="K1453" s="12">
        <v>1310.3709311127934</v>
      </c>
      <c r="L1453" s="12" t="s">
        <v>141</v>
      </c>
      <c r="M1453" s="15">
        <v>-3.9277128990631162E-2</v>
      </c>
      <c r="N1453" s="12">
        <v>1668.3281808790684</v>
      </c>
      <c r="O1453" s="14">
        <f t="shared" si="22"/>
        <v>-9.6219264868842663E-2</v>
      </c>
      <c r="P1453">
        <v>1</v>
      </c>
      <c r="Q1453">
        <v>2</v>
      </c>
      <c r="R1453">
        <v>2</v>
      </c>
      <c r="S1453">
        <v>1</v>
      </c>
    </row>
    <row r="1454" spans="1:19">
      <c r="A1454" s="10" t="s">
        <v>546</v>
      </c>
      <c r="B1454" s="2">
        <v>3</v>
      </c>
      <c r="C1454" s="11" t="s">
        <v>19</v>
      </c>
      <c r="D1454" s="2">
        <v>2</v>
      </c>
      <c r="E1454" s="2">
        <v>2017</v>
      </c>
      <c r="F1454" s="2" t="s">
        <v>315</v>
      </c>
      <c r="G1454" s="2">
        <v>1</v>
      </c>
      <c r="H1454" s="2">
        <v>0</v>
      </c>
      <c r="I1454" s="2">
        <v>0</v>
      </c>
      <c r="J1454" s="12">
        <v>1729</v>
      </c>
      <c r="K1454" s="12">
        <v>1308.8569265707797</v>
      </c>
      <c r="L1454" s="12" t="s">
        <v>102</v>
      </c>
      <c r="M1454" s="13">
        <v>-3.9277142317133175E-2</v>
      </c>
      <c r="N1454" s="12">
        <v>1658.872905924894</v>
      </c>
      <c r="O1454" s="14">
        <f t="shared" si="22"/>
        <v>-9.6219481789543662E-2</v>
      </c>
      <c r="P1454">
        <v>1</v>
      </c>
      <c r="Q1454">
        <v>2</v>
      </c>
      <c r="R1454">
        <v>2</v>
      </c>
      <c r="S1454">
        <v>1</v>
      </c>
    </row>
    <row r="1455" spans="1:19">
      <c r="A1455" s="10" t="s">
        <v>560</v>
      </c>
      <c r="B1455" s="2">
        <v>3</v>
      </c>
      <c r="C1455" s="11" t="s">
        <v>39</v>
      </c>
      <c r="D1455" s="2">
        <v>3</v>
      </c>
      <c r="E1455" s="2">
        <v>2017</v>
      </c>
      <c r="F1455" s="2" t="s">
        <v>389</v>
      </c>
      <c r="G1455" s="2">
        <v>1</v>
      </c>
      <c r="H1455" s="2">
        <v>0</v>
      </c>
      <c r="I1455" s="2">
        <v>0</v>
      </c>
      <c r="J1455" s="12">
        <v>1729</v>
      </c>
      <c r="K1455" s="12">
        <v>1308.8569265707797</v>
      </c>
      <c r="L1455" s="12" t="s">
        <v>141</v>
      </c>
      <c r="M1455" s="15">
        <v>-3.9277142317133175E-2</v>
      </c>
      <c r="N1455" s="12">
        <v>1658.872905924894</v>
      </c>
      <c r="O1455" s="14">
        <f t="shared" si="22"/>
        <v>-9.6219481789543662E-2</v>
      </c>
      <c r="P1455">
        <v>1</v>
      </c>
      <c r="Q1455">
        <v>2</v>
      </c>
      <c r="R1455">
        <v>2</v>
      </c>
      <c r="S1455">
        <v>1</v>
      </c>
    </row>
    <row r="1456" spans="1:19">
      <c r="A1456" s="10" t="s">
        <v>561</v>
      </c>
      <c r="B1456" s="2">
        <v>4</v>
      </c>
      <c r="C1456" s="11" t="s">
        <v>26</v>
      </c>
      <c r="D1456" s="2">
        <v>3</v>
      </c>
      <c r="E1456" s="2">
        <v>2017</v>
      </c>
      <c r="F1456" s="2" t="s">
        <v>389</v>
      </c>
      <c r="G1456" s="2">
        <v>1</v>
      </c>
      <c r="H1456" s="2">
        <v>0</v>
      </c>
      <c r="I1456" s="2">
        <v>0</v>
      </c>
      <c r="J1456" s="12">
        <v>1725</v>
      </c>
      <c r="K1456" s="12">
        <v>1305.8289174867525</v>
      </c>
      <c r="L1456" s="12" t="s">
        <v>26</v>
      </c>
      <c r="M1456" s="13">
        <v>-3.9277168970137201E-2</v>
      </c>
      <c r="N1456" s="12">
        <v>1655.0351432738241</v>
      </c>
      <c r="O1456" s="14">
        <f t="shared" si="22"/>
        <v>-9.6219569834594565E-2</v>
      </c>
      <c r="P1456">
        <v>1</v>
      </c>
      <c r="Q1456">
        <v>2</v>
      </c>
      <c r="R1456">
        <v>2</v>
      </c>
      <c r="S1456">
        <v>1</v>
      </c>
    </row>
    <row r="1457" spans="1:19">
      <c r="A1457" s="10" t="s">
        <v>546</v>
      </c>
      <c r="B1457" s="2">
        <v>3</v>
      </c>
      <c r="C1457" s="11" t="s">
        <v>19</v>
      </c>
      <c r="D1457" s="2">
        <v>2</v>
      </c>
      <c r="E1457" s="2">
        <v>2017</v>
      </c>
      <c r="F1457" s="2" t="s">
        <v>315</v>
      </c>
      <c r="G1457" s="2">
        <v>1</v>
      </c>
      <c r="H1457" s="2">
        <v>0</v>
      </c>
      <c r="I1457" s="2">
        <v>0</v>
      </c>
      <c r="J1457" s="12">
        <v>1724</v>
      </c>
      <c r="K1457" s="12">
        <v>1305.0719152157458</v>
      </c>
      <c r="L1457" s="12" t="s">
        <v>102</v>
      </c>
      <c r="M1457" s="15">
        <v>-3.9277175633388207E-2</v>
      </c>
      <c r="N1457" s="12">
        <v>1654.0757026110568</v>
      </c>
      <c r="O1457" s="14">
        <f t="shared" si="22"/>
        <v>-9.6219591845857294E-2</v>
      </c>
      <c r="P1457">
        <v>1</v>
      </c>
      <c r="Q1457">
        <v>2</v>
      </c>
      <c r="R1457">
        <v>2</v>
      </c>
      <c r="S1457">
        <v>1</v>
      </c>
    </row>
    <row r="1458" spans="1:19">
      <c r="A1458" s="10" t="s">
        <v>562</v>
      </c>
      <c r="B1458" s="2">
        <v>4</v>
      </c>
      <c r="C1458" s="11" t="s">
        <v>39</v>
      </c>
      <c r="D1458" s="2">
        <v>2</v>
      </c>
      <c r="E1458" s="2">
        <v>2017</v>
      </c>
      <c r="F1458" s="2" t="s">
        <v>315</v>
      </c>
      <c r="G1458" s="2">
        <v>1</v>
      </c>
      <c r="H1458" s="2">
        <v>0</v>
      </c>
      <c r="I1458" s="2">
        <v>0</v>
      </c>
      <c r="J1458" s="12">
        <v>1713</v>
      </c>
      <c r="K1458" s="12">
        <v>1296.7448902346707</v>
      </c>
      <c r="L1458" s="12" t="s">
        <v>141</v>
      </c>
      <c r="M1458" s="13">
        <v>-3.9277248929149272E-2</v>
      </c>
      <c r="N1458" s="12">
        <v>1643.521855320615</v>
      </c>
      <c r="O1458" s="14">
        <f t="shared" si="22"/>
        <v>-9.6219833969747245E-2</v>
      </c>
      <c r="P1458">
        <v>1</v>
      </c>
      <c r="Q1458">
        <v>2</v>
      </c>
      <c r="R1458">
        <v>2</v>
      </c>
      <c r="S1458">
        <v>1</v>
      </c>
    </row>
    <row r="1459" spans="1:19">
      <c r="A1459" s="10" t="s">
        <v>560</v>
      </c>
      <c r="B1459" s="2">
        <v>3</v>
      </c>
      <c r="C1459" s="11" t="s">
        <v>27</v>
      </c>
      <c r="D1459" s="2">
        <v>3</v>
      </c>
      <c r="E1459" s="2">
        <v>2017</v>
      </c>
      <c r="F1459" s="2" t="s">
        <v>389</v>
      </c>
      <c r="G1459" s="2">
        <v>1</v>
      </c>
      <c r="H1459" s="2">
        <v>0</v>
      </c>
      <c r="I1459" s="2">
        <v>0</v>
      </c>
      <c r="J1459" s="12">
        <v>1713</v>
      </c>
      <c r="K1459" s="12">
        <v>1296.7448902346707</v>
      </c>
      <c r="L1459" s="12" t="s">
        <v>141</v>
      </c>
      <c r="M1459" s="15">
        <v>-3.9277248929149272E-2</v>
      </c>
      <c r="N1459" s="12">
        <v>1643.521855320615</v>
      </c>
      <c r="O1459" s="14">
        <f t="shared" si="22"/>
        <v>-9.6219833969747245E-2</v>
      </c>
      <c r="P1459">
        <v>1</v>
      </c>
      <c r="Q1459">
        <v>2</v>
      </c>
      <c r="R1459">
        <v>2</v>
      </c>
      <c r="S1459">
        <v>1</v>
      </c>
    </row>
    <row r="1460" spans="1:19">
      <c r="A1460" s="10" t="s">
        <v>563</v>
      </c>
      <c r="B1460" s="2">
        <v>5</v>
      </c>
      <c r="C1460" s="11" t="s">
        <v>26</v>
      </c>
      <c r="D1460" s="2">
        <v>3</v>
      </c>
      <c r="E1460" s="2">
        <v>2017</v>
      </c>
      <c r="F1460" s="2" t="s">
        <v>389</v>
      </c>
      <c r="G1460" s="2">
        <v>1</v>
      </c>
      <c r="H1460" s="2">
        <v>0</v>
      </c>
      <c r="I1460" s="2">
        <v>0</v>
      </c>
      <c r="J1460" s="12">
        <v>1711</v>
      </c>
      <c r="K1460" s="12">
        <v>1295.2308856926572</v>
      </c>
      <c r="L1460" s="12" t="s">
        <v>26</v>
      </c>
      <c r="M1460" s="13">
        <v>-3.9277262255651285E-2</v>
      </c>
      <c r="N1460" s="12">
        <v>1641.6029739950802</v>
      </c>
      <c r="O1460" s="14">
        <f t="shared" si="22"/>
        <v>-9.621987799227269E-2</v>
      </c>
      <c r="P1460">
        <v>1</v>
      </c>
      <c r="Q1460">
        <v>2</v>
      </c>
      <c r="R1460">
        <v>2</v>
      </c>
      <c r="S1460">
        <v>1</v>
      </c>
    </row>
    <row r="1461" spans="1:19">
      <c r="A1461" s="10" t="s">
        <v>564</v>
      </c>
      <c r="B1461" s="2">
        <v>5</v>
      </c>
      <c r="C1461" s="11" t="s">
        <v>19</v>
      </c>
      <c r="D1461" s="2">
        <v>2</v>
      </c>
      <c r="E1461" s="2">
        <v>2020</v>
      </c>
      <c r="F1461" s="2" t="s">
        <v>126</v>
      </c>
      <c r="G1461" s="2">
        <v>1</v>
      </c>
      <c r="H1461" s="2">
        <v>0</v>
      </c>
      <c r="I1461" s="2">
        <v>0</v>
      </c>
      <c r="J1461" s="12">
        <v>1710</v>
      </c>
      <c r="K1461" s="12">
        <v>1294.4738834216503</v>
      </c>
      <c r="L1461" s="12" t="s">
        <v>102</v>
      </c>
      <c r="M1461" s="15">
        <v>-3.9277268918902292E-2</v>
      </c>
      <c r="N1461" s="12">
        <v>1642.0429844802022</v>
      </c>
      <c r="O1461" s="14">
        <f t="shared" si="22"/>
        <v>-9.6219867897655326E-2</v>
      </c>
      <c r="P1461">
        <v>1</v>
      </c>
      <c r="Q1461">
        <v>2</v>
      </c>
      <c r="R1461">
        <v>2</v>
      </c>
      <c r="S1461">
        <v>1</v>
      </c>
    </row>
    <row r="1462" spans="1:19">
      <c r="A1462" s="10" t="s">
        <v>565</v>
      </c>
      <c r="B1462" s="2">
        <v>4</v>
      </c>
      <c r="C1462" s="11" t="s">
        <v>19</v>
      </c>
      <c r="D1462" s="2">
        <v>2</v>
      </c>
      <c r="E1462" s="2">
        <v>2018</v>
      </c>
      <c r="F1462" s="2" t="s">
        <v>393</v>
      </c>
      <c r="G1462" s="2">
        <v>1</v>
      </c>
      <c r="H1462" s="2">
        <v>0</v>
      </c>
      <c r="I1462" s="2">
        <v>0</v>
      </c>
      <c r="J1462" s="12">
        <v>1693</v>
      </c>
      <c r="K1462" s="12">
        <v>1281.6048448145345</v>
      </c>
      <c r="L1462" s="12" t="s">
        <v>102</v>
      </c>
      <c r="M1462" s="13">
        <v>-3.9277382194169395E-2</v>
      </c>
      <c r="N1462" s="12">
        <v>1631.703992044057</v>
      </c>
      <c r="O1462" s="14">
        <f t="shared" si="22"/>
        <v>-9.6220105092395591E-2</v>
      </c>
      <c r="P1462">
        <v>1</v>
      </c>
      <c r="Q1462">
        <v>2</v>
      </c>
      <c r="R1462">
        <v>2</v>
      </c>
      <c r="S1462">
        <v>1</v>
      </c>
    </row>
    <row r="1463" spans="1:19">
      <c r="A1463" s="10" t="s">
        <v>560</v>
      </c>
      <c r="B1463" s="2">
        <v>3</v>
      </c>
      <c r="C1463" s="11" t="s">
        <v>19</v>
      </c>
      <c r="D1463" s="2">
        <v>3</v>
      </c>
      <c r="E1463" s="2">
        <v>2017</v>
      </c>
      <c r="F1463" s="2" t="s">
        <v>389</v>
      </c>
      <c r="G1463" s="2">
        <v>1</v>
      </c>
      <c r="H1463" s="2">
        <v>0</v>
      </c>
      <c r="I1463" s="2">
        <v>0</v>
      </c>
      <c r="J1463" s="12">
        <v>1691</v>
      </c>
      <c r="K1463" s="12">
        <v>1280.0908402725208</v>
      </c>
      <c r="L1463" s="12" t="s">
        <v>102</v>
      </c>
      <c r="M1463" s="15">
        <v>-3.9277395520671408E-2</v>
      </c>
      <c r="N1463" s="12">
        <v>1622.4141607397314</v>
      </c>
      <c r="O1463" s="14">
        <f t="shared" si="22"/>
        <v>-9.6220318217527176E-2</v>
      </c>
      <c r="P1463">
        <v>1</v>
      </c>
      <c r="Q1463">
        <v>2</v>
      </c>
      <c r="R1463">
        <v>2</v>
      </c>
      <c r="S1463">
        <v>1</v>
      </c>
    </row>
    <row r="1464" spans="1:19">
      <c r="A1464" s="10" t="s">
        <v>561</v>
      </c>
      <c r="B1464" s="2">
        <v>4</v>
      </c>
      <c r="C1464" s="11" t="s">
        <v>39</v>
      </c>
      <c r="D1464" s="2">
        <v>3</v>
      </c>
      <c r="E1464" s="2">
        <v>2017</v>
      </c>
      <c r="F1464" s="2" t="s">
        <v>389</v>
      </c>
      <c r="G1464" s="2">
        <v>1</v>
      </c>
      <c r="H1464" s="2">
        <v>0</v>
      </c>
      <c r="I1464" s="2">
        <v>0</v>
      </c>
      <c r="J1464" s="12">
        <v>1689</v>
      </c>
      <c r="K1464" s="12">
        <v>1278.5768357305074</v>
      </c>
      <c r="L1464" s="12" t="s">
        <v>141</v>
      </c>
      <c r="M1464" s="13">
        <v>-3.9277408847173421E-2</v>
      </c>
      <c r="N1464" s="12">
        <v>1620.4952794141966</v>
      </c>
      <c r="O1464" s="14">
        <f t="shared" si="22"/>
        <v>-9.6220362240052634E-2</v>
      </c>
      <c r="P1464">
        <v>1</v>
      </c>
      <c r="Q1464">
        <v>2</v>
      </c>
      <c r="R1464">
        <v>2</v>
      </c>
      <c r="S1464">
        <v>1</v>
      </c>
    </row>
    <row r="1465" spans="1:19">
      <c r="A1465" s="10" t="s">
        <v>560</v>
      </c>
      <c r="B1465" s="2">
        <v>3</v>
      </c>
      <c r="C1465" s="11" t="s">
        <v>27</v>
      </c>
      <c r="D1465" s="2">
        <v>3</v>
      </c>
      <c r="E1465" s="2">
        <v>2017</v>
      </c>
      <c r="F1465" s="2" t="s">
        <v>389</v>
      </c>
      <c r="G1465" s="2">
        <v>1</v>
      </c>
      <c r="H1465" s="2">
        <v>0</v>
      </c>
      <c r="I1465" s="2">
        <v>0</v>
      </c>
      <c r="J1465" s="12">
        <v>1688</v>
      </c>
      <c r="K1465" s="12">
        <v>1277.8198334595004</v>
      </c>
      <c r="L1465" s="12" t="s">
        <v>141</v>
      </c>
      <c r="M1465" s="15">
        <v>-3.9277415510424428E-2</v>
      </c>
      <c r="N1465" s="12">
        <v>1619.5358387514291</v>
      </c>
      <c r="O1465" s="14">
        <f t="shared" si="22"/>
        <v>-9.622038425131535E-2</v>
      </c>
      <c r="P1465">
        <v>1</v>
      </c>
      <c r="Q1465">
        <v>2</v>
      </c>
      <c r="R1465">
        <v>2</v>
      </c>
      <c r="S1465">
        <v>1</v>
      </c>
    </row>
    <row r="1466" spans="1:19">
      <c r="A1466" s="10" t="s">
        <v>560</v>
      </c>
      <c r="B1466" s="2">
        <v>3</v>
      </c>
      <c r="C1466" s="11" t="s">
        <v>19</v>
      </c>
      <c r="D1466" s="2">
        <v>3</v>
      </c>
      <c r="E1466" s="2">
        <v>2017</v>
      </c>
      <c r="F1466" s="2" t="s">
        <v>389</v>
      </c>
      <c r="G1466" s="2">
        <v>1</v>
      </c>
      <c r="H1466" s="2">
        <v>0</v>
      </c>
      <c r="I1466" s="2">
        <v>0</v>
      </c>
      <c r="J1466" s="12">
        <v>1684</v>
      </c>
      <c r="K1466" s="12">
        <v>1274.7918243754732</v>
      </c>
      <c r="L1466" s="12" t="s">
        <v>102</v>
      </c>
      <c r="M1466" s="13">
        <v>-3.9277442163428447E-2</v>
      </c>
      <c r="N1466" s="12">
        <v>1615.6980761003595</v>
      </c>
      <c r="O1466" s="14">
        <f t="shared" si="22"/>
        <v>-9.6220472296366238E-2</v>
      </c>
      <c r="P1466">
        <v>1</v>
      </c>
      <c r="Q1466">
        <v>2</v>
      </c>
      <c r="R1466">
        <v>2</v>
      </c>
      <c r="S1466">
        <v>1</v>
      </c>
    </row>
    <row r="1467" spans="1:19">
      <c r="A1467" s="10" t="s">
        <v>566</v>
      </c>
      <c r="B1467" s="2">
        <v>3</v>
      </c>
      <c r="C1467" s="11" t="s">
        <v>24</v>
      </c>
      <c r="D1467" s="2">
        <v>3</v>
      </c>
      <c r="E1467" s="2">
        <v>2018</v>
      </c>
      <c r="F1467" s="2" t="s">
        <v>293</v>
      </c>
      <c r="G1467" s="2">
        <v>1</v>
      </c>
      <c r="H1467" s="2">
        <v>0</v>
      </c>
      <c r="I1467" s="2">
        <v>0</v>
      </c>
      <c r="J1467" s="12">
        <v>1684</v>
      </c>
      <c r="K1467" s="12">
        <v>1274.7918243754732</v>
      </c>
      <c r="L1467" s="12" t="s">
        <v>141</v>
      </c>
      <c r="M1467" s="15">
        <v>-3.9277442163428447E-2</v>
      </c>
      <c r="N1467" s="12">
        <v>1623.0298420568176</v>
      </c>
      <c r="O1467" s="14">
        <f t="shared" si="22"/>
        <v>-9.6220304092710762E-2</v>
      </c>
      <c r="P1467">
        <v>1</v>
      </c>
      <c r="Q1467">
        <v>2</v>
      </c>
      <c r="R1467">
        <v>2</v>
      </c>
      <c r="S1467">
        <v>1</v>
      </c>
    </row>
    <row r="1468" spans="1:19">
      <c r="A1468" s="10" t="s">
        <v>560</v>
      </c>
      <c r="B1468" s="2">
        <v>3</v>
      </c>
      <c r="C1468" s="11" t="s">
        <v>19</v>
      </c>
      <c r="D1468" s="2">
        <v>3</v>
      </c>
      <c r="E1468" s="2">
        <v>2017</v>
      </c>
      <c r="F1468" s="2" t="s">
        <v>389</v>
      </c>
      <c r="G1468" s="2">
        <v>1</v>
      </c>
      <c r="H1468" s="2">
        <v>0</v>
      </c>
      <c r="I1468" s="2">
        <v>0</v>
      </c>
      <c r="J1468" s="12">
        <v>1681</v>
      </c>
      <c r="K1468" s="12">
        <v>1272.5208175624527</v>
      </c>
      <c r="L1468" s="12" t="s">
        <v>102</v>
      </c>
      <c r="M1468" s="13">
        <v>-3.9277462153181467E-2</v>
      </c>
      <c r="N1468" s="12">
        <v>1612.8197541120571</v>
      </c>
      <c r="O1468" s="14">
        <f t="shared" si="22"/>
        <v>-9.6220538330154426E-2</v>
      </c>
      <c r="P1468">
        <v>1</v>
      </c>
      <c r="Q1468">
        <v>2</v>
      </c>
      <c r="R1468">
        <v>2</v>
      </c>
      <c r="S1468">
        <v>1</v>
      </c>
    </row>
    <row r="1469" spans="1:19">
      <c r="A1469" s="10" t="s">
        <v>562</v>
      </c>
      <c r="B1469" s="2">
        <v>4</v>
      </c>
      <c r="C1469" s="11" t="s">
        <v>19</v>
      </c>
      <c r="D1469" s="2">
        <v>2</v>
      </c>
      <c r="E1469" s="2">
        <v>2017</v>
      </c>
      <c r="F1469" s="2" t="s">
        <v>315</v>
      </c>
      <c r="G1469" s="2">
        <v>1</v>
      </c>
      <c r="H1469" s="2">
        <v>0</v>
      </c>
      <c r="I1469" s="2">
        <v>0</v>
      </c>
      <c r="J1469" s="12">
        <v>1681</v>
      </c>
      <c r="K1469" s="12">
        <v>1272.5208175624527</v>
      </c>
      <c r="L1469" s="12" t="s">
        <v>102</v>
      </c>
      <c r="M1469" s="15">
        <v>-3.9277462153181467E-2</v>
      </c>
      <c r="N1469" s="12">
        <v>1612.8197541120571</v>
      </c>
      <c r="O1469" s="14">
        <f t="shared" si="22"/>
        <v>-9.6220538330154426E-2</v>
      </c>
      <c r="P1469">
        <v>1</v>
      </c>
      <c r="Q1469">
        <v>2</v>
      </c>
      <c r="R1469">
        <v>2</v>
      </c>
      <c r="S1469">
        <v>1</v>
      </c>
    </row>
    <row r="1470" spans="1:19">
      <c r="A1470" s="10" t="s">
        <v>505</v>
      </c>
      <c r="B1470" s="2">
        <v>3</v>
      </c>
      <c r="C1470" s="11" t="s">
        <v>24</v>
      </c>
      <c r="D1470" s="2">
        <v>2</v>
      </c>
      <c r="E1470" s="2">
        <v>2019</v>
      </c>
      <c r="F1470" s="2" t="s">
        <v>240</v>
      </c>
      <c r="G1470" s="2">
        <v>1</v>
      </c>
      <c r="H1470" s="2">
        <v>0</v>
      </c>
      <c r="I1470" s="2">
        <v>0</v>
      </c>
      <c r="J1470" s="12">
        <v>1680</v>
      </c>
      <c r="K1470" s="12">
        <v>1271.763815291446</v>
      </c>
      <c r="L1470" s="12" t="s">
        <v>141</v>
      </c>
      <c r="M1470" s="13">
        <v>-3.9277468816432473E-2</v>
      </c>
      <c r="N1470" s="12">
        <v>1623.3873321560523</v>
      </c>
      <c r="O1470" s="14">
        <f t="shared" si="22"/>
        <v>-9.6220295891256732E-2</v>
      </c>
      <c r="P1470">
        <v>1</v>
      </c>
      <c r="Q1470">
        <v>2</v>
      </c>
      <c r="R1470">
        <v>2</v>
      </c>
      <c r="S1470">
        <v>1</v>
      </c>
    </row>
    <row r="1471" spans="1:19">
      <c r="A1471" s="10" t="s">
        <v>561</v>
      </c>
      <c r="B1471" s="2">
        <v>4</v>
      </c>
      <c r="C1471" s="11" t="s">
        <v>19</v>
      </c>
      <c r="D1471" s="2">
        <v>3</v>
      </c>
      <c r="E1471" s="2">
        <v>2017</v>
      </c>
      <c r="F1471" s="2" t="s">
        <v>389</v>
      </c>
      <c r="G1471" s="2">
        <v>1</v>
      </c>
      <c r="H1471" s="2">
        <v>0</v>
      </c>
      <c r="I1471" s="2">
        <v>0</v>
      </c>
      <c r="J1471" s="12">
        <v>1673</v>
      </c>
      <c r="K1471" s="12">
        <v>1266.4647993943981</v>
      </c>
      <c r="L1471" s="12" t="s">
        <v>102</v>
      </c>
      <c r="M1471" s="15">
        <v>-3.9277515459189519E-2</v>
      </c>
      <c r="N1471" s="12">
        <v>1605.1442288099176</v>
      </c>
      <c r="O1471" s="14">
        <f t="shared" si="22"/>
        <v>-9.6220714420256218E-2</v>
      </c>
      <c r="P1471">
        <v>1</v>
      </c>
      <c r="Q1471">
        <v>2</v>
      </c>
      <c r="R1471">
        <v>2</v>
      </c>
      <c r="S1471">
        <v>1</v>
      </c>
    </row>
    <row r="1472" spans="1:19">
      <c r="A1472" s="10" t="s">
        <v>560</v>
      </c>
      <c r="B1472" s="2">
        <v>3</v>
      </c>
      <c r="C1472" s="11" t="s">
        <v>24</v>
      </c>
      <c r="D1472" s="2">
        <v>3</v>
      </c>
      <c r="E1472" s="2">
        <v>2017</v>
      </c>
      <c r="F1472" s="2" t="s">
        <v>389</v>
      </c>
      <c r="G1472" s="2">
        <v>1</v>
      </c>
      <c r="H1472" s="2">
        <v>0</v>
      </c>
      <c r="I1472" s="2">
        <v>0</v>
      </c>
      <c r="J1472" s="12">
        <v>1673</v>
      </c>
      <c r="K1472" s="12">
        <v>1266.4647993943981</v>
      </c>
      <c r="L1472" s="12" t="s">
        <v>141</v>
      </c>
      <c r="M1472" s="13">
        <v>-3.9277515459189519E-2</v>
      </c>
      <c r="N1472" s="12">
        <v>1605.1442288099176</v>
      </c>
      <c r="O1472" s="14">
        <f t="shared" si="22"/>
        <v>-9.6220714420256218E-2</v>
      </c>
      <c r="P1472">
        <v>1</v>
      </c>
      <c r="Q1472">
        <v>2</v>
      </c>
      <c r="R1472">
        <v>2</v>
      </c>
      <c r="S1472">
        <v>1</v>
      </c>
    </row>
    <row r="1473" spans="1:19">
      <c r="A1473" s="10" t="s">
        <v>560</v>
      </c>
      <c r="B1473" s="2">
        <v>3</v>
      </c>
      <c r="C1473" s="11" t="s">
        <v>27</v>
      </c>
      <c r="D1473" s="2">
        <v>3</v>
      </c>
      <c r="E1473" s="2">
        <v>2017</v>
      </c>
      <c r="F1473" s="2" t="s">
        <v>389</v>
      </c>
      <c r="G1473" s="2">
        <v>1</v>
      </c>
      <c r="H1473" s="2">
        <v>0</v>
      </c>
      <c r="I1473" s="2">
        <v>0</v>
      </c>
      <c r="J1473" s="12">
        <v>1667</v>
      </c>
      <c r="K1473" s="12">
        <v>1261.9227857683575</v>
      </c>
      <c r="L1473" s="12" t="s">
        <v>141</v>
      </c>
      <c r="M1473" s="15">
        <v>-3.9277555438695551E-2</v>
      </c>
      <c r="N1473" s="12">
        <v>1599.387584833313</v>
      </c>
      <c r="O1473" s="14">
        <f t="shared" si="22"/>
        <v>-9.6220846487832551E-2</v>
      </c>
      <c r="P1473">
        <v>1</v>
      </c>
      <c r="Q1473">
        <v>2</v>
      </c>
      <c r="R1473">
        <v>2</v>
      </c>
      <c r="S1473">
        <v>1</v>
      </c>
    </row>
    <row r="1474" spans="1:19">
      <c r="A1474" s="10" t="s">
        <v>567</v>
      </c>
      <c r="B1474" s="2">
        <v>4</v>
      </c>
      <c r="C1474" s="11" t="s">
        <v>24</v>
      </c>
      <c r="D1474" s="2">
        <v>2</v>
      </c>
      <c r="E1474" s="2">
        <v>2019</v>
      </c>
      <c r="F1474" s="2" t="s">
        <v>240</v>
      </c>
      <c r="G1474" s="2">
        <v>1</v>
      </c>
      <c r="H1474" s="2">
        <v>0</v>
      </c>
      <c r="I1474" s="2">
        <v>0</v>
      </c>
      <c r="J1474" s="12">
        <v>1654</v>
      </c>
      <c r="K1474" s="12">
        <v>1252.0817562452687</v>
      </c>
      <c r="L1474" s="12" t="s">
        <v>141</v>
      </c>
      <c r="M1474" s="13">
        <v>-3.9277642060958635E-2</v>
      </c>
      <c r="N1474" s="12">
        <v>1598.2634805869704</v>
      </c>
      <c r="O1474" s="14">
        <f t="shared" ref="O1474:O1537" si="23">STANDARDIZE(N1474,AVERAGE($N$2:$N$1580),STDEV($N$2:$N$1580))</f>
        <v>-9.6220872276768607E-2</v>
      </c>
      <c r="P1474">
        <v>1</v>
      </c>
      <c r="Q1474">
        <v>2</v>
      </c>
      <c r="R1474">
        <v>2</v>
      </c>
      <c r="S1474">
        <v>1</v>
      </c>
    </row>
    <row r="1475" spans="1:19">
      <c r="A1475" s="10" t="s">
        <v>568</v>
      </c>
      <c r="B1475" s="2">
        <v>4</v>
      </c>
      <c r="C1475" s="11" t="s">
        <v>24</v>
      </c>
      <c r="D1475" s="2">
        <v>2</v>
      </c>
      <c r="E1475" s="2">
        <v>2020</v>
      </c>
      <c r="F1475" s="2" t="s">
        <v>126</v>
      </c>
      <c r="G1475" s="2">
        <v>1</v>
      </c>
      <c r="H1475" s="2">
        <v>0</v>
      </c>
      <c r="I1475" s="2">
        <v>0</v>
      </c>
      <c r="J1475" s="12">
        <v>1654</v>
      </c>
      <c r="K1475" s="12">
        <v>1252.0817562452687</v>
      </c>
      <c r="L1475" s="12" t="s">
        <v>141</v>
      </c>
      <c r="M1475" s="15">
        <v>-3.9277642060958635E-2</v>
      </c>
      <c r="N1475" s="12">
        <v>1588.2684773861138</v>
      </c>
      <c r="O1475" s="14">
        <f t="shared" si="23"/>
        <v>-9.6221101579788498E-2</v>
      </c>
      <c r="P1475">
        <v>1</v>
      </c>
      <c r="Q1475">
        <v>2</v>
      </c>
      <c r="R1475">
        <v>2</v>
      </c>
      <c r="S1475">
        <v>1</v>
      </c>
    </row>
    <row r="1476" spans="1:19">
      <c r="A1476" s="10" t="s">
        <v>560</v>
      </c>
      <c r="B1476" s="2">
        <v>3</v>
      </c>
      <c r="C1476" s="11" t="s">
        <v>19</v>
      </c>
      <c r="D1476" s="2">
        <v>3</v>
      </c>
      <c r="E1476" s="2">
        <v>2017</v>
      </c>
      <c r="F1476" s="2" t="s">
        <v>389</v>
      </c>
      <c r="G1476" s="2">
        <v>1</v>
      </c>
      <c r="H1476" s="2">
        <v>0</v>
      </c>
      <c r="I1476" s="2">
        <v>0</v>
      </c>
      <c r="J1476" s="12">
        <v>1653</v>
      </c>
      <c r="K1476" s="12">
        <v>1251.324753974262</v>
      </c>
      <c r="L1476" s="12" t="s">
        <v>102</v>
      </c>
      <c r="M1476" s="13">
        <v>-3.9277648724209642E-2</v>
      </c>
      <c r="N1476" s="12">
        <v>1585.9554155545691</v>
      </c>
      <c r="O1476" s="14">
        <f t="shared" si="23"/>
        <v>-9.6221154645510704E-2</v>
      </c>
      <c r="P1476">
        <v>1</v>
      </c>
      <c r="Q1476">
        <v>2</v>
      </c>
      <c r="R1476">
        <v>2</v>
      </c>
      <c r="S1476">
        <v>1</v>
      </c>
    </row>
    <row r="1477" spans="1:19">
      <c r="A1477" s="10" t="s">
        <v>422</v>
      </c>
      <c r="B1477" s="2">
        <v>3</v>
      </c>
      <c r="C1477" s="11" t="s">
        <v>19</v>
      </c>
      <c r="D1477" s="2">
        <v>2</v>
      </c>
      <c r="E1477" s="2">
        <v>2020</v>
      </c>
      <c r="F1477" s="2" t="s">
        <v>126</v>
      </c>
      <c r="G1477" s="2">
        <v>1</v>
      </c>
      <c r="H1477" s="2">
        <v>0</v>
      </c>
      <c r="I1477" s="2">
        <v>0</v>
      </c>
      <c r="J1477" s="12">
        <v>1646</v>
      </c>
      <c r="K1477" s="12">
        <v>1246.0257380772143</v>
      </c>
      <c r="L1477" s="12" t="s">
        <v>102</v>
      </c>
      <c r="M1477" s="15">
        <v>-3.9277695366966681E-2</v>
      </c>
      <c r="N1477" s="12">
        <v>1580.5864049441011</v>
      </c>
      <c r="O1477" s="14">
        <f t="shared" si="23"/>
        <v>-9.6221277820093237E-2</v>
      </c>
      <c r="P1477">
        <v>1</v>
      </c>
      <c r="Q1477">
        <v>2</v>
      </c>
      <c r="R1477">
        <v>2</v>
      </c>
      <c r="S1477">
        <v>1</v>
      </c>
    </row>
    <row r="1478" spans="1:19">
      <c r="A1478" s="10" t="s">
        <v>569</v>
      </c>
      <c r="B1478" s="2">
        <v>3</v>
      </c>
      <c r="C1478" s="11" t="s">
        <v>24</v>
      </c>
      <c r="D1478" s="2">
        <v>1</v>
      </c>
      <c r="E1478" s="2">
        <v>2018</v>
      </c>
      <c r="F1478" s="2" t="s">
        <v>515</v>
      </c>
      <c r="G1478" s="2">
        <v>1</v>
      </c>
      <c r="H1478" s="2">
        <v>0</v>
      </c>
      <c r="I1478" s="2">
        <v>0</v>
      </c>
      <c r="J1478" s="12">
        <v>1644</v>
      </c>
      <c r="K1478" s="12">
        <v>1244.5117335352006</v>
      </c>
      <c r="L1478" s="12" t="s">
        <v>141</v>
      </c>
      <c r="M1478" s="13">
        <v>-3.9277708693468694E-2</v>
      </c>
      <c r="N1478" s="12">
        <v>1584.4780643357531</v>
      </c>
      <c r="O1478" s="14">
        <f t="shared" si="23"/>
        <v>-9.6221188538555963E-2</v>
      </c>
      <c r="P1478">
        <v>1</v>
      </c>
      <c r="Q1478">
        <v>2</v>
      </c>
      <c r="R1478">
        <v>2</v>
      </c>
      <c r="S1478">
        <v>1</v>
      </c>
    </row>
    <row r="1479" spans="1:19">
      <c r="A1479" s="10" t="s">
        <v>505</v>
      </c>
      <c r="B1479" s="2">
        <v>3</v>
      </c>
      <c r="C1479" s="11" t="s">
        <v>24</v>
      </c>
      <c r="D1479" s="2">
        <v>2</v>
      </c>
      <c r="E1479" s="2">
        <v>2019</v>
      </c>
      <c r="F1479" s="2" t="s">
        <v>240</v>
      </c>
      <c r="G1479" s="2">
        <v>1</v>
      </c>
      <c r="H1479" s="2">
        <v>0</v>
      </c>
      <c r="I1479" s="2">
        <v>0</v>
      </c>
      <c r="J1479" s="12">
        <v>1642</v>
      </c>
      <c r="K1479" s="12">
        <v>1242.9977289931871</v>
      </c>
      <c r="L1479" s="12" t="s">
        <v>141</v>
      </c>
      <c r="M1479" s="15">
        <v>-3.9277722019970707E-2</v>
      </c>
      <c r="N1479" s="12">
        <v>1586.6678567858557</v>
      </c>
      <c r="O1479" s="14">
        <f t="shared" si="23"/>
        <v>-9.6221138300851008E-2</v>
      </c>
      <c r="P1479">
        <v>1</v>
      </c>
      <c r="Q1479">
        <v>2</v>
      </c>
      <c r="R1479">
        <v>2</v>
      </c>
      <c r="S1479">
        <v>1</v>
      </c>
    </row>
    <row r="1480" spans="1:19">
      <c r="A1480" s="10" t="s">
        <v>560</v>
      </c>
      <c r="B1480" s="2">
        <v>3</v>
      </c>
      <c r="C1480" s="11" t="s">
        <v>27</v>
      </c>
      <c r="D1480" s="2">
        <v>3</v>
      </c>
      <c r="E1480" s="2">
        <v>2017</v>
      </c>
      <c r="F1480" s="2" t="s">
        <v>389</v>
      </c>
      <c r="G1480" s="2">
        <v>1</v>
      </c>
      <c r="H1480" s="2">
        <v>0</v>
      </c>
      <c r="I1480" s="2">
        <v>0</v>
      </c>
      <c r="J1480" s="12">
        <v>1637</v>
      </c>
      <c r="K1480" s="12">
        <v>1239.212717638153</v>
      </c>
      <c r="L1480" s="12" t="s">
        <v>141</v>
      </c>
      <c r="M1480" s="13">
        <v>-3.9277755336225732E-2</v>
      </c>
      <c r="N1480" s="12">
        <v>1570.6043649502901</v>
      </c>
      <c r="O1480" s="14">
        <f t="shared" si="23"/>
        <v>-9.6221506825714287E-2</v>
      </c>
      <c r="P1480">
        <v>1</v>
      </c>
      <c r="Q1480">
        <v>2</v>
      </c>
      <c r="R1480">
        <v>2</v>
      </c>
      <c r="S1480">
        <v>1</v>
      </c>
    </row>
    <row r="1481" spans="1:19">
      <c r="A1481" s="10" t="s">
        <v>422</v>
      </c>
      <c r="B1481" s="2">
        <v>3</v>
      </c>
      <c r="C1481" s="11" t="s">
        <v>19</v>
      </c>
      <c r="D1481" s="2">
        <v>2</v>
      </c>
      <c r="E1481" s="2">
        <v>2020</v>
      </c>
      <c r="F1481" s="2" t="s">
        <v>126</v>
      </c>
      <c r="G1481" s="2">
        <v>1</v>
      </c>
      <c r="H1481" s="2">
        <v>0</v>
      </c>
      <c r="I1481" s="2">
        <v>0</v>
      </c>
      <c r="J1481" s="12">
        <v>1636</v>
      </c>
      <c r="K1481" s="12">
        <v>1238.4557153671462</v>
      </c>
      <c r="L1481" s="12" t="s">
        <v>102</v>
      </c>
      <c r="M1481" s="15">
        <v>-3.9277761999476739E-2</v>
      </c>
      <c r="N1481" s="12">
        <v>1570.9838143915854</v>
      </c>
      <c r="O1481" s="14">
        <f t="shared" si="23"/>
        <v>-9.6221498120474161E-2</v>
      </c>
      <c r="P1481">
        <v>1</v>
      </c>
      <c r="Q1481">
        <v>2</v>
      </c>
      <c r="R1481">
        <v>2</v>
      </c>
      <c r="S1481">
        <v>1</v>
      </c>
    </row>
    <row r="1482" spans="1:19">
      <c r="A1482" s="10" t="s">
        <v>560</v>
      </c>
      <c r="B1482" s="2">
        <v>3</v>
      </c>
      <c r="C1482" s="11" t="s">
        <v>27</v>
      </c>
      <c r="D1482" s="2">
        <v>3</v>
      </c>
      <c r="E1482" s="2">
        <v>2017</v>
      </c>
      <c r="F1482" s="2" t="s">
        <v>389</v>
      </c>
      <c r="G1482" s="2">
        <v>1</v>
      </c>
      <c r="H1482" s="2">
        <v>0</v>
      </c>
      <c r="I1482" s="2">
        <v>0</v>
      </c>
      <c r="J1482" s="12">
        <v>1635</v>
      </c>
      <c r="K1482" s="12">
        <v>1237.6987130961393</v>
      </c>
      <c r="L1482" s="12" t="s">
        <v>141</v>
      </c>
      <c r="M1482" s="13">
        <v>-3.9277768662727745E-2</v>
      </c>
      <c r="N1482" s="12">
        <v>1568.6854836247551</v>
      </c>
      <c r="O1482" s="14">
        <f t="shared" si="23"/>
        <v>-9.6221550848239731E-2</v>
      </c>
      <c r="P1482">
        <v>1</v>
      </c>
      <c r="Q1482">
        <v>2</v>
      </c>
      <c r="R1482">
        <v>2</v>
      </c>
      <c r="S1482">
        <v>1</v>
      </c>
    </row>
    <row r="1483" spans="1:19">
      <c r="A1483" s="10" t="s">
        <v>560</v>
      </c>
      <c r="B1483" s="2">
        <v>3</v>
      </c>
      <c r="C1483" s="11" t="s">
        <v>19</v>
      </c>
      <c r="D1483" s="2">
        <v>3</v>
      </c>
      <c r="E1483" s="2">
        <v>2017</v>
      </c>
      <c r="F1483" s="2" t="s">
        <v>389</v>
      </c>
      <c r="G1483" s="2">
        <v>1</v>
      </c>
      <c r="H1483" s="2">
        <v>0</v>
      </c>
      <c r="I1483" s="2">
        <v>0</v>
      </c>
      <c r="J1483" s="12">
        <v>1633</v>
      </c>
      <c r="K1483" s="12">
        <v>1236.1847085541258</v>
      </c>
      <c r="L1483" s="12" t="s">
        <v>102</v>
      </c>
      <c r="M1483" s="15">
        <v>-3.9277781989229758E-2</v>
      </c>
      <c r="N1483" s="12">
        <v>1566.7666022992203</v>
      </c>
      <c r="O1483" s="14">
        <f t="shared" si="23"/>
        <v>-9.6221594870765176E-2</v>
      </c>
      <c r="P1483">
        <v>1</v>
      </c>
      <c r="Q1483">
        <v>2</v>
      </c>
      <c r="R1483">
        <v>2</v>
      </c>
      <c r="S1483">
        <v>1</v>
      </c>
    </row>
    <row r="1484" spans="1:19">
      <c r="A1484" s="10" t="s">
        <v>560</v>
      </c>
      <c r="B1484" s="2">
        <v>3</v>
      </c>
      <c r="C1484" s="11" t="s">
        <v>19</v>
      </c>
      <c r="D1484" s="2">
        <v>3</v>
      </c>
      <c r="E1484" s="2">
        <v>2017</v>
      </c>
      <c r="F1484" s="2" t="s">
        <v>389</v>
      </c>
      <c r="G1484" s="2">
        <v>1</v>
      </c>
      <c r="H1484" s="2">
        <v>0</v>
      </c>
      <c r="I1484" s="2">
        <v>0</v>
      </c>
      <c r="J1484" s="12">
        <v>1626</v>
      </c>
      <c r="K1484" s="12">
        <v>1230.8856926570779</v>
      </c>
      <c r="L1484" s="12" t="s">
        <v>102</v>
      </c>
      <c r="M1484" s="13">
        <v>-3.9277828631986804E-2</v>
      </c>
      <c r="N1484" s="12">
        <v>1560.0505176598483</v>
      </c>
      <c r="O1484" s="14">
        <f t="shared" si="23"/>
        <v>-9.6221748949604252E-2</v>
      </c>
      <c r="P1484">
        <v>1</v>
      </c>
      <c r="Q1484">
        <v>2</v>
      </c>
      <c r="R1484">
        <v>2</v>
      </c>
      <c r="S1484">
        <v>1</v>
      </c>
    </row>
    <row r="1485" spans="1:19">
      <c r="A1485" s="10" t="s">
        <v>546</v>
      </c>
      <c r="B1485" s="2">
        <v>3</v>
      </c>
      <c r="C1485" s="11" t="s">
        <v>19</v>
      </c>
      <c r="D1485" s="2">
        <v>2</v>
      </c>
      <c r="E1485" s="2">
        <v>2017</v>
      </c>
      <c r="F1485" s="2" t="s">
        <v>315</v>
      </c>
      <c r="G1485" s="2">
        <v>1</v>
      </c>
      <c r="H1485" s="2">
        <v>0</v>
      </c>
      <c r="I1485" s="2">
        <v>0</v>
      </c>
      <c r="J1485" s="12">
        <v>1623</v>
      </c>
      <c r="K1485" s="12">
        <v>1228.6146858440575</v>
      </c>
      <c r="L1485" s="12" t="s">
        <v>102</v>
      </c>
      <c r="M1485" s="15">
        <v>-3.9277848621739823E-2</v>
      </c>
      <c r="N1485" s="12">
        <v>1557.172195671546</v>
      </c>
      <c r="O1485" s="14">
        <f t="shared" si="23"/>
        <v>-9.6221814983392412E-2</v>
      </c>
      <c r="P1485">
        <v>1</v>
      </c>
      <c r="Q1485">
        <v>2</v>
      </c>
      <c r="R1485">
        <v>2</v>
      </c>
      <c r="S1485">
        <v>1</v>
      </c>
    </row>
    <row r="1486" spans="1:19">
      <c r="A1486" s="10" t="s">
        <v>567</v>
      </c>
      <c r="B1486" s="2">
        <v>4</v>
      </c>
      <c r="C1486" s="11" t="s">
        <v>24</v>
      </c>
      <c r="D1486" s="2">
        <v>2</v>
      </c>
      <c r="E1486" s="2">
        <v>2019</v>
      </c>
      <c r="F1486" s="2" t="s">
        <v>240</v>
      </c>
      <c r="G1486" s="2">
        <v>1</v>
      </c>
      <c r="H1486" s="2">
        <v>0</v>
      </c>
      <c r="I1486" s="2">
        <v>0</v>
      </c>
      <c r="J1486" s="12">
        <v>1622</v>
      </c>
      <c r="K1486" s="12">
        <v>1227.8576835730507</v>
      </c>
      <c r="L1486" s="12" t="s">
        <v>141</v>
      </c>
      <c r="M1486" s="13">
        <v>-3.927785528499083E-2</v>
      </c>
      <c r="N1486" s="12">
        <v>1567.3418171173314</v>
      </c>
      <c r="O1486" s="14">
        <f t="shared" si="23"/>
        <v>-9.6221581674321696E-2</v>
      </c>
      <c r="P1486">
        <v>1</v>
      </c>
      <c r="Q1486">
        <v>2</v>
      </c>
      <c r="R1486">
        <v>2</v>
      </c>
      <c r="S1486">
        <v>1</v>
      </c>
    </row>
    <row r="1487" spans="1:19">
      <c r="A1487" s="10" t="s">
        <v>562</v>
      </c>
      <c r="B1487" s="2">
        <v>4</v>
      </c>
      <c r="C1487" s="11" t="s">
        <v>39</v>
      </c>
      <c r="D1487" s="2">
        <v>2</v>
      </c>
      <c r="E1487" s="2">
        <v>2017</v>
      </c>
      <c r="F1487" s="2" t="s">
        <v>315</v>
      </c>
      <c r="G1487" s="2">
        <v>1</v>
      </c>
      <c r="H1487" s="2">
        <v>0</v>
      </c>
      <c r="I1487" s="2">
        <v>0</v>
      </c>
      <c r="J1487" s="12">
        <v>1621</v>
      </c>
      <c r="K1487" s="12">
        <v>1227.100681302044</v>
      </c>
      <c r="L1487" s="12" t="s">
        <v>141</v>
      </c>
      <c r="M1487" s="15">
        <v>-3.927786194824183E-2</v>
      </c>
      <c r="N1487" s="12">
        <v>1555.2533143460112</v>
      </c>
      <c r="O1487" s="14">
        <f t="shared" si="23"/>
        <v>-9.6221859005917856E-2</v>
      </c>
      <c r="P1487">
        <v>1</v>
      </c>
      <c r="Q1487">
        <v>2</v>
      </c>
      <c r="R1487">
        <v>2</v>
      </c>
      <c r="S1487">
        <v>1</v>
      </c>
    </row>
    <row r="1488" spans="1:19">
      <c r="A1488" s="10" t="s">
        <v>505</v>
      </c>
      <c r="B1488" s="2">
        <v>3</v>
      </c>
      <c r="C1488" s="11" t="s">
        <v>24</v>
      </c>
      <c r="D1488" s="2">
        <v>2</v>
      </c>
      <c r="E1488" s="2">
        <v>2019</v>
      </c>
      <c r="F1488" s="2" t="s">
        <v>240</v>
      </c>
      <c r="G1488" s="2">
        <v>1</v>
      </c>
      <c r="H1488" s="2">
        <v>0</v>
      </c>
      <c r="I1488" s="2">
        <v>0</v>
      </c>
      <c r="J1488" s="12">
        <v>1619</v>
      </c>
      <c r="K1488" s="12">
        <v>1225.5866767600303</v>
      </c>
      <c r="L1488" s="12" t="s">
        <v>141</v>
      </c>
      <c r="M1488" s="13">
        <v>-3.9277875274743843E-2</v>
      </c>
      <c r="N1488" s="12">
        <v>1564.4429111670527</v>
      </c>
      <c r="O1488" s="14">
        <f t="shared" si="23"/>
        <v>-9.622164818034229E-2</v>
      </c>
      <c r="P1488">
        <v>1</v>
      </c>
      <c r="Q1488">
        <v>2</v>
      </c>
      <c r="R1488">
        <v>2</v>
      </c>
      <c r="S1488">
        <v>1</v>
      </c>
    </row>
    <row r="1489" spans="1:19">
      <c r="A1489" s="10" t="s">
        <v>422</v>
      </c>
      <c r="B1489" s="2">
        <v>3</v>
      </c>
      <c r="C1489" s="11" t="s">
        <v>19</v>
      </c>
      <c r="D1489" s="2">
        <v>2</v>
      </c>
      <c r="E1489" s="2">
        <v>2020</v>
      </c>
      <c r="F1489" s="2" t="s">
        <v>126</v>
      </c>
      <c r="G1489" s="2">
        <v>1</v>
      </c>
      <c r="H1489" s="2">
        <v>0</v>
      </c>
      <c r="I1489" s="2">
        <v>0</v>
      </c>
      <c r="J1489" s="12">
        <v>1611</v>
      </c>
      <c r="K1489" s="12">
        <v>1219.5306585919759</v>
      </c>
      <c r="L1489" s="12" t="s">
        <v>102</v>
      </c>
      <c r="M1489" s="15">
        <v>-3.9277928580751895E-2</v>
      </c>
      <c r="N1489" s="12">
        <v>1546.9773380102959</v>
      </c>
      <c r="O1489" s="14">
        <f t="shared" si="23"/>
        <v>-9.6222048871426477E-2</v>
      </c>
      <c r="P1489">
        <v>1</v>
      </c>
      <c r="Q1489">
        <v>2</v>
      </c>
      <c r="R1489">
        <v>2</v>
      </c>
      <c r="S1489">
        <v>1</v>
      </c>
    </row>
    <row r="1490" spans="1:19">
      <c r="A1490" s="10" t="s">
        <v>546</v>
      </c>
      <c r="B1490" s="2">
        <v>3</v>
      </c>
      <c r="C1490" s="11" t="s">
        <v>27</v>
      </c>
      <c r="D1490" s="2">
        <v>2</v>
      </c>
      <c r="E1490" s="2">
        <v>2017</v>
      </c>
      <c r="F1490" s="2" t="s">
        <v>315</v>
      </c>
      <c r="G1490" s="2">
        <v>2</v>
      </c>
      <c r="H1490" s="2">
        <v>0</v>
      </c>
      <c r="I1490" s="2">
        <v>0</v>
      </c>
      <c r="J1490" s="12">
        <v>1609</v>
      </c>
      <c r="K1490" s="12">
        <v>1218.0166540499622</v>
      </c>
      <c r="L1490" s="12" t="s">
        <v>141</v>
      </c>
      <c r="M1490" s="13">
        <v>-3.9277941907253908E-2</v>
      </c>
      <c r="N1490" s="12">
        <v>1543.7400263928018</v>
      </c>
      <c r="O1490" s="14">
        <f t="shared" si="23"/>
        <v>-9.6222123141070551E-2</v>
      </c>
      <c r="P1490">
        <v>1</v>
      </c>
      <c r="Q1490">
        <v>2</v>
      </c>
      <c r="R1490">
        <v>2</v>
      </c>
      <c r="S1490">
        <v>1</v>
      </c>
    </row>
    <row r="1491" spans="1:19">
      <c r="A1491" s="10" t="s">
        <v>560</v>
      </c>
      <c r="B1491" s="2">
        <v>3</v>
      </c>
      <c r="C1491" s="11" t="s">
        <v>19</v>
      </c>
      <c r="D1491" s="2">
        <v>3</v>
      </c>
      <c r="E1491" s="2">
        <v>2017</v>
      </c>
      <c r="F1491" s="2" t="s">
        <v>389</v>
      </c>
      <c r="G1491" s="2">
        <v>1</v>
      </c>
      <c r="H1491" s="2">
        <v>0</v>
      </c>
      <c r="I1491" s="2">
        <v>0</v>
      </c>
      <c r="J1491" s="12">
        <v>1604</v>
      </c>
      <c r="K1491" s="12">
        <v>1214.231642694928</v>
      </c>
      <c r="L1491" s="12" t="s">
        <v>102</v>
      </c>
      <c r="M1491" s="15">
        <v>-3.9277975223508933E-2</v>
      </c>
      <c r="N1491" s="12">
        <v>1538.9428230789647</v>
      </c>
      <c r="O1491" s="14">
        <f t="shared" si="23"/>
        <v>-9.6222233197384169E-2</v>
      </c>
      <c r="P1491">
        <v>1</v>
      </c>
      <c r="Q1491">
        <v>2</v>
      </c>
      <c r="R1491">
        <v>2</v>
      </c>
      <c r="S1491">
        <v>1</v>
      </c>
    </row>
    <row r="1492" spans="1:19">
      <c r="A1492" s="10" t="s">
        <v>562</v>
      </c>
      <c r="B1492" s="2">
        <v>4</v>
      </c>
      <c r="C1492" s="11" t="s">
        <v>19</v>
      </c>
      <c r="D1492" s="2">
        <v>2</v>
      </c>
      <c r="E1492" s="2">
        <v>2017</v>
      </c>
      <c r="F1492" s="2" t="s">
        <v>315</v>
      </c>
      <c r="G1492" s="2">
        <v>1</v>
      </c>
      <c r="H1492" s="2">
        <v>0</v>
      </c>
      <c r="I1492" s="2">
        <v>0</v>
      </c>
      <c r="J1492" s="12">
        <v>1602</v>
      </c>
      <c r="K1492" s="12">
        <v>1212.7176381529146</v>
      </c>
      <c r="L1492" s="12" t="s">
        <v>102</v>
      </c>
      <c r="M1492" s="13">
        <v>-3.9277988550010946E-2</v>
      </c>
      <c r="N1492" s="12">
        <v>1537.0239417534299</v>
      </c>
      <c r="O1492" s="14">
        <f t="shared" si="23"/>
        <v>-9.6222277219909627E-2</v>
      </c>
      <c r="P1492">
        <v>1</v>
      </c>
      <c r="Q1492">
        <v>2</v>
      </c>
      <c r="R1492">
        <v>2</v>
      </c>
      <c r="S1492">
        <v>1</v>
      </c>
    </row>
    <row r="1493" spans="1:19">
      <c r="A1493" s="10" t="s">
        <v>560</v>
      </c>
      <c r="B1493" s="2">
        <v>3</v>
      </c>
      <c r="C1493" s="11" t="s">
        <v>19</v>
      </c>
      <c r="D1493" s="2">
        <v>3</v>
      </c>
      <c r="E1493" s="2">
        <v>2017</v>
      </c>
      <c r="F1493" s="2" t="s">
        <v>389</v>
      </c>
      <c r="G1493" s="2">
        <v>1</v>
      </c>
      <c r="H1493" s="2">
        <v>0</v>
      </c>
      <c r="I1493" s="2">
        <v>0</v>
      </c>
      <c r="J1493" s="12">
        <v>1600</v>
      </c>
      <c r="K1493" s="12">
        <v>1211.2036336109009</v>
      </c>
      <c r="L1493" s="12" t="s">
        <v>102</v>
      </c>
      <c r="M1493" s="15">
        <v>-3.9278001876512959E-2</v>
      </c>
      <c r="N1493" s="12">
        <v>1535.1050604278948</v>
      </c>
      <c r="O1493" s="14">
        <f t="shared" si="23"/>
        <v>-9.6222321242435072E-2</v>
      </c>
      <c r="P1493">
        <v>1</v>
      </c>
      <c r="Q1493">
        <v>2</v>
      </c>
      <c r="R1493">
        <v>2</v>
      </c>
      <c r="S1493">
        <v>1</v>
      </c>
    </row>
    <row r="1494" spans="1:19">
      <c r="A1494" s="10" t="s">
        <v>546</v>
      </c>
      <c r="B1494" s="2">
        <v>3</v>
      </c>
      <c r="C1494" s="11" t="s">
        <v>19</v>
      </c>
      <c r="D1494" s="2">
        <v>2</v>
      </c>
      <c r="E1494" s="2">
        <v>2017</v>
      </c>
      <c r="F1494" s="2" t="s">
        <v>315</v>
      </c>
      <c r="G1494" s="2">
        <v>1</v>
      </c>
      <c r="H1494" s="2">
        <v>0</v>
      </c>
      <c r="I1494" s="2">
        <v>0</v>
      </c>
      <c r="J1494" s="12">
        <v>1592</v>
      </c>
      <c r="K1494" s="12">
        <v>1205.1476154428465</v>
      </c>
      <c r="L1494" s="12" t="s">
        <v>102</v>
      </c>
      <c r="M1494" s="13">
        <v>-3.9278055182521011E-2</v>
      </c>
      <c r="N1494" s="12">
        <v>1527.4295351257554</v>
      </c>
      <c r="O1494" s="14">
        <f t="shared" si="23"/>
        <v>-9.6222497332536863E-2</v>
      </c>
      <c r="P1494">
        <v>1</v>
      </c>
      <c r="Q1494">
        <v>2</v>
      </c>
      <c r="R1494">
        <v>2</v>
      </c>
      <c r="S1494">
        <v>1</v>
      </c>
    </row>
    <row r="1495" spans="1:19">
      <c r="A1495" s="10" t="s">
        <v>570</v>
      </c>
      <c r="B1495" s="2">
        <v>5</v>
      </c>
      <c r="C1495" s="11" t="s">
        <v>39</v>
      </c>
      <c r="D1495" s="2">
        <v>2</v>
      </c>
      <c r="E1495" s="2">
        <v>2017</v>
      </c>
      <c r="F1495" s="2" t="s">
        <v>315</v>
      </c>
      <c r="G1495" s="2">
        <v>1</v>
      </c>
      <c r="H1495" s="2">
        <v>0</v>
      </c>
      <c r="I1495" s="2">
        <v>0</v>
      </c>
      <c r="J1495" s="12">
        <v>1588</v>
      </c>
      <c r="K1495" s="12">
        <v>1202.1196063588191</v>
      </c>
      <c r="L1495" s="12" t="s">
        <v>141</v>
      </c>
      <c r="M1495" s="15">
        <v>-3.9278081835525031E-2</v>
      </c>
      <c r="N1495" s="12">
        <v>1523.5917724746857</v>
      </c>
      <c r="O1495" s="14">
        <f t="shared" si="23"/>
        <v>-9.6222585377587752E-2</v>
      </c>
      <c r="P1495">
        <v>1</v>
      </c>
      <c r="Q1495">
        <v>2</v>
      </c>
      <c r="R1495">
        <v>2</v>
      </c>
      <c r="S1495">
        <v>1</v>
      </c>
    </row>
    <row r="1496" spans="1:19">
      <c r="A1496" s="10" t="s">
        <v>560</v>
      </c>
      <c r="B1496" s="2">
        <v>3</v>
      </c>
      <c r="C1496" s="11" t="s">
        <v>19</v>
      </c>
      <c r="D1496" s="2">
        <v>3</v>
      </c>
      <c r="E1496" s="2">
        <v>2017</v>
      </c>
      <c r="F1496" s="2" t="s">
        <v>389</v>
      </c>
      <c r="G1496" s="2">
        <v>1</v>
      </c>
      <c r="H1496" s="2">
        <v>0</v>
      </c>
      <c r="I1496" s="2">
        <v>0</v>
      </c>
      <c r="J1496" s="12">
        <v>1588</v>
      </c>
      <c r="K1496" s="12">
        <v>1202.1196063588191</v>
      </c>
      <c r="L1496" s="12" t="s">
        <v>102</v>
      </c>
      <c r="M1496" s="13">
        <v>-3.9278081835525031E-2</v>
      </c>
      <c r="N1496" s="12">
        <v>1523.5917724746857</v>
      </c>
      <c r="O1496" s="14">
        <f t="shared" si="23"/>
        <v>-9.6222585377587752E-2</v>
      </c>
      <c r="P1496">
        <v>1</v>
      </c>
      <c r="Q1496">
        <v>2</v>
      </c>
      <c r="R1496">
        <v>2</v>
      </c>
      <c r="S1496">
        <v>1</v>
      </c>
    </row>
    <row r="1497" spans="1:19">
      <c r="A1497" s="10" t="s">
        <v>571</v>
      </c>
      <c r="B1497" s="2">
        <v>3</v>
      </c>
      <c r="C1497" s="11" t="s">
        <v>19</v>
      </c>
      <c r="D1497" s="2">
        <v>4</v>
      </c>
      <c r="E1497" s="2">
        <v>2019</v>
      </c>
      <c r="F1497" s="2" t="s">
        <v>351</v>
      </c>
      <c r="G1497" s="2">
        <v>1</v>
      </c>
      <c r="H1497" s="2">
        <v>0</v>
      </c>
      <c r="I1497" s="2">
        <v>0</v>
      </c>
      <c r="J1497" s="12">
        <v>1588</v>
      </c>
      <c r="K1497" s="12">
        <v>1202.1196063588191</v>
      </c>
      <c r="L1497" s="12" t="s">
        <v>102</v>
      </c>
      <c r="M1497" s="15">
        <v>-3.9278081835525031E-2</v>
      </c>
      <c r="N1497" s="12">
        <v>1534.4875496808397</v>
      </c>
      <c r="O1497" s="14">
        <f t="shared" si="23"/>
        <v>-9.6222335409221843E-2</v>
      </c>
      <c r="P1497">
        <v>1</v>
      </c>
      <c r="Q1497">
        <v>2</v>
      </c>
      <c r="R1497">
        <v>2</v>
      </c>
      <c r="S1497">
        <v>1</v>
      </c>
    </row>
    <row r="1498" spans="1:19">
      <c r="A1498" s="10" t="s">
        <v>560</v>
      </c>
      <c r="B1498" s="2">
        <v>3</v>
      </c>
      <c r="C1498" s="11" t="s">
        <v>19</v>
      </c>
      <c r="D1498" s="2">
        <v>3</v>
      </c>
      <c r="E1498" s="2">
        <v>2017</v>
      </c>
      <c r="F1498" s="2" t="s">
        <v>389</v>
      </c>
      <c r="G1498" s="2">
        <v>1</v>
      </c>
      <c r="H1498" s="2">
        <v>0</v>
      </c>
      <c r="I1498" s="2">
        <v>0</v>
      </c>
      <c r="J1498" s="12">
        <v>1587</v>
      </c>
      <c r="K1498" s="12">
        <v>1201.3626040878123</v>
      </c>
      <c r="L1498" s="12" t="s">
        <v>102</v>
      </c>
      <c r="M1498" s="13">
        <v>-3.9278088498776037E-2</v>
      </c>
      <c r="N1498" s="12">
        <v>1522.6323318119182</v>
      </c>
      <c r="O1498" s="14">
        <f t="shared" si="23"/>
        <v>-9.6222607388850481E-2</v>
      </c>
      <c r="P1498">
        <v>1</v>
      </c>
      <c r="Q1498">
        <v>2</v>
      </c>
      <c r="R1498">
        <v>2</v>
      </c>
      <c r="S1498">
        <v>1</v>
      </c>
    </row>
    <row r="1499" spans="1:19">
      <c r="A1499" s="10" t="s">
        <v>560</v>
      </c>
      <c r="B1499" s="2">
        <v>3</v>
      </c>
      <c r="C1499" s="11" t="s">
        <v>39</v>
      </c>
      <c r="D1499" s="2">
        <v>3</v>
      </c>
      <c r="E1499" s="2">
        <v>2017</v>
      </c>
      <c r="F1499" s="2" t="s">
        <v>389</v>
      </c>
      <c r="G1499" s="2">
        <v>1</v>
      </c>
      <c r="H1499" s="2">
        <v>0</v>
      </c>
      <c r="I1499" s="2">
        <v>0</v>
      </c>
      <c r="J1499" s="12">
        <v>1579</v>
      </c>
      <c r="K1499" s="12">
        <v>1195.3065859197577</v>
      </c>
      <c r="L1499" s="12" t="s">
        <v>141</v>
      </c>
      <c r="M1499" s="15">
        <v>-3.9278141804784089E-2</v>
      </c>
      <c r="N1499" s="12">
        <v>1514.9568065097787</v>
      </c>
      <c r="O1499" s="14">
        <f t="shared" si="23"/>
        <v>-9.6222783478952273E-2</v>
      </c>
      <c r="P1499">
        <v>1</v>
      </c>
      <c r="Q1499">
        <v>2</v>
      </c>
      <c r="R1499">
        <v>2</v>
      </c>
      <c r="S1499">
        <v>1</v>
      </c>
    </row>
    <row r="1500" spans="1:19">
      <c r="A1500" s="10" t="s">
        <v>469</v>
      </c>
      <c r="B1500" s="2">
        <v>3</v>
      </c>
      <c r="C1500" s="11" t="s">
        <v>19</v>
      </c>
      <c r="D1500" s="2">
        <v>4</v>
      </c>
      <c r="E1500" s="2">
        <v>2018</v>
      </c>
      <c r="F1500" s="2" t="s">
        <v>334</v>
      </c>
      <c r="G1500" s="2">
        <v>2</v>
      </c>
      <c r="H1500" s="2">
        <v>0</v>
      </c>
      <c r="I1500" s="2">
        <v>0</v>
      </c>
      <c r="J1500" s="12">
        <v>1579</v>
      </c>
      <c r="K1500" s="12">
        <v>1195.3065859197577</v>
      </c>
      <c r="L1500" s="12" t="s">
        <v>102</v>
      </c>
      <c r="M1500" s="13">
        <v>-3.9278141804784089E-2</v>
      </c>
      <c r="N1500" s="12">
        <v>1521.831425539023</v>
      </c>
      <c r="O1500" s="14">
        <f t="shared" si="23"/>
        <v>-9.6222625763054404E-2</v>
      </c>
      <c r="P1500">
        <v>1</v>
      </c>
      <c r="Q1500">
        <v>2</v>
      </c>
      <c r="R1500">
        <v>2</v>
      </c>
      <c r="S1500">
        <v>1</v>
      </c>
    </row>
    <row r="1501" spans="1:19">
      <c r="A1501" s="10" t="s">
        <v>572</v>
      </c>
      <c r="B1501" s="2">
        <v>5</v>
      </c>
      <c r="C1501" s="11" t="s">
        <v>24</v>
      </c>
      <c r="D1501" s="2">
        <v>2</v>
      </c>
      <c r="E1501" s="2">
        <v>2019</v>
      </c>
      <c r="F1501" s="2" t="s">
        <v>240</v>
      </c>
      <c r="G1501" s="2">
        <v>1</v>
      </c>
      <c r="H1501" s="2">
        <v>0</v>
      </c>
      <c r="I1501" s="2">
        <v>0</v>
      </c>
      <c r="J1501" s="12">
        <v>1578</v>
      </c>
      <c r="K1501" s="12">
        <v>1194.549583648751</v>
      </c>
      <c r="L1501" s="12" t="s">
        <v>141</v>
      </c>
      <c r="M1501" s="15">
        <v>-3.9278148468035096E-2</v>
      </c>
      <c r="N1501" s="12">
        <v>1524.8245298465777</v>
      </c>
      <c r="O1501" s="14">
        <f t="shared" si="23"/>
        <v>-9.6222557095957173E-2</v>
      </c>
      <c r="P1501">
        <v>1</v>
      </c>
      <c r="Q1501">
        <v>2</v>
      </c>
      <c r="R1501">
        <v>2</v>
      </c>
      <c r="S1501">
        <v>1</v>
      </c>
    </row>
    <row r="1502" spans="1:19">
      <c r="A1502" s="10" t="s">
        <v>573</v>
      </c>
      <c r="B1502" s="2">
        <v>3</v>
      </c>
      <c r="C1502" s="11" t="s">
        <v>24</v>
      </c>
      <c r="D1502" s="2">
        <v>2</v>
      </c>
      <c r="E1502" s="2">
        <v>2018</v>
      </c>
      <c r="F1502" s="2" t="s">
        <v>393</v>
      </c>
      <c r="G1502" s="2">
        <v>1</v>
      </c>
      <c r="H1502" s="2">
        <v>0</v>
      </c>
      <c r="I1502" s="2">
        <v>0</v>
      </c>
      <c r="J1502" s="12">
        <v>1577</v>
      </c>
      <c r="K1502" s="12">
        <v>1193.7925813777442</v>
      </c>
      <c r="L1502" s="12" t="s">
        <v>141</v>
      </c>
      <c r="M1502" s="13">
        <v>-3.9278155131286102E-2</v>
      </c>
      <c r="N1502" s="12">
        <v>1519.9038366529699</v>
      </c>
      <c r="O1502" s="14">
        <f t="shared" si="23"/>
        <v>-9.6222669985346662E-2</v>
      </c>
      <c r="P1502">
        <v>1</v>
      </c>
      <c r="Q1502">
        <v>2</v>
      </c>
      <c r="R1502">
        <v>2</v>
      </c>
      <c r="S1502">
        <v>1</v>
      </c>
    </row>
    <row r="1503" spans="1:19">
      <c r="A1503" s="10" t="s">
        <v>572</v>
      </c>
      <c r="B1503" s="2">
        <v>5</v>
      </c>
      <c r="C1503" s="11" t="s">
        <v>24</v>
      </c>
      <c r="D1503" s="2">
        <v>2</v>
      </c>
      <c r="E1503" s="2">
        <v>2019</v>
      </c>
      <c r="F1503" s="2" t="s">
        <v>240</v>
      </c>
      <c r="G1503" s="2">
        <v>1</v>
      </c>
      <c r="H1503" s="2">
        <v>0</v>
      </c>
      <c r="I1503" s="2">
        <v>0</v>
      </c>
      <c r="J1503" s="12">
        <v>1576</v>
      </c>
      <c r="K1503" s="12">
        <v>1193.0355791067375</v>
      </c>
      <c r="L1503" s="12" t="s">
        <v>141</v>
      </c>
      <c r="M1503" s="15">
        <v>-3.9278161794537109E-2</v>
      </c>
      <c r="N1503" s="12">
        <v>1522.8919258797252</v>
      </c>
      <c r="O1503" s="14">
        <f t="shared" si="23"/>
        <v>-9.6222601433304245E-2</v>
      </c>
      <c r="P1503">
        <v>1</v>
      </c>
      <c r="Q1503">
        <v>2</v>
      </c>
      <c r="R1503">
        <v>2</v>
      </c>
      <c r="S1503">
        <v>1</v>
      </c>
    </row>
    <row r="1504" spans="1:19">
      <c r="A1504" s="10" t="s">
        <v>546</v>
      </c>
      <c r="B1504" s="2">
        <v>3</v>
      </c>
      <c r="C1504" s="11" t="s">
        <v>19</v>
      </c>
      <c r="D1504" s="2">
        <v>2</v>
      </c>
      <c r="E1504" s="2">
        <v>2017</v>
      </c>
      <c r="F1504" s="2" t="s">
        <v>315</v>
      </c>
      <c r="G1504" s="2">
        <v>1</v>
      </c>
      <c r="H1504" s="2">
        <v>0</v>
      </c>
      <c r="I1504" s="2">
        <v>0</v>
      </c>
      <c r="J1504" s="12">
        <v>1562</v>
      </c>
      <c r="K1504" s="12">
        <v>1182.437547312642</v>
      </c>
      <c r="L1504" s="12" t="s">
        <v>102</v>
      </c>
      <c r="M1504" s="13">
        <v>-3.9278255080051193E-2</v>
      </c>
      <c r="N1504" s="12">
        <v>1498.6463152427325</v>
      </c>
      <c r="O1504" s="14">
        <f t="shared" si="23"/>
        <v>-9.6223157670418585E-2</v>
      </c>
      <c r="P1504">
        <v>1</v>
      </c>
      <c r="Q1504">
        <v>2</v>
      </c>
      <c r="R1504">
        <v>2</v>
      </c>
      <c r="S1504">
        <v>1</v>
      </c>
    </row>
    <row r="1505" spans="1:19">
      <c r="A1505" s="10" t="s">
        <v>560</v>
      </c>
      <c r="B1505" s="2">
        <v>3</v>
      </c>
      <c r="C1505" s="11" t="s">
        <v>19</v>
      </c>
      <c r="D1505" s="2">
        <v>3</v>
      </c>
      <c r="E1505" s="2">
        <v>2017</v>
      </c>
      <c r="F1505" s="2" t="s">
        <v>389</v>
      </c>
      <c r="G1505" s="2">
        <v>1</v>
      </c>
      <c r="H1505" s="2">
        <v>0</v>
      </c>
      <c r="I1505" s="2">
        <v>0</v>
      </c>
      <c r="J1505" s="12">
        <v>1561</v>
      </c>
      <c r="K1505" s="12">
        <v>1181.6805450416352</v>
      </c>
      <c r="L1505" s="12" t="s">
        <v>102</v>
      </c>
      <c r="M1505" s="15">
        <v>-3.9278261743302199E-2</v>
      </c>
      <c r="N1505" s="12">
        <v>1497.686874579965</v>
      </c>
      <c r="O1505" s="14">
        <f t="shared" si="23"/>
        <v>-9.6223179681681301E-2</v>
      </c>
      <c r="P1505">
        <v>1</v>
      </c>
      <c r="Q1505">
        <v>2</v>
      </c>
      <c r="R1505">
        <v>2</v>
      </c>
      <c r="S1505">
        <v>1</v>
      </c>
    </row>
    <row r="1506" spans="1:19">
      <c r="A1506" s="10" t="s">
        <v>574</v>
      </c>
      <c r="B1506" s="2">
        <v>5</v>
      </c>
      <c r="C1506" s="11" t="s">
        <v>19</v>
      </c>
      <c r="D1506" s="2">
        <v>3</v>
      </c>
      <c r="E1506" s="2">
        <v>2018</v>
      </c>
      <c r="F1506" s="2" t="s">
        <v>293</v>
      </c>
      <c r="G1506" s="2">
        <v>1</v>
      </c>
      <c r="H1506" s="2">
        <v>0</v>
      </c>
      <c r="I1506" s="2">
        <v>0</v>
      </c>
      <c r="J1506" s="12">
        <v>1556</v>
      </c>
      <c r="K1506" s="12">
        <v>1177.8955336866011</v>
      </c>
      <c r="L1506" s="12" t="s">
        <v>102</v>
      </c>
      <c r="M1506" s="13">
        <v>-3.9278295059557225E-2</v>
      </c>
      <c r="N1506" s="12">
        <v>1499.664153349411</v>
      </c>
      <c r="O1506" s="14">
        <f t="shared" si="23"/>
        <v>-9.6223134319415385E-2</v>
      </c>
      <c r="P1506">
        <v>1</v>
      </c>
      <c r="Q1506">
        <v>2</v>
      </c>
      <c r="R1506">
        <v>2</v>
      </c>
      <c r="S1506">
        <v>1</v>
      </c>
    </row>
    <row r="1507" spans="1:19">
      <c r="A1507" s="10" t="s">
        <v>573</v>
      </c>
      <c r="B1507" s="2">
        <v>3</v>
      </c>
      <c r="C1507" s="11" t="s">
        <v>39</v>
      </c>
      <c r="D1507" s="2">
        <v>2</v>
      </c>
      <c r="E1507" s="2">
        <v>2018</v>
      </c>
      <c r="F1507" s="2" t="s">
        <v>393</v>
      </c>
      <c r="G1507" s="2">
        <v>1</v>
      </c>
      <c r="H1507" s="2">
        <v>0</v>
      </c>
      <c r="I1507" s="2">
        <v>0</v>
      </c>
      <c r="J1507" s="12">
        <v>1553</v>
      </c>
      <c r="K1507" s="12">
        <v>1175.6245268735806</v>
      </c>
      <c r="L1507" s="12" t="s">
        <v>141</v>
      </c>
      <c r="M1507" s="15">
        <v>-3.9278315049310245E-2</v>
      </c>
      <c r="N1507" s="12">
        <v>1496.7727700203311</v>
      </c>
      <c r="O1507" s="14">
        <f t="shared" si="23"/>
        <v>-9.622320065285378E-2</v>
      </c>
      <c r="P1507">
        <v>1</v>
      </c>
      <c r="Q1507">
        <v>2</v>
      </c>
      <c r="R1507">
        <v>2</v>
      </c>
      <c r="S1507">
        <v>1</v>
      </c>
    </row>
    <row r="1508" spans="1:19">
      <c r="A1508" s="10" t="s">
        <v>560</v>
      </c>
      <c r="B1508" s="2">
        <v>3</v>
      </c>
      <c r="C1508" s="11" t="s">
        <v>19</v>
      </c>
      <c r="D1508" s="2">
        <v>3</v>
      </c>
      <c r="E1508" s="2">
        <v>2017</v>
      </c>
      <c r="F1508" s="2" t="s">
        <v>389</v>
      </c>
      <c r="G1508" s="2">
        <v>1</v>
      </c>
      <c r="H1508" s="2">
        <v>0</v>
      </c>
      <c r="I1508" s="2">
        <v>0</v>
      </c>
      <c r="J1508" s="12">
        <v>1546</v>
      </c>
      <c r="K1508" s="12">
        <v>1170.325510976533</v>
      </c>
      <c r="L1508" s="12" t="s">
        <v>102</v>
      </c>
      <c r="M1508" s="13">
        <v>-3.927836169206729E-2</v>
      </c>
      <c r="N1508" s="12">
        <v>1483.2952646384535</v>
      </c>
      <c r="O1508" s="14">
        <f t="shared" si="23"/>
        <v>-9.6223509850622169E-2</v>
      </c>
      <c r="P1508">
        <v>1</v>
      </c>
      <c r="Q1508">
        <v>2</v>
      </c>
      <c r="R1508">
        <v>2</v>
      </c>
      <c r="S1508">
        <v>1</v>
      </c>
    </row>
    <row r="1509" spans="1:19">
      <c r="A1509" s="10" t="s">
        <v>546</v>
      </c>
      <c r="B1509" s="2">
        <v>3</v>
      </c>
      <c r="C1509" s="11" t="s">
        <v>27</v>
      </c>
      <c r="D1509" s="2">
        <v>2</v>
      </c>
      <c r="E1509" s="2">
        <v>2017</v>
      </c>
      <c r="F1509" s="2" t="s">
        <v>315</v>
      </c>
      <c r="G1509" s="2">
        <v>2</v>
      </c>
      <c r="H1509" s="2">
        <v>0</v>
      </c>
      <c r="I1509" s="2">
        <v>0</v>
      </c>
      <c r="J1509" s="12">
        <v>1542</v>
      </c>
      <c r="K1509" s="12">
        <v>1167.2975018925058</v>
      </c>
      <c r="L1509" s="12" t="s">
        <v>141</v>
      </c>
      <c r="M1509" s="15">
        <v>-3.9278388345071309E-2</v>
      </c>
      <c r="N1509" s="12">
        <v>1479.4575019873837</v>
      </c>
      <c r="O1509" s="14">
        <f t="shared" si="23"/>
        <v>-9.6223597895673058E-2</v>
      </c>
      <c r="P1509">
        <v>1</v>
      </c>
      <c r="Q1509">
        <v>2</v>
      </c>
      <c r="R1509">
        <v>2</v>
      </c>
      <c r="S1509">
        <v>1</v>
      </c>
    </row>
    <row r="1510" spans="1:19">
      <c r="A1510" s="10" t="s">
        <v>574</v>
      </c>
      <c r="B1510" s="2">
        <v>5</v>
      </c>
      <c r="C1510" s="11" t="s">
        <v>19</v>
      </c>
      <c r="D1510" s="2">
        <v>3</v>
      </c>
      <c r="E1510" s="2">
        <v>2018</v>
      </c>
      <c r="F1510" s="2" t="s">
        <v>293</v>
      </c>
      <c r="G1510" s="2">
        <v>1</v>
      </c>
      <c r="H1510" s="2">
        <v>0</v>
      </c>
      <c r="I1510" s="2">
        <v>0</v>
      </c>
      <c r="J1510" s="12">
        <v>1542</v>
      </c>
      <c r="K1510" s="12">
        <v>1167.2975018925058</v>
      </c>
      <c r="L1510" s="12" t="s">
        <v>102</v>
      </c>
      <c r="M1510" s="13">
        <v>-3.9278388345071309E-2</v>
      </c>
      <c r="N1510" s="12">
        <v>1486.1710311470383</v>
      </c>
      <c r="O1510" s="14">
        <f t="shared" si="23"/>
        <v>-9.6223443875461209E-2</v>
      </c>
      <c r="P1510">
        <v>1</v>
      </c>
      <c r="Q1510">
        <v>2</v>
      </c>
      <c r="R1510">
        <v>2</v>
      </c>
      <c r="S1510">
        <v>1</v>
      </c>
    </row>
    <row r="1511" spans="1:19">
      <c r="A1511" s="10" t="s">
        <v>546</v>
      </c>
      <c r="B1511" s="2">
        <v>3</v>
      </c>
      <c r="C1511" s="11" t="s">
        <v>19</v>
      </c>
      <c r="D1511" s="2">
        <v>2</v>
      </c>
      <c r="E1511" s="2">
        <v>2017</v>
      </c>
      <c r="F1511" s="2" t="s">
        <v>315</v>
      </c>
      <c r="G1511" s="2">
        <v>1</v>
      </c>
      <c r="H1511" s="2">
        <v>0</v>
      </c>
      <c r="I1511" s="2">
        <v>0</v>
      </c>
      <c r="J1511" s="12">
        <v>1539</v>
      </c>
      <c r="K1511" s="12">
        <v>1165.0264950794854</v>
      </c>
      <c r="L1511" s="12" t="s">
        <v>102</v>
      </c>
      <c r="M1511" s="15">
        <v>-3.9278408334824329E-2</v>
      </c>
      <c r="N1511" s="12">
        <v>1476.5791799990814</v>
      </c>
      <c r="O1511" s="14">
        <f t="shared" si="23"/>
        <v>-9.6223663929461245E-2</v>
      </c>
      <c r="P1511">
        <v>1</v>
      </c>
      <c r="Q1511">
        <v>2</v>
      </c>
      <c r="R1511">
        <v>2</v>
      </c>
      <c r="S1511">
        <v>1</v>
      </c>
    </row>
    <row r="1512" spans="1:19">
      <c r="A1512" s="10" t="s">
        <v>322</v>
      </c>
      <c r="B1512" s="2">
        <v>2</v>
      </c>
      <c r="C1512" s="11" t="s">
        <v>39</v>
      </c>
      <c r="D1512" s="2">
        <v>2</v>
      </c>
      <c r="E1512" s="2">
        <v>2014</v>
      </c>
      <c r="F1512" s="2" t="s">
        <v>323</v>
      </c>
      <c r="G1512" s="2">
        <v>1</v>
      </c>
      <c r="H1512" s="2">
        <v>0</v>
      </c>
      <c r="I1512" s="2">
        <v>0</v>
      </c>
      <c r="J1512" s="12">
        <v>1537</v>
      </c>
      <c r="K1512" s="12">
        <v>1163.5124905374716</v>
      </c>
      <c r="L1512" s="12" t="s">
        <v>141</v>
      </c>
      <c r="M1512" s="13">
        <v>-3.9278421661326342E-2</v>
      </c>
      <c r="N1512" s="12">
        <v>1463.2919411607893</v>
      </c>
      <c r="O1512" s="14">
        <f t="shared" si="23"/>
        <v>-9.6223968762179188E-2</v>
      </c>
      <c r="P1512">
        <v>1</v>
      </c>
      <c r="Q1512">
        <v>2</v>
      </c>
      <c r="R1512">
        <v>2</v>
      </c>
      <c r="S1512">
        <v>1</v>
      </c>
    </row>
    <row r="1513" spans="1:19">
      <c r="A1513" s="10" t="s">
        <v>562</v>
      </c>
      <c r="B1513" s="2">
        <v>4</v>
      </c>
      <c r="C1513" s="11" t="s">
        <v>19</v>
      </c>
      <c r="D1513" s="2">
        <v>2</v>
      </c>
      <c r="E1513" s="2">
        <v>2017</v>
      </c>
      <c r="F1513" s="2" t="s">
        <v>315</v>
      </c>
      <c r="G1513" s="2">
        <v>1</v>
      </c>
      <c r="H1513" s="2">
        <v>0</v>
      </c>
      <c r="I1513" s="2">
        <v>0</v>
      </c>
      <c r="J1513" s="12">
        <v>1530</v>
      </c>
      <c r="K1513" s="12">
        <v>1158.213474640424</v>
      </c>
      <c r="L1513" s="12" t="s">
        <v>102</v>
      </c>
      <c r="M1513" s="15">
        <v>-3.9278468304083387E-2</v>
      </c>
      <c r="N1513" s="12">
        <v>1467.9442140341746</v>
      </c>
      <c r="O1513" s="14">
        <f t="shared" si="23"/>
        <v>-9.6223862030825752E-2</v>
      </c>
      <c r="P1513">
        <v>1</v>
      </c>
      <c r="Q1513">
        <v>2</v>
      </c>
      <c r="R1513">
        <v>2</v>
      </c>
      <c r="S1513">
        <v>1</v>
      </c>
    </row>
    <row r="1514" spans="1:19">
      <c r="A1514" s="10" t="s">
        <v>560</v>
      </c>
      <c r="B1514" s="2">
        <v>3</v>
      </c>
      <c r="C1514" s="11" t="s">
        <v>27</v>
      </c>
      <c r="D1514" s="2">
        <v>3</v>
      </c>
      <c r="E1514" s="2">
        <v>2017</v>
      </c>
      <c r="F1514" s="2" t="s">
        <v>389</v>
      </c>
      <c r="G1514" s="2">
        <v>1</v>
      </c>
      <c r="H1514" s="2">
        <v>0</v>
      </c>
      <c r="I1514" s="2">
        <v>0</v>
      </c>
      <c r="J1514" s="12">
        <v>1530</v>
      </c>
      <c r="K1514" s="12">
        <v>1158.213474640424</v>
      </c>
      <c r="L1514" s="12" t="s">
        <v>141</v>
      </c>
      <c r="M1514" s="13">
        <v>-3.9278468304083387E-2</v>
      </c>
      <c r="N1514" s="12">
        <v>1467.9442140341746</v>
      </c>
      <c r="O1514" s="14">
        <f t="shared" si="23"/>
        <v>-9.6223862030825752E-2</v>
      </c>
      <c r="P1514">
        <v>1</v>
      </c>
      <c r="Q1514">
        <v>2</v>
      </c>
      <c r="R1514">
        <v>2</v>
      </c>
      <c r="S1514">
        <v>1</v>
      </c>
    </row>
    <row r="1515" spans="1:19">
      <c r="A1515" s="10" t="s">
        <v>546</v>
      </c>
      <c r="B1515" s="2">
        <v>3</v>
      </c>
      <c r="C1515" s="11" t="s">
        <v>19</v>
      </c>
      <c r="D1515" s="2">
        <v>2</v>
      </c>
      <c r="E1515" s="2">
        <v>2017</v>
      </c>
      <c r="F1515" s="2" t="s">
        <v>315</v>
      </c>
      <c r="G1515" s="2">
        <v>1</v>
      </c>
      <c r="H1515" s="2">
        <v>0</v>
      </c>
      <c r="I1515" s="2">
        <v>0</v>
      </c>
      <c r="J1515" s="12">
        <v>1524</v>
      </c>
      <c r="K1515" s="12">
        <v>1153.6714610143831</v>
      </c>
      <c r="L1515" s="12" t="s">
        <v>102</v>
      </c>
      <c r="M1515" s="15">
        <v>-3.9278508283589419E-2</v>
      </c>
      <c r="N1515" s="12">
        <v>1462.1875700575699</v>
      </c>
      <c r="O1515" s="14">
        <f t="shared" si="23"/>
        <v>-9.6223994098402099E-2</v>
      </c>
      <c r="P1515">
        <v>1</v>
      </c>
      <c r="Q1515">
        <v>2</v>
      </c>
      <c r="R1515">
        <v>2</v>
      </c>
      <c r="S1515">
        <v>1</v>
      </c>
    </row>
    <row r="1516" spans="1:19">
      <c r="A1516" s="10" t="s">
        <v>570</v>
      </c>
      <c r="B1516" s="2">
        <v>5</v>
      </c>
      <c r="C1516" s="11" t="s">
        <v>27</v>
      </c>
      <c r="D1516" s="2">
        <v>2</v>
      </c>
      <c r="E1516" s="2">
        <v>2017</v>
      </c>
      <c r="F1516" s="2" t="s">
        <v>315</v>
      </c>
      <c r="G1516" s="2">
        <v>1</v>
      </c>
      <c r="H1516" s="2">
        <v>0</v>
      </c>
      <c r="I1516" s="2">
        <v>0</v>
      </c>
      <c r="J1516" s="12">
        <v>1524</v>
      </c>
      <c r="K1516" s="12">
        <v>1153.6714610143831</v>
      </c>
      <c r="L1516" s="12" t="s">
        <v>141</v>
      </c>
      <c r="M1516" s="13">
        <v>-3.9278508283589419E-2</v>
      </c>
      <c r="N1516" s="12">
        <v>1462.1875700575699</v>
      </c>
      <c r="O1516" s="14">
        <f t="shared" si="23"/>
        <v>-9.6223994098402099E-2</v>
      </c>
      <c r="P1516">
        <v>1</v>
      </c>
      <c r="Q1516">
        <v>2</v>
      </c>
      <c r="R1516">
        <v>2</v>
      </c>
      <c r="S1516">
        <v>1</v>
      </c>
    </row>
    <row r="1517" spans="1:19">
      <c r="A1517" s="10" t="s">
        <v>505</v>
      </c>
      <c r="B1517" s="2">
        <v>3</v>
      </c>
      <c r="C1517" s="11" t="s">
        <v>39</v>
      </c>
      <c r="D1517" s="2">
        <v>2</v>
      </c>
      <c r="E1517" s="2">
        <v>2019</v>
      </c>
      <c r="F1517" s="2" t="s">
        <v>240</v>
      </c>
      <c r="G1517" s="2">
        <v>1</v>
      </c>
      <c r="H1517" s="2">
        <v>0</v>
      </c>
      <c r="I1517" s="2">
        <v>0</v>
      </c>
      <c r="J1517" s="12">
        <v>1523</v>
      </c>
      <c r="K1517" s="12">
        <v>1152.9144587433764</v>
      </c>
      <c r="L1517" s="12" t="s">
        <v>141</v>
      </c>
      <c r="M1517" s="15">
        <v>-3.9278514946840426E-2</v>
      </c>
      <c r="N1517" s="12">
        <v>1471.6779207581353</v>
      </c>
      <c r="O1517" s="14">
        <f t="shared" si="23"/>
        <v>-9.6223776373001529E-2</v>
      </c>
      <c r="P1517">
        <v>1</v>
      </c>
      <c r="Q1517">
        <v>2</v>
      </c>
      <c r="R1517">
        <v>2</v>
      </c>
      <c r="S1517">
        <v>1</v>
      </c>
    </row>
    <row r="1518" spans="1:19">
      <c r="A1518" s="10" t="s">
        <v>505</v>
      </c>
      <c r="B1518" s="2">
        <v>3</v>
      </c>
      <c r="C1518" s="11" t="s">
        <v>24</v>
      </c>
      <c r="D1518" s="2">
        <v>2</v>
      </c>
      <c r="E1518" s="2">
        <v>2019</v>
      </c>
      <c r="F1518" s="2" t="s">
        <v>240</v>
      </c>
      <c r="G1518" s="2">
        <v>1</v>
      </c>
      <c r="H1518" s="2">
        <v>0</v>
      </c>
      <c r="I1518" s="2">
        <v>0</v>
      </c>
      <c r="J1518" s="12">
        <v>1520</v>
      </c>
      <c r="K1518" s="12">
        <v>1150.6434519303559</v>
      </c>
      <c r="L1518" s="12" t="s">
        <v>141</v>
      </c>
      <c r="M1518" s="13">
        <v>-3.9278534936593446E-2</v>
      </c>
      <c r="N1518" s="12">
        <v>1468.7790148078568</v>
      </c>
      <c r="O1518" s="14">
        <f t="shared" si="23"/>
        <v>-9.6223842879022151E-2</v>
      </c>
      <c r="P1518">
        <v>1</v>
      </c>
      <c r="Q1518">
        <v>2</v>
      </c>
      <c r="R1518">
        <v>2</v>
      </c>
      <c r="S1518">
        <v>1</v>
      </c>
    </row>
    <row r="1519" spans="1:19">
      <c r="A1519" s="10" t="s">
        <v>505</v>
      </c>
      <c r="B1519" s="2">
        <v>3</v>
      </c>
      <c r="C1519" s="11" t="s">
        <v>24</v>
      </c>
      <c r="D1519" s="2">
        <v>2</v>
      </c>
      <c r="E1519" s="2">
        <v>2019</v>
      </c>
      <c r="F1519" s="2" t="s">
        <v>240</v>
      </c>
      <c r="G1519" s="2">
        <v>1</v>
      </c>
      <c r="H1519" s="2">
        <v>0</v>
      </c>
      <c r="I1519" s="2">
        <v>0</v>
      </c>
      <c r="J1519" s="12">
        <v>1518</v>
      </c>
      <c r="K1519" s="12">
        <v>1149.1294473883422</v>
      </c>
      <c r="L1519" s="12" t="s">
        <v>141</v>
      </c>
      <c r="M1519" s="15">
        <v>-3.9278548263095459E-2</v>
      </c>
      <c r="N1519" s="12">
        <v>1466.8464108410044</v>
      </c>
      <c r="O1519" s="14">
        <f t="shared" si="23"/>
        <v>-9.6223887216369208E-2</v>
      </c>
      <c r="P1519">
        <v>1</v>
      </c>
      <c r="Q1519">
        <v>2</v>
      </c>
      <c r="R1519">
        <v>2</v>
      </c>
      <c r="S1519">
        <v>1</v>
      </c>
    </row>
    <row r="1520" spans="1:19">
      <c r="A1520" s="10" t="s">
        <v>505</v>
      </c>
      <c r="B1520" s="2">
        <v>3</v>
      </c>
      <c r="C1520" s="11" t="s">
        <v>24</v>
      </c>
      <c r="D1520" s="2">
        <v>2</v>
      </c>
      <c r="E1520" s="2">
        <v>2019</v>
      </c>
      <c r="F1520" s="2" t="s">
        <v>240</v>
      </c>
      <c r="G1520" s="2">
        <v>1</v>
      </c>
      <c r="H1520" s="2">
        <v>0</v>
      </c>
      <c r="I1520" s="2">
        <v>0</v>
      </c>
      <c r="J1520" s="12">
        <v>1516</v>
      </c>
      <c r="K1520" s="12">
        <v>1147.6154428463285</v>
      </c>
      <c r="L1520" s="12" t="s">
        <v>141</v>
      </c>
      <c r="M1520" s="13">
        <v>-3.9278561589597472E-2</v>
      </c>
      <c r="N1520" s="12">
        <v>1464.9138068741518</v>
      </c>
      <c r="O1520" s="14">
        <f t="shared" si="23"/>
        <v>-9.6223931553716266E-2</v>
      </c>
      <c r="P1520">
        <v>1</v>
      </c>
      <c r="Q1520">
        <v>2</v>
      </c>
      <c r="R1520">
        <v>2</v>
      </c>
      <c r="S1520">
        <v>1</v>
      </c>
    </row>
    <row r="1521" spans="1:19">
      <c r="A1521" s="10" t="s">
        <v>402</v>
      </c>
      <c r="B1521" s="2">
        <v>5</v>
      </c>
      <c r="C1521" s="11" t="s">
        <v>39</v>
      </c>
      <c r="D1521" s="2">
        <v>3</v>
      </c>
      <c r="E1521" s="2">
        <v>2016</v>
      </c>
      <c r="F1521" s="2" t="s">
        <v>158</v>
      </c>
      <c r="G1521" s="2">
        <v>1</v>
      </c>
      <c r="H1521" s="2">
        <v>0</v>
      </c>
      <c r="I1521" s="2">
        <v>0</v>
      </c>
      <c r="J1521" s="12">
        <v>1509</v>
      </c>
      <c r="K1521" s="12">
        <v>1142.3164269492809</v>
      </c>
      <c r="L1521" s="12" t="s">
        <v>141</v>
      </c>
      <c r="M1521" s="15">
        <v>-3.927860823235451E-2</v>
      </c>
      <c r="N1521" s="12">
        <v>1446.2164941276351</v>
      </c>
      <c r="O1521" s="14">
        <f t="shared" si="23"/>
        <v>-9.6224360503081321E-2</v>
      </c>
      <c r="P1521">
        <v>1</v>
      </c>
      <c r="Q1521">
        <v>2</v>
      </c>
      <c r="R1521">
        <v>2</v>
      </c>
      <c r="S1521">
        <v>1</v>
      </c>
    </row>
    <row r="1522" spans="1:19">
      <c r="A1522" s="10" t="s">
        <v>546</v>
      </c>
      <c r="B1522" s="2">
        <v>3</v>
      </c>
      <c r="C1522" s="11" t="s">
        <v>19</v>
      </c>
      <c r="D1522" s="2">
        <v>2</v>
      </c>
      <c r="E1522" s="2">
        <v>2017</v>
      </c>
      <c r="F1522" s="2" t="s">
        <v>315</v>
      </c>
      <c r="G1522" s="2">
        <v>1</v>
      </c>
      <c r="H1522" s="2">
        <v>0</v>
      </c>
      <c r="I1522" s="2">
        <v>0</v>
      </c>
      <c r="J1522" s="12">
        <v>1509</v>
      </c>
      <c r="K1522" s="12">
        <v>1142.3164269492809</v>
      </c>
      <c r="L1522" s="12" t="s">
        <v>102</v>
      </c>
      <c r="M1522" s="13">
        <v>-3.927860823235451E-2</v>
      </c>
      <c r="N1522" s="12">
        <v>1447.7959601160585</v>
      </c>
      <c r="O1522" s="14">
        <f t="shared" si="23"/>
        <v>-9.6224324267342953E-2</v>
      </c>
      <c r="P1522">
        <v>1</v>
      </c>
      <c r="Q1522">
        <v>2</v>
      </c>
      <c r="R1522">
        <v>2</v>
      </c>
      <c r="S1522">
        <v>1</v>
      </c>
    </row>
    <row r="1523" spans="1:19">
      <c r="A1523" s="10" t="s">
        <v>566</v>
      </c>
      <c r="B1523" s="2">
        <v>3</v>
      </c>
      <c r="C1523" s="11" t="s">
        <v>25</v>
      </c>
      <c r="D1523" s="2">
        <v>3</v>
      </c>
      <c r="E1523" s="2">
        <v>2018</v>
      </c>
      <c r="F1523" s="2" t="s">
        <v>293</v>
      </c>
      <c r="G1523" s="2">
        <v>1</v>
      </c>
      <c r="H1523" s="2">
        <v>0</v>
      </c>
      <c r="I1523" s="2">
        <v>0</v>
      </c>
      <c r="J1523" s="12">
        <v>1509</v>
      </c>
      <c r="K1523" s="12">
        <v>1142.3164269492809</v>
      </c>
      <c r="L1523" s="12" t="s">
        <v>141</v>
      </c>
      <c r="M1523" s="15">
        <v>-3.927860823235451E-2</v>
      </c>
      <c r="N1523" s="12">
        <v>1454.3658145271602</v>
      </c>
      <c r="O1523" s="14">
        <f t="shared" si="23"/>
        <v>-9.6224173543283498E-2</v>
      </c>
      <c r="P1523">
        <v>1</v>
      </c>
      <c r="Q1523">
        <v>2</v>
      </c>
      <c r="R1523">
        <v>2</v>
      </c>
      <c r="S1523">
        <v>1</v>
      </c>
    </row>
    <row r="1524" spans="1:19">
      <c r="A1524" s="10" t="s">
        <v>562</v>
      </c>
      <c r="B1524" s="2">
        <v>4</v>
      </c>
      <c r="C1524" s="11" t="s">
        <v>39</v>
      </c>
      <c r="D1524" s="2">
        <v>2</v>
      </c>
      <c r="E1524" s="2">
        <v>2017</v>
      </c>
      <c r="F1524" s="2" t="s">
        <v>315</v>
      </c>
      <c r="G1524" s="2">
        <v>1</v>
      </c>
      <c r="H1524" s="2">
        <v>0</v>
      </c>
      <c r="I1524" s="2">
        <v>0</v>
      </c>
      <c r="J1524" s="12">
        <v>1504</v>
      </c>
      <c r="K1524" s="12">
        <v>1138.5314155942469</v>
      </c>
      <c r="L1524" s="12" t="s">
        <v>141</v>
      </c>
      <c r="M1524" s="13">
        <v>-3.9278641548609543E-2</v>
      </c>
      <c r="N1524" s="12">
        <v>1442.9987568022214</v>
      </c>
      <c r="O1524" s="14">
        <f t="shared" si="23"/>
        <v>-9.6224434323656585E-2</v>
      </c>
      <c r="P1524">
        <v>1</v>
      </c>
      <c r="Q1524">
        <v>2</v>
      </c>
      <c r="R1524">
        <v>2</v>
      </c>
      <c r="S1524">
        <v>1</v>
      </c>
    </row>
    <row r="1525" spans="1:19">
      <c r="A1525" s="10" t="s">
        <v>422</v>
      </c>
      <c r="B1525" s="2">
        <v>3</v>
      </c>
      <c r="C1525" s="11" t="s">
        <v>19</v>
      </c>
      <c r="D1525" s="2">
        <v>2</v>
      </c>
      <c r="E1525" s="2">
        <v>2020</v>
      </c>
      <c r="F1525" s="2" t="s">
        <v>126</v>
      </c>
      <c r="G1525" s="2">
        <v>1</v>
      </c>
      <c r="H1525" s="2">
        <v>0</v>
      </c>
      <c r="I1525" s="2">
        <v>0</v>
      </c>
      <c r="J1525" s="12">
        <v>1503</v>
      </c>
      <c r="K1525" s="12">
        <v>1137.77441332324</v>
      </c>
      <c r="L1525" s="12" t="s">
        <v>102</v>
      </c>
      <c r="M1525" s="15">
        <v>-3.9278648211860549E-2</v>
      </c>
      <c r="N1525" s="12">
        <v>1443.2693600431251</v>
      </c>
      <c r="O1525" s="14">
        <f t="shared" si="23"/>
        <v>-9.6224428115540481E-2</v>
      </c>
      <c r="P1525">
        <v>1</v>
      </c>
      <c r="Q1525">
        <v>2</v>
      </c>
      <c r="R1525">
        <v>2</v>
      </c>
      <c r="S1525">
        <v>1</v>
      </c>
    </row>
    <row r="1526" spans="1:19">
      <c r="A1526" s="10" t="s">
        <v>546</v>
      </c>
      <c r="B1526" s="2">
        <v>3</v>
      </c>
      <c r="C1526" s="11" t="s">
        <v>19</v>
      </c>
      <c r="D1526" s="2">
        <v>2</v>
      </c>
      <c r="E1526" s="2">
        <v>2017</v>
      </c>
      <c r="F1526" s="2" t="s">
        <v>315</v>
      </c>
      <c r="G1526" s="2">
        <v>1</v>
      </c>
      <c r="H1526" s="2">
        <v>0</v>
      </c>
      <c r="I1526" s="2">
        <v>0</v>
      </c>
      <c r="J1526" s="12">
        <v>1500</v>
      </c>
      <c r="K1526" s="12">
        <v>1135.5034065102195</v>
      </c>
      <c r="L1526" s="12" t="s">
        <v>102</v>
      </c>
      <c r="M1526" s="13">
        <v>-3.9278668201613569E-2</v>
      </c>
      <c r="N1526" s="12">
        <v>1439.1609941511515</v>
      </c>
      <c r="O1526" s="14">
        <f t="shared" si="23"/>
        <v>-9.6224522368707474E-2</v>
      </c>
      <c r="P1526">
        <v>1</v>
      </c>
      <c r="Q1526">
        <v>2</v>
      </c>
      <c r="R1526">
        <v>2</v>
      </c>
      <c r="S1526">
        <v>1</v>
      </c>
    </row>
    <row r="1527" spans="1:19">
      <c r="A1527" s="10" t="s">
        <v>573</v>
      </c>
      <c r="B1527" s="2">
        <v>3</v>
      </c>
      <c r="C1527" s="11" t="s">
        <v>39</v>
      </c>
      <c r="D1527" s="2">
        <v>2</v>
      </c>
      <c r="E1527" s="2">
        <v>2018</v>
      </c>
      <c r="F1527" s="2" t="s">
        <v>393</v>
      </c>
      <c r="G1527" s="2">
        <v>1</v>
      </c>
      <c r="H1527" s="2">
        <v>0</v>
      </c>
      <c r="I1527" s="2">
        <v>0</v>
      </c>
      <c r="J1527" s="12">
        <v>1495</v>
      </c>
      <c r="K1527" s="12">
        <v>1131.7183951551856</v>
      </c>
      <c r="L1527" s="12" t="s">
        <v>141</v>
      </c>
      <c r="M1527" s="15">
        <v>-3.9278701517868594E-2</v>
      </c>
      <c r="N1527" s="12">
        <v>1440.8726923247875</v>
      </c>
      <c r="O1527" s="14">
        <f t="shared" si="23"/>
        <v>-9.6224483099329322E-2</v>
      </c>
      <c r="P1527">
        <v>1</v>
      </c>
      <c r="Q1527">
        <v>2</v>
      </c>
      <c r="R1527">
        <v>2</v>
      </c>
      <c r="S1527">
        <v>1</v>
      </c>
    </row>
    <row r="1528" spans="1:19">
      <c r="A1528" s="10" t="s">
        <v>561</v>
      </c>
      <c r="B1528" s="2">
        <v>4</v>
      </c>
      <c r="C1528" s="11" t="s">
        <v>39</v>
      </c>
      <c r="D1528" s="2">
        <v>3</v>
      </c>
      <c r="E1528" s="2">
        <v>2017</v>
      </c>
      <c r="F1528" s="2" t="s">
        <v>389</v>
      </c>
      <c r="G1528" s="2">
        <v>1</v>
      </c>
      <c r="H1528" s="2">
        <v>0</v>
      </c>
      <c r="I1528" s="2">
        <v>0</v>
      </c>
      <c r="J1528" s="12">
        <v>1491</v>
      </c>
      <c r="K1528" s="12">
        <v>1128.6903860711582</v>
      </c>
      <c r="L1528" s="12" t="s">
        <v>141</v>
      </c>
      <c r="M1528" s="13">
        <v>-3.927872817087262E-2</v>
      </c>
      <c r="N1528" s="12">
        <v>1430.5260281862445</v>
      </c>
      <c r="O1528" s="14">
        <f t="shared" si="23"/>
        <v>-9.6224720470071995E-2</v>
      </c>
      <c r="P1528">
        <v>1</v>
      </c>
      <c r="Q1528">
        <v>2</v>
      </c>
      <c r="R1528">
        <v>2</v>
      </c>
      <c r="S1528">
        <v>1</v>
      </c>
    </row>
    <row r="1529" spans="1:19">
      <c r="A1529" s="10" t="s">
        <v>566</v>
      </c>
      <c r="B1529" s="2">
        <v>3</v>
      </c>
      <c r="C1529" s="11" t="s">
        <v>39</v>
      </c>
      <c r="D1529" s="2">
        <v>3</v>
      </c>
      <c r="E1529" s="2">
        <v>2018</v>
      </c>
      <c r="F1529" s="2" t="s">
        <v>293</v>
      </c>
      <c r="G1529" s="2">
        <v>1</v>
      </c>
      <c r="H1529" s="2">
        <v>0</v>
      </c>
      <c r="I1529" s="2">
        <v>0</v>
      </c>
      <c r="J1529" s="12">
        <v>1491</v>
      </c>
      <c r="K1529" s="12">
        <v>1128.6903860711582</v>
      </c>
      <c r="L1529" s="12" t="s">
        <v>141</v>
      </c>
      <c r="M1529" s="15">
        <v>-3.927872817087262E-2</v>
      </c>
      <c r="N1529" s="12">
        <v>1437.0175145526812</v>
      </c>
      <c r="O1529" s="14">
        <f t="shared" si="23"/>
        <v>-9.6224571543913839E-2</v>
      </c>
      <c r="P1529">
        <v>1</v>
      </c>
      <c r="Q1529">
        <v>2</v>
      </c>
      <c r="R1529">
        <v>2</v>
      </c>
      <c r="S1529">
        <v>1</v>
      </c>
    </row>
    <row r="1530" spans="1:19">
      <c r="A1530" s="10" t="s">
        <v>565</v>
      </c>
      <c r="B1530" s="2">
        <v>4</v>
      </c>
      <c r="C1530" s="11" t="s">
        <v>19</v>
      </c>
      <c r="D1530" s="2">
        <v>2</v>
      </c>
      <c r="E1530" s="2">
        <v>2018</v>
      </c>
      <c r="F1530" s="2" t="s">
        <v>393</v>
      </c>
      <c r="G1530" s="2">
        <v>1</v>
      </c>
      <c r="H1530" s="2">
        <v>0</v>
      </c>
      <c r="I1530" s="2">
        <v>0</v>
      </c>
      <c r="J1530" s="12">
        <v>1490</v>
      </c>
      <c r="K1530" s="12">
        <v>1127.9333838001514</v>
      </c>
      <c r="L1530" s="12" t="s">
        <v>102</v>
      </c>
      <c r="M1530" s="13">
        <v>-3.9278734834123627E-2</v>
      </c>
      <c r="N1530" s="12">
        <v>1436.0537201096545</v>
      </c>
      <c r="O1530" s="14">
        <f t="shared" si="23"/>
        <v>-9.6224593655059976E-2</v>
      </c>
      <c r="P1530">
        <v>1</v>
      </c>
      <c r="Q1530">
        <v>2</v>
      </c>
      <c r="R1530">
        <v>2</v>
      </c>
      <c r="S1530">
        <v>1</v>
      </c>
    </row>
    <row r="1531" spans="1:19">
      <c r="A1531" s="10" t="s">
        <v>560</v>
      </c>
      <c r="B1531" s="2">
        <v>3</v>
      </c>
      <c r="C1531" s="11" t="s">
        <v>19</v>
      </c>
      <c r="D1531" s="2">
        <v>3</v>
      </c>
      <c r="E1531" s="2">
        <v>2017</v>
      </c>
      <c r="F1531" s="2" t="s">
        <v>389</v>
      </c>
      <c r="G1531" s="2">
        <v>1</v>
      </c>
      <c r="H1531" s="2">
        <v>0</v>
      </c>
      <c r="I1531" s="2">
        <v>0</v>
      </c>
      <c r="J1531" s="12">
        <v>1489</v>
      </c>
      <c r="K1531" s="12">
        <v>1127.1763815291447</v>
      </c>
      <c r="L1531" s="12" t="s">
        <v>102</v>
      </c>
      <c r="M1531" s="15">
        <v>-3.9278741497374633E-2</v>
      </c>
      <c r="N1531" s="12">
        <v>1428.6071468607097</v>
      </c>
      <c r="O1531" s="14">
        <f t="shared" si="23"/>
        <v>-9.6224764492597425E-2</v>
      </c>
      <c r="P1531">
        <v>1</v>
      </c>
      <c r="Q1531">
        <v>2</v>
      </c>
      <c r="R1531">
        <v>2</v>
      </c>
      <c r="S1531">
        <v>1</v>
      </c>
    </row>
    <row r="1532" spans="1:19">
      <c r="A1532" s="10" t="s">
        <v>569</v>
      </c>
      <c r="B1532" s="2">
        <v>3</v>
      </c>
      <c r="C1532" s="11" t="s">
        <v>24</v>
      </c>
      <c r="D1532" s="2">
        <v>1</v>
      </c>
      <c r="E1532" s="2">
        <v>2018</v>
      </c>
      <c r="F1532" s="2" t="s">
        <v>515</v>
      </c>
      <c r="G1532" s="2">
        <v>1</v>
      </c>
      <c r="H1532" s="2">
        <v>0</v>
      </c>
      <c r="I1532" s="2">
        <v>0</v>
      </c>
      <c r="J1532" s="12">
        <v>1489</v>
      </c>
      <c r="K1532" s="12">
        <v>1127.1763815291447</v>
      </c>
      <c r="L1532" s="12" t="s">
        <v>141</v>
      </c>
      <c r="M1532" s="13">
        <v>-3.9278741497374633E-2</v>
      </c>
      <c r="N1532" s="12">
        <v>1435.089925666628</v>
      </c>
      <c r="O1532" s="14">
        <f t="shared" si="23"/>
        <v>-9.6224615766206098E-2</v>
      </c>
      <c r="P1532">
        <v>1</v>
      </c>
      <c r="Q1532">
        <v>2</v>
      </c>
      <c r="R1532">
        <v>2</v>
      </c>
      <c r="S1532">
        <v>1</v>
      </c>
    </row>
    <row r="1533" spans="1:19">
      <c r="A1533" s="10" t="s">
        <v>422</v>
      </c>
      <c r="B1533" s="2">
        <v>3</v>
      </c>
      <c r="C1533" s="11" t="s">
        <v>19</v>
      </c>
      <c r="D1533" s="2">
        <v>2</v>
      </c>
      <c r="E1533" s="2">
        <v>2020</v>
      </c>
      <c r="F1533" s="2" t="s">
        <v>126</v>
      </c>
      <c r="G1533" s="2">
        <v>1</v>
      </c>
      <c r="H1533" s="2">
        <v>0</v>
      </c>
      <c r="I1533" s="2">
        <v>0</v>
      </c>
      <c r="J1533" s="12">
        <v>1489</v>
      </c>
      <c r="K1533" s="12">
        <v>1127.1763815291447</v>
      </c>
      <c r="L1533" s="12" t="s">
        <v>102</v>
      </c>
      <c r="M1533" s="15">
        <v>-3.9278741497374633E-2</v>
      </c>
      <c r="N1533" s="12">
        <v>1429.825733269603</v>
      </c>
      <c r="O1533" s="14">
        <f t="shared" si="23"/>
        <v>-9.6224736536073774E-2</v>
      </c>
      <c r="P1533">
        <v>1</v>
      </c>
      <c r="Q1533">
        <v>2</v>
      </c>
      <c r="R1533">
        <v>2</v>
      </c>
      <c r="S1533">
        <v>1</v>
      </c>
    </row>
    <row r="1534" spans="1:19">
      <c r="A1534" s="10" t="s">
        <v>565</v>
      </c>
      <c r="B1534" s="2">
        <v>4</v>
      </c>
      <c r="C1534" s="11" t="s">
        <v>19</v>
      </c>
      <c r="D1534" s="2">
        <v>2</v>
      </c>
      <c r="E1534" s="2">
        <v>2018</v>
      </c>
      <c r="F1534" s="2" t="s">
        <v>393</v>
      </c>
      <c r="G1534" s="2">
        <v>1</v>
      </c>
      <c r="H1534" s="2">
        <v>0</v>
      </c>
      <c r="I1534" s="2">
        <v>0</v>
      </c>
      <c r="J1534" s="12">
        <v>1486</v>
      </c>
      <c r="K1534" s="12">
        <v>1124.9053747161242</v>
      </c>
      <c r="L1534" s="12" t="s">
        <v>102</v>
      </c>
      <c r="M1534" s="13">
        <v>-3.9278761487127653E-2</v>
      </c>
      <c r="N1534" s="12">
        <v>1432.1985423375481</v>
      </c>
      <c r="O1534" s="14">
        <f t="shared" si="23"/>
        <v>-9.6224682099644493E-2</v>
      </c>
      <c r="P1534">
        <v>1</v>
      </c>
      <c r="Q1534">
        <v>2</v>
      </c>
      <c r="R1534">
        <v>2</v>
      </c>
      <c r="S1534">
        <v>1</v>
      </c>
    </row>
    <row r="1535" spans="1:19">
      <c r="A1535" s="10" t="s">
        <v>546</v>
      </c>
      <c r="B1535" s="2">
        <v>3</v>
      </c>
      <c r="C1535" s="11" t="s">
        <v>27</v>
      </c>
      <c r="D1535" s="2">
        <v>2</v>
      </c>
      <c r="E1535" s="2">
        <v>2017</v>
      </c>
      <c r="F1535" s="2" t="s">
        <v>315</v>
      </c>
      <c r="G1535" s="2">
        <v>2</v>
      </c>
      <c r="H1535" s="2">
        <v>0</v>
      </c>
      <c r="I1535" s="2">
        <v>0</v>
      </c>
      <c r="J1535" s="12">
        <v>1480</v>
      </c>
      <c r="K1535" s="12">
        <v>1120.3633610900833</v>
      </c>
      <c r="L1535" s="12" t="s">
        <v>141</v>
      </c>
      <c r="M1535" s="15">
        <v>-3.9278801466633685E-2</v>
      </c>
      <c r="N1535" s="12">
        <v>1419.9721808958029</v>
      </c>
      <c r="O1535" s="14">
        <f t="shared" si="23"/>
        <v>-9.622496259396196E-2</v>
      </c>
      <c r="P1535">
        <v>1</v>
      </c>
      <c r="Q1535">
        <v>2</v>
      </c>
      <c r="R1535">
        <v>2</v>
      </c>
      <c r="S1535">
        <v>1</v>
      </c>
    </row>
    <row r="1536" spans="1:19">
      <c r="A1536" s="10" t="s">
        <v>349</v>
      </c>
      <c r="B1536" s="2">
        <v>2</v>
      </c>
      <c r="C1536" s="11" t="s">
        <v>39</v>
      </c>
      <c r="D1536" s="2">
        <v>3</v>
      </c>
      <c r="E1536" s="2">
        <v>2014</v>
      </c>
      <c r="F1536" s="2" t="s">
        <v>145</v>
      </c>
      <c r="G1536" s="2">
        <v>1</v>
      </c>
      <c r="H1536" s="2">
        <v>0</v>
      </c>
      <c r="I1536" s="2">
        <v>0</v>
      </c>
      <c r="J1536" s="12">
        <v>1463</v>
      </c>
      <c r="K1536" s="12">
        <v>1107.4943224829674</v>
      </c>
      <c r="L1536" s="12" t="s">
        <v>141</v>
      </c>
      <c r="M1536" s="13">
        <v>-3.9278914741900789E-2</v>
      </c>
      <c r="N1536" s="12">
        <v>1392.8406700834316</v>
      </c>
      <c r="O1536" s="14">
        <f t="shared" si="23"/>
        <v>-9.6225585038721459E-2</v>
      </c>
      <c r="P1536">
        <v>1</v>
      </c>
      <c r="Q1536">
        <v>2</v>
      </c>
      <c r="R1536">
        <v>2</v>
      </c>
      <c r="S1536">
        <v>1</v>
      </c>
    </row>
    <row r="1537" spans="1:19">
      <c r="A1537" s="10" t="s">
        <v>546</v>
      </c>
      <c r="B1537" s="2">
        <v>3</v>
      </c>
      <c r="C1537" s="11" t="s">
        <v>19</v>
      </c>
      <c r="D1537" s="2">
        <v>2</v>
      </c>
      <c r="E1537" s="2">
        <v>2017</v>
      </c>
      <c r="F1537" s="2" t="s">
        <v>315</v>
      </c>
      <c r="G1537" s="2">
        <v>1</v>
      </c>
      <c r="H1537" s="2">
        <v>0</v>
      </c>
      <c r="I1537" s="2">
        <v>0</v>
      </c>
      <c r="J1537" s="12">
        <v>1459</v>
      </c>
      <c r="K1537" s="12">
        <v>1104.4663133989402</v>
      </c>
      <c r="L1537" s="12" t="s">
        <v>102</v>
      </c>
      <c r="M1537" s="15">
        <v>-3.9278941394904815E-2</v>
      </c>
      <c r="N1537" s="12">
        <v>1399.8239269776866</v>
      </c>
      <c r="O1537" s="14">
        <f t="shared" si="23"/>
        <v>-9.6225424830479162E-2</v>
      </c>
      <c r="P1537">
        <v>1</v>
      </c>
      <c r="Q1537">
        <v>2</v>
      </c>
      <c r="R1537">
        <v>2</v>
      </c>
      <c r="S1537">
        <v>1</v>
      </c>
    </row>
    <row r="1538" spans="1:19">
      <c r="A1538" s="10" t="s">
        <v>546</v>
      </c>
      <c r="B1538" s="2">
        <v>3</v>
      </c>
      <c r="C1538" s="11" t="s">
        <v>19</v>
      </c>
      <c r="D1538" s="2">
        <v>2</v>
      </c>
      <c r="E1538" s="2">
        <v>2017</v>
      </c>
      <c r="F1538" s="2" t="s">
        <v>315</v>
      </c>
      <c r="G1538" s="2">
        <v>1</v>
      </c>
      <c r="H1538" s="2">
        <v>0</v>
      </c>
      <c r="I1538" s="2">
        <v>0</v>
      </c>
      <c r="J1538" s="12">
        <v>1455</v>
      </c>
      <c r="K1538" s="12">
        <v>1101.438304314913</v>
      </c>
      <c r="L1538" s="12" t="s">
        <v>102</v>
      </c>
      <c r="M1538" s="13">
        <v>-3.9278968047908841E-2</v>
      </c>
      <c r="N1538" s="12">
        <v>1395.986164326617</v>
      </c>
      <c r="O1538" s="14">
        <f t="shared" ref="O1538:O1601" si="24">STANDARDIZE(N1538,AVERAGE($N$2:$N$1580),STDEV($N$2:$N$1580))</f>
        <v>-9.622551287553005E-2</v>
      </c>
      <c r="P1538">
        <v>1</v>
      </c>
      <c r="Q1538">
        <v>2</v>
      </c>
      <c r="R1538">
        <v>2</v>
      </c>
      <c r="S1538">
        <v>1</v>
      </c>
    </row>
    <row r="1539" spans="1:19">
      <c r="A1539" s="10" t="s">
        <v>567</v>
      </c>
      <c r="B1539" s="2">
        <v>4</v>
      </c>
      <c r="C1539" s="11" t="s">
        <v>24</v>
      </c>
      <c r="D1539" s="2">
        <v>2</v>
      </c>
      <c r="E1539" s="2">
        <v>2019</v>
      </c>
      <c r="F1539" s="2" t="s">
        <v>240</v>
      </c>
      <c r="G1539" s="2">
        <v>1</v>
      </c>
      <c r="H1539" s="2">
        <v>0</v>
      </c>
      <c r="I1539" s="2">
        <v>0</v>
      </c>
      <c r="J1539" s="12">
        <v>1451</v>
      </c>
      <c r="K1539" s="12">
        <v>1098.4102952308858</v>
      </c>
      <c r="L1539" s="12" t="s">
        <v>141</v>
      </c>
      <c r="M1539" s="15">
        <v>-3.9278994700912867E-2</v>
      </c>
      <c r="N1539" s="12">
        <v>1402.1041779514474</v>
      </c>
      <c r="O1539" s="14">
        <f t="shared" si="24"/>
        <v>-9.6225372517495966E-2</v>
      </c>
      <c r="P1539">
        <v>1</v>
      </c>
      <c r="Q1539">
        <v>2</v>
      </c>
      <c r="R1539">
        <v>2</v>
      </c>
      <c r="S1539">
        <v>1</v>
      </c>
    </row>
    <row r="1540" spans="1:19">
      <c r="A1540" s="10" t="s">
        <v>575</v>
      </c>
      <c r="B1540" s="2">
        <v>6</v>
      </c>
      <c r="C1540" s="11" t="s">
        <v>27</v>
      </c>
      <c r="D1540" s="2">
        <v>3</v>
      </c>
      <c r="E1540" s="2">
        <v>2017</v>
      </c>
      <c r="F1540" s="2" t="s">
        <v>389</v>
      </c>
      <c r="G1540" s="2">
        <v>1</v>
      </c>
      <c r="H1540" s="2">
        <v>0</v>
      </c>
      <c r="I1540" s="2">
        <v>0</v>
      </c>
      <c r="J1540" s="12">
        <v>1443</v>
      </c>
      <c r="K1540" s="12">
        <v>1092.3542770628312</v>
      </c>
      <c r="L1540" s="12" t="s">
        <v>141</v>
      </c>
      <c r="M1540" s="13">
        <v>-3.9279048006920912E-2</v>
      </c>
      <c r="N1540" s="12">
        <v>1384.4728763734076</v>
      </c>
      <c r="O1540" s="14">
        <f t="shared" si="24"/>
        <v>-9.6225777010682745E-2</v>
      </c>
      <c r="P1540">
        <v>1</v>
      </c>
      <c r="Q1540">
        <v>2</v>
      </c>
      <c r="R1540">
        <v>2</v>
      </c>
      <c r="S1540">
        <v>1</v>
      </c>
    </row>
    <row r="1541" spans="1:19">
      <c r="A1541" s="10" t="s">
        <v>505</v>
      </c>
      <c r="B1541" s="2">
        <v>3</v>
      </c>
      <c r="C1541" s="11" t="s">
        <v>24</v>
      </c>
      <c r="D1541" s="2">
        <v>2</v>
      </c>
      <c r="E1541" s="2">
        <v>2019</v>
      </c>
      <c r="F1541" s="2" t="s">
        <v>240</v>
      </c>
      <c r="G1541" s="2">
        <v>1</v>
      </c>
      <c r="H1541" s="2">
        <v>0</v>
      </c>
      <c r="I1541" s="2">
        <v>0</v>
      </c>
      <c r="J1541" s="12">
        <v>1441</v>
      </c>
      <c r="K1541" s="12">
        <v>1090.8402725208175</v>
      </c>
      <c r="L1541" s="12" t="s">
        <v>141</v>
      </c>
      <c r="M1541" s="15">
        <v>-3.9279061333422925E-2</v>
      </c>
      <c r="N1541" s="12">
        <v>1392.4411581171853</v>
      </c>
      <c r="O1541" s="14">
        <f t="shared" si="24"/>
        <v>-9.6225594204231324E-2</v>
      </c>
      <c r="P1541">
        <v>1</v>
      </c>
      <c r="Q1541">
        <v>2</v>
      </c>
      <c r="R1541">
        <v>2</v>
      </c>
      <c r="S1541">
        <v>1</v>
      </c>
    </row>
    <row r="1542" spans="1:19">
      <c r="A1542" s="10" t="s">
        <v>572</v>
      </c>
      <c r="B1542" s="2">
        <v>5</v>
      </c>
      <c r="C1542" s="11" t="s">
        <v>24</v>
      </c>
      <c r="D1542" s="2">
        <v>2</v>
      </c>
      <c r="E1542" s="2">
        <v>2019</v>
      </c>
      <c r="F1542" s="2" t="s">
        <v>240</v>
      </c>
      <c r="G1542" s="2">
        <v>1</v>
      </c>
      <c r="H1542" s="2">
        <v>0</v>
      </c>
      <c r="I1542" s="2">
        <v>0</v>
      </c>
      <c r="J1542" s="12">
        <v>1436</v>
      </c>
      <c r="K1542" s="12">
        <v>1087.0552611657836</v>
      </c>
      <c r="L1542" s="12" t="s">
        <v>141</v>
      </c>
      <c r="M1542" s="13">
        <v>-3.9279094649677958E-2</v>
      </c>
      <c r="N1542" s="12">
        <v>1387.6096482000542</v>
      </c>
      <c r="O1542" s="14">
        <f t="shared" si="24"/>
        <v>-9.6225705047598989E-2</v>
      </c>
      <c r="P1542">
        <v>1</v>
      </c>
      <c r="Q1542">
        <v>2</v>
      </c>
      <c r="R1542">
        <v>2</v>
      </c>
      <c r="S1542">
        <v>1</v>
      </c>
    </row>
    <row r="1543" spans="1:19">
      <c r="A1543" s="10" t="s">
        <v>546</v>
      </c>
      <c r="B1543" s="2">
        <v>3</v>
      </c>
      <c r="C1543" s="11" t="s">
        <v>19</v>
      </c>
      <c r="D1543" s="2">
        <v>2</v>
      </c>
      <c r="E1543" s="2">
        <v>2017</v>
      </c>
      <c r="F1543" s="2" t="s">
        <v>315</v>
      </c>
      <c r="G1543" s="2">
        <v>1</v>
      </c>
      <c r="H1543" s="2">
        <v>0</v>
      </c>
      <c r="I1543" s="2">
        <v>0</v>
      </c>
      <c r="J1543" s="12">
        <v>1434</v>
      </c>
      <c r="K1543" s="12">
        <v>1085.5412566237699</v>
      </c>
      <c r="L1543" s="12" t="s">
        <v>102</v>
      </c>
      <c r="M1543" s="15">
        <v>-3.9279107976179971E-2</v>
      </c>
      <c r="N1543" s="12">
        <v>1375.8379104085009</v>
      </c>
      <c r="O1543" s="14">
        <f t="shared" si="24"/>
        <v>-9.6225975112047266E-2</v>
      </c>
      <c r="P1543">
        <v>1</v>
      </c>
      <c r="Q1543">
        <v>2</v>
      </c>
      <c r="R1543">
        <v>2</v>
      </c>
      <c r="S1543">
        <v>1</v>
      </c>
    </row>
    <row r="1544" spans="1:19">
      <c r="A1544" s="10" t="s">
        <v>546</v>
      </c>
      <c r="B1544" s="2">
        <v>3</v>
      </c>
      <c r="C1544" s="11" t="s">
        <v>19</v>
      </c>
      <c r="D1544" s="2">
        <v>2</v>
      </c>
      <c r="E1544" s="2">
        <v>2017</v>
      </c>
      <c r="F1544" s="2" t="s">
        <v>315</v>
      </c>
      <c r="G1544" s="2">
        <v>1</v>
      </c>
      <c r="H1544" s="2">
        <v>0</v>
      </c>
      <c r="I1544" s="2">
        <v>0</v>
      </c>
      <c r="J1544" s="12">
        <v>1433</v>
      </c>
      <c r="K1544" s="12">
        <v>1084.7842543527631</v>
      </c>
      <c r="L1544" s="12" t="s">
        <v>102</v>
      </c>
      <c r="M1544" s="13">
        <v>-3.927911463943097E-2</v>
      </c>
      <c r="N1544" s="12">
        <v>1374.8784697457334</v>
      </c>
      <c r="O1544" s="14">
        <f t="shared" si="24"/>
        <v>-9.6225997123309995E-2</v>
      </c>
      <c r="P1544">
        <v>1</v>
      </c>
      <c r="Q1544">
        <v>2</v>
      </c>
      <c r="R1544">
        <v>2</v>
      </c>
      <c r="S1544">
        <v>1</v>
      </c>
    </row>
    <row r="1545" spans="1:19">
      <c r="A1545" s="10" t="s">
        <v>422</v>
      </c>
      <c r="B1545" s="2">
        <v>3</v>
      </c>
      <c r="C1545" s="11" t="s">
        <v>19</v>
      </c>
      <c r="D1545" s="2">
        <v>2</v>
      </c>
      <c r="E1545" s="2">
        <v>2020</v>
      </c>
      <c r="F1545" s="2" t="s">
        <v>126</v>
      </c>
      <c r="G1545" s="2">
        <v>1</v>
      </c>
      <c r="H1545" s="2">
        <v>0</v>
      </c>
      <c r="I1545" s="2">
        <v>0</v>
      </c>
      <c r="J1545" s="12">
        <v>1429</v>
      </c>
      <c r="K1545" s="12">
        <v>1081.7562452687359</v>
      </c>
      <c r="L1545" s="12" t="s">
        <v>102</v>
      </c>
      <c r="M1545" s="15">
        <v>-3.9279141292434996E-2</v>
      </c>
      <c r="N1545" s="12">
        <v>1372.2101899545082</v>
      </c>
      <c r="O1545" s="14">
        <f t="shared" si="24"/>
        <v>-9.622605833835933E-2</v>
      </c>
      <c r="P1545">
        <v>1</v>
      </c>
      <c r="Q1545">
        <v>2</v>
      </c>
      <c r="R1545">
        <v>2</v>
      </c>
      <c r="S1545">
        <v>1</v>
      </c>
    </row>
    <row r="1546" spans="1:19">
      <c r="A1546" s="10" t="s">
        <v>120</v>
      </c>
      <c r="B1546" s="2">
        <v>1</v>
      </c>
      <c r="C1546" s="11" t="s">
        <v>32</v>
      </c>
      <c r="D1546" s="2">
        <v>3</v>
      </c>
      <c r="E1546" s="2">
        <v>1993</v>
      </c>
      <c r="F1546" s="2" t="s">
        <v>117</v>
      </c>
      <c r="G1546" s="2">
        <v>1</v>
      </c>
      <c r="H1546" s="2">
        <v>0</v>
      </c>
      <c r="I1546" s="2">
        <v>0</v>
      </c>
      <c r="J1546" s="12">
        <v>802</v>
      </c>
      <c r="K1546" s="12">
        <v>607.11582134746402</v>
      </c>
      <c r="L1546" s="12" t="s">
        <v>141</v>
      </c>
      <c r="M1546" s="13">
        <v>-3.9283319150815801E-2</v>
      </c>
      <c r="N1546" s="12">
        <v>966.42817992878634</v>
      </c>
      <c r="O1546" s="14">
        <f t="shared" si="24"/>
        <v>-9.6235367694089149E-2</v>
      </c>
      <c r="P1546">
        <v>1</v>
      </c>
      <c r="Q1546">
        <v>2</v>
      </c>
      <c r="R1546">
        <v>2</v>
      </c>
      <c r="S1546">
        <v>1</v>
      </c>
    </row>
    <row r="1547" spans="1:19">
      <c r="A1547" s="10" t="s">
        <v>309</v>
      </c>
      <c r="B1547" s="2">
        <v>1</v>
      </c>
      <c r="C1547" s="11" t="s">
        <v>27</v>
      </c>
      <c r="D1547" s="2">
        <v>3</v>
      </c>
      <c r="E1547" s="2">
        <v>1992</v>
      </c>
      <c r="F1547" s="2" t="s">
        <v>310</v>
      </c>
      <c r="G1547" s="2">
        <v>1</v>
      </c>
      <c r="H1547" s="2">
        <v>0</v>
      </c>
      <c r="I1547" s="2">
        <v>0</v>
      </c>
      <c r="J1547" s="12">
        <v>766</v>
      </c>
      <c r="K1547" s="12">
        <v>579.86373959121875</v>
      </c>
      <c r="L1547" s="12" t="s">
        <v>141</v>
      </c>
      <c r="M1547" s="15">
        <v>-3.9283559027852022E-2</v>
      </c>
      <c r="N1547" s="12">
        <v>924.28682896845044</v>
      </c>
      <c r="O1547" s="14">
        <f t="shared" si="24"/>
        <v>-9.623633449108196E-2</v>
      </c>
      <c r="P1547">
        <v>1</v>
      </c>
      <c r="Q1547">
        <v>2</v>
      </c>
      <c r="R1547">
        <v>2</v>
      </c>
      <c r="S1547">
        <v>1</v>
      </c>
    </row>
    <row r="1548" spans="1:19">
      <c r="A1548" s="10" t="s">
        <v>278</v>
      </c>
      <c r="B1548" s="2">
        <v>1</v>
      </c>
      <c r="C1548" s="11" t="s">
        <v>32</v>
      </c>
      <c r="D1548" s="2">
        <v>1</v>
      </c>
      <c r="E1548" s="2">
        <v>1993</v>
      </c>
      <c r="F1548" s="2" t="s">
        <v>113</v>
      </c>
      <c r="G1548" s="2">
        <v>1</v>
      </c>
      <c r="H1548" s="2">
        <v>0</v>
      </c>
      <c r="I1548" s="2">
        <v>0</v>
      </c>
      <c r="J1548" s="12">
        <v>762</v>
      </c>
      <c r="K1548" s="12">
        <v>576.83573050719156</v>
      </c>
      <c r="L1548" s="12" t="s">
        <v>141</v>
      </c>
      <c r="M1548" s="13">
        <v>-3.9283585680856048E-2</v>
      </c>
      <c r="N1548" s="12">
        <v>918.22727319917101</v>
      </c>
      <c r="O1548" s="14">
        <f t="shared" si="24"/>
        <v>-9.6236473507989639E-2</v>
      </c>
      <c r="P1548">
        <v>1</v>
      </c>
      <c r="Q1548">
        <v>2</v>
      </c>
      <c r="R1548">
        <v>2</v>
      </c>
      <c r="S1548">
        <v>1</v>
      </c>
    </row>
    <row r="1549" spans="1:19">
      <c r="A1549" s="10" t="s">
        <v>120</v>
      </c>
      <c r="B1549" s="2">
        <v>1</v>
      </c>
      <c r="C1549" s="11" t="s">
        <v>45</v>
      </c>
      <c r="D1549" s="2">
        <v>3</v>
      </c>
      <c r="E1549" s="2">
        <v>1993</v>
      </c>
      <c r="F1549" s="2" t="s">
        <v>117</v>
      </c>
      <c r="G1549" s="2">
        <v>1</v>
      </c>
      <c r="H1549" s="2">
        <v>0</v>
      </c>
      <c r="I1549" s="2">
        <v>0</v>
      </c>
      <c r="J1549" s="12">
        <v>742</v>
      </c>
      <c r="K1549" s="12">
        <v>561.69568508705527</v>
      </c>
      <c r="L1549" s="12" t="s">
        <v>141</v>
      </c>
      <c r="M1549" s="15">
        <v>-3.9283718945876164E-2</v>
      </c>
      <c r="N1549" s="12">
        <v>894.12681983436346</v>
      </c>
      <c r="O1549" s="14">
        <f t="shared" si="24"/>
        <v>-9.6237026414939864E-2</v>
      </c>
      <c r="P1549">
        <v>1</v>
      </c>
      <c r="Q1549">
        <v>2</v>
      </c>
      <c r="R1549">
        <v>2</v>
      </c>
      <c r="S1549">
        <v>1</v>
      </c>
    </row>
    <row r="1550" spans="1:19">
      <c r="A1550" s="10" t="s">
        <v>257</v>
      </c>
      <c r="B1550" s="2">
        <v>1</v>
      </c>
      <c r="C1550" s="11" t="s">
        <v>24</v>
      </c>
      <c r="D1550" s="2">
        <v>2</v>
      </c>
      <c r="E1550" s="2">
        <v>1991</v>
      </c>
      <c r="F1550" s="2" t="s">
        <v>194</v>
      </c>
      <c r="G1550" s="2">
        <v>1</v>
      </c>
      <c r="H1550" s="2">
        <v>0</v>
      </c>
      <c r="I1550" s="2">
        <v>0</v>
      </c>
      <c r="J1550" s="12">
        <v>722</v>
      </c>
      <c r="K1550" s="12">
        <v>546.55563966691898</v>
      </c>
      <c r="L1550" s="12" t="s">
        <v>141</v>
      </c>
      <c r="M1550" s="13">
        <v>-3.9283852210896288E-2</v>
      </c>
      <c r="N1550" s="12">
        <v>888.44683923890807</v>
      </c>
      <c r="O1550" s="14">
        <f t="shared" si="24"/>
        <v>-9.6237156723722905E-2</v>
      </c>
      <c r="P1550">
        <v>1</v>
      </c>
      <c r="Q1550">
        <v>2</v>
      </c>
      <c r="R1550">
        <v>2</v>
      </c>
      <c r="S1550">
        <v>1</v>
      </c>
    </row>
    <row r="1551" spans="1:19">
      <c r="A1551" s="10" t="s">
        <v>576</v>
      </c>
      <c r="B1551" s="2">
        <v>5</v>
      </c>
      <c r="C1551" s="11" t="s">
        <v>24</v>
      </c>
      <c r="D1551" s="2">
        <v>3</v>
      </c>
      <c r="E1551" s="2">
        <v>2019</v>
      </c>
      <c r="F1551" s="2" t="s">
        <v>225</v>
      </c>
      <c r="G1551" s="2">
        <v>1</v>
      </c>
      <c r="H1551" s="2">
        <v>0</v>
      </c>
      <c r="I1551" s="2">
        <v>0</v>
      </c>
      <c r="J1551" s="12">
        <v>170</v>
      </c>
      <c r="K1551" s="12">
        <v>128.69038607115823</v>
      </c>
      <c r="L1551" s="12" t="s">
        <v>141</v>
      </c>
      <c r="M1551" s="15">
        <v>-3.9287530325451639E-2</v>
      </c>
      <c r="N1551" s="12">
        <v>164.27133718245767</v>
      </c>
      <c r="O1551" s="14">
        <f t="shared" si="24"/>
        <v>-9.625377058829282E-2</v>
      </c>
      <c r="P1551">
        <v>1</v>
      </c>
      <c r="Q1551">
        <v>2</v>
      </c>
      <c r="R1551">
        <v>2</v>
      </c>
      <c r="S1551">
        <v>1</v>
      </c>
    </row>
    <row r="1552" spans="1:19">
      <c r="A1552" s="10" t="s">
        <v>564</v>
      </c>
      <c r="B1552" s="2">
        <v>5</v>
      </c>
      <c r="C1552" s="11" t="s">
        <v>39</v>
      </c>
      <c r="D1552" s="2">
        <v>2</v>
      </c>
      <c r="E1552" s="2">
        <v>2020</v>
      </c>
      <c r="F1552" s="2" t="s">
        <v>126</v>
      </c>
      <c r="G1552" s="2">
        <v>1</v>
      </c>
      <c r="H1552" s="2">
        <v>0</v>
      </c>
      <c r="I1552" s="2">
        <v>0</v>
      </c>
      <c r="J1552" s="12">
        <v>168</v>
      </c>
      <c r="K1552" s="12">
        <v>127.17638152914459</v>
      </c>
      <c r="L1552" s="12" t="s">
        <v>141</v>
      </c>
      <c r="M1552" s="13">
        <v>-3.9287543651953652E-2</v>
      </c>
      <c r="N1552" s="12">
        <v>161.32352128226549</v>
      </c>
      <c r="O1552" s="14">
        <f t="shared" si="24"/>
        <v>-9.6253838216394008E-2</v>
      </c>
      <c r="P1552">
        <v>1</v>
      </c>
      <c r="Q1552">
        <v>2</v>
      </c>
      <c r="R1552">
        <v>2</v>
      </c>
      <c r="S1552">
        <v>1</v>
      </c>
    </row>
    <row r="1553" spans="1:19">
      <c r="A1553" s="10" t="s">
        <v>568</v>
      </c>
      <c r="B1553" s="2">
        <v>4</v>
      </c>
      <c r="C1553" s="11" t="s">
        <v>24</v>
      </c>
      <c r="D1553" s="2">
        <v>2</v>
      </c>
      <c r="E1553" s="2">
        <v>2020</v>
      </c>
      <c r="F1553" s="2" t="s">
        <v>126</v>
      </c>
      <c r="G1553" s="2">
        <v>1</v>
      </c>
      <c r="H1553" s="2">
        <v>0</v>
      </c>
      <c r="I1553" s="2">
        <v>0</v>
      </c>
      <c r="J1553" s="12">
        <v>168</v>
      </c>
      <c r="K1553" s="12">
        <v>127.17638152914459</v>
      </c>
      <c r="L1553" s="12" t="s">
        <v>141</v>
      </c>
      <c r="M1553" s="15">
        <v>-3.9287543651953652E-2</v>
      </c>
      <c r="N1553" s="12">
        <v>161.32352128226549</v>
      </c>
      <c r="O1553" s="14">
        <f t="shared" si="24"/>
        <v>-9.6253838216394008E-2</v>
      </c>
      <c r="P1553">
        <v>1</v>
      </c>
      <c r="Q1553">
        <v>2</v>
      </c>
      <c r="R1553">
        <v>2</v>
      </c>
      <c r="S1553">
        <v>1</v>
      </c>
    </row>
    <row r="1554" spans="1:19">
      <c r="A1554" s="10" t="s">
        <v>471</v>
      </c>
      <c r="B1554" s="2">
        <v>3</v>
      </c>
      <c r="C1554" s="11" t="s">
        <v>24</v>
      </c>
      <c r="D1554" s="2">
        <v>1</v>
      </c>
      <c r="E1554" s="2">
        <v>2020</v>
      </c>
      <c r="F1554" s="2" t="s">
        <v>163</v>
      </c>
      <c r="G1554" s="2">
        <v>1</v>
      </c>
      <c r="H1554" s="2">
        <v>0</v>
      </c>
      <c r="I1554" s="2">
        <v>0</v>
      </c>
      <c r="J1554" s="12">
        <v>168</v>
      </c>
      <c r="K1554" s="12">
        <v>127.17638152914459</v>
      </c>
      <c r="L1554" s="12" t="s">
        <v>141</v>
      </c>
      <c r="M1554" s="13">
        <v>-3.9287543651953652E-2</v>
      </c>
      <c r="N1554" s="12">
        <v>161.32352128226549</v>
      </c>
      <c r="O1554" s="14">
        <f t="shared" si="24"/>
        <v>-9.6253838216394008E-2</v>
      </c>
      <c r="P1554">
        <v>1</v>
      </c>
      <c r="Q1554">
        <v>2</v>
      </c>
      <c r="R1554">
        <v>2</v>
      </c>
      <c r="S1554">
        <v>1</v>
      </c>
    </row>
    <row r="1555" spans="1:19">
      <c r="A1555" s="10" t="s">
        <v>577</v>
      </c>
      <c r="B1555" s="2">
        <v>6</v>
      </c>
      <c r="C1555" s="11" t="s">
        <v>26</v>
      </c>
      <c r="D1555" s="2">
        <v>2</v>
      </c>
      <c r="E1555" s="2">
        <v>2020</v>
      </c>
      <c r="F1555" s="2" t="s">
        <v>126</v>
      </c>
      <c r="G1555" s="2">
        <v>1</v>
      </c>
      <c r="H1555" s="2">
        <v>0</v>
      </c>
      <c r="I1555" s="2">
        <v>0</v>
      </c>
      <c r="J1555" s="12">
        <v>167</v>
      </c>
      <c r="K1555" s="12">
        <v>126.41937925813778</v>
      </c>
      <c r="L1555" s="12" t="s">
        <v>26</v>
      </c>
      <c r="M1555" s="15">
        <v>-3.9287550315204658E-2</v>
      </c>
      <c r="N1555" s="12">
        <v>160.36326222701391</v>
      </c>
      <c r="O1555" s="14">
        <f t="shared" si="24"/>
        <v>-9.6253860246432121E-2</v>
      </c>
      <c r="P1555">
        <v>1</v>
      </c>
      <c r="Q1555">
        <v>2</v>
      </c>
      <c r="R1555">
        <v>2</v>
      </c>
      <c r="S1555">
        <v>1</v>
      </c>
    </row>
    <row r="1556" spans="1:19">
      <c r="A1556" s="10" t="s">
        <v>402</v>
      </c>
      <c r="B1556" s="2">
        <v>5</v>
      </c>
      <c r="C1556" s="11" t="s">
        <v>24</v>
      </c>
      <c r="D1556" s="2">
        <v>3</v>
      </c>
      <c r="E1556" s="2">
        <v>2016</v>
      </c>
      <c r="F1556" s="2" t="s">
        <v>158</v>
      </c>
      <c r="G1556" s="2">
        <v>1</v>
      </c>
      <c r="H1556" s="2">
        <v>0</v>
      </c>
      <c r="I1556" s="2">
        <v>0</v>
      </c>
      <c r="J1556" s="12">
        <v>166</v>
      </c>
      <c r="K1556" s="12">
        <v>125.66237698713097</v>
      </c>
      <c r="L1556" s="12" t="s">
        <v>141</v>
      </c>
      <c r="M1556" s="13">
        <v>-3.9287556978455665E-2</v>
      </c>
      <c r="N1556" s="12">
        <v>159.09339829369608</v>
      </c>
      <c r="O1556" s="14">
        <f t="shared" si="24"/>
        <v>-9.6253889379352725E-2</v>
      </c>
      <c r="P1556">
        <v>1</v>
      </c>
      <c r="Q1556">
        <v>2</v>
      </c>
      <c r="R1556">
        <v>2</v>
      </c>
      <c r="S1556">
        <v>1</v>
      </c>
    </row>
    <row r="1557" spans="1:19">
      <c r="A1557" s="10" t="s">
        <v>578</v>
      </c>
      <c r="B1557" s="2">
        <v>4</v>
      </c>
      <c r="C1557" s="11" t="s">
        <v>24</v>
      </c>
      <c r="D1557" s="2">
        <v>3</v>
      </c>
      <c r="E1557" s="2">
        <v>2019</v>
      </c>
      <c r="F1557" s="2" t="s">
        <v>225</v>
      </c>
      <c r="G1557" s="2">
        <v>1</v>
      </c>
      <c r="H1557" s="2">
        <v>0</v>
      </c>
      <c r="I1557" s="2">
        <v>0</v>
      </c>
      <c r="J1557" s="12">
        <v>166</v>
      </c>
      <c r="K1557" s="12">
        <v>125.66237698713097</v>
      </c>
      <c r="L1557" s="12" t="s">
        <v>141</v>
      </c>
      <c r="M1557" s="15">
        <v>-3.9287556978455665E-2</v>
      </c>
      <c r="N1557" s="12">
        <v>160.40612924875276</v>
      </c>
      <c r="O1557" s="14">
        <f t="shared" si="24"/>
        <v>-9.6253859262986963E-2</v>
      </c>
      <c r="P1557">
        <v>1</v>
      </c>
      <c r="Q1557">
        <v>2</v>
      </c>
      <c r="R1557">
        <v>2</v>
      </c>
      <c r="S1557">
        <v>1</v>
      </c>
    </row>
    <row r="1558" spans="1:19">
      <c r="A1558" s="10" t="s">
        <v>471</v>
      </c>
      <c r="B1558" s="2">
        <v>3</v>
      </c>
      <c r="C1558" s="11" t="s">
        <v>39</v>
      </c>
      <c r="D1558" s="2">
        <v>1</v>
      </c>
      <c r="E1558" s="2">
        <v>2020</v>
      </c>
      <c r="F1558" s="2" t="s">
        <v>163</v>
      </c>
      <c r="G1558" s="2">
        <v>1</v>
      </c>
      <c r="H1558" s="2">
        <v>0</v>
      </c>
      <c r="I1558" s="2">
        <v>0</v>
      </c>
      <c r="J1558" s="12">
        <v>166</v>
      </c>
      <c r="K1558" s="12">
        <v>125.66237698713097</v>
      </c>
      <c r="L1558" s="12" t="s">
        <v>141</v>
      </c>
      <c r="M1558" s="13">
        <v>-3.9287556978455665E-2</v>
      </c>
      <c r="N1558" s="12">
        <v>159.40300317176232</v>
      </c>
      <c r="O1558" s="14">
        <f t="shared" si="24"/>
        <v>-9.6253882276470193E-2</v>
      </c>
      <c r="P1558">
        <v>1</v>
      </c>
      <c r="Q1558">
        <v>2</v>
      </c>
      <c r="R1558">
        <v>2</v>
      </c>
      <c r="S1558">
        <v>1</v>
      </c>
    </row>
    <row r="1559" spans="1:19">
      <c r="A1559" s="10" t="s">
        <v>495</v>
      </c>
      <c r="B1559" s="2">
        <v>3</v>
      </c>
      <c r="C1559" s="11" t="s">
        <v>25</v>
      </c>
      <c r="D1559" s="2">
        <v>3</v>
      </c>
      <c r="E1559" s="2">
        <v>2020</v>
      </c>
      <c r="F1559" s="2" t="s">
        <v>424</v>
      </c>
      <c r="G1559" s="2">
        <v>1</v>
      </c>
      <c r="H1559" s="2">
        <v>0</v>
      </c>
      <c r="I1559" s="2">
        <v>0</v>
      </c>
      <c r="J1559" s="12">
        <v>166</v>
      </c>
      <c r="K1559" s="12">
        <v>125.66237698713097</v>
      </c>
      <c r="L1559" s="12" t="s">
        <v>141</v>
      </c>
      <c r="M1559" s="15">
        <v>-3.9287556978455665E-2</v>
      </c>
      <c r="N1559" s="12">
        <v>159.40300317176232</v>
      </c>
      <c r="O1559" s="14">
        <f t="shared" si="24"/>
        <v>-9.6253882276470193E-2</v>
      </c>
      <c r="P1559">
        <v>1</v>
      </c>
      <c r="Q1559">
        <v>2</v>
      </c>
      <c r="R1559">
        <v>2</v>
      </c>
      <c r="S1559">
        <v>1</v>
      </c>
    </row>
    <row r="1560" spans="1:19">
      <c r="A1560" s="10" t="s">
        <v>422</v>
      </c>
      <c r="B1560" s="2">
        <v>3</v>
      </c>
      <c r="C1560" s="11" t="s">
        <v>26</v>
      </c>
      <c r="D1560" s="2">
        <v>2</v>
      </c>
      <c r="E1560" s="2">
        <v>2020</v>
      </c>
      <c r="F1560" s="2" t="s">
        <v>126</v>
      </c>
      <c r="G1560" s="2">
        <v>1</v>
      </c>
      <c r="H1560" s="2">
        <v>0</v>
      </c>
      <c r="I1560" s="2">
        <v>0</v>
      </c>
      <c r="J1560" s="12">
        <v>165</v>
      </c>
      <c r="K1560" s="12">
        <v>124.90537471612416</v>
      </c>
      <c r="L1560" s="12" t="s">
        <v>26</v>
      </c>
      <c r="M1560" s="13">
        <v>-3.9287563641706671E-2</v>
      </c>
      <c r="N1560" s="12">
        <v>158.44274411651074</v>
      </c>
      <c r="O1560" s="14">
        <f t="shared" si="24"/>
        <v>-9.6253904306508306E-2</v>
      </c>
      <c r="P1560">
        <v>1</v>
      </c>
      <c r="Q1560">
        <v>2</v>
      </c>
      <c r="R1560">
        <v>2</v>
      </c>
      <c r="S1560">
        <v>1</v>
      </c>
    </row>
    <row r="1561" spans="1:19">
      <c r="A1561" s="10" t="s">
        <v>493</v>
      </c>
      <c r="B1561" s="2">
        <v>3</v>
      </c>
      <c r="C1561" s="11" t="s">
        <v>39</v>
      </c>
      <c r="D1561" s="2">
        <v>1</v>
      </c>
      <c r="E1561" s="2">
        <v>2017</v>
      </c>
      <c r="F1561" s="2" t="s">
        <v>168</v>
      </c>
      <c r="G1561" s="2">
        <v>1</v>
      </c>
      <c r="H1561" s="2">
        <v>0</v>
      </c>
      <c r="I1561" s="2">
        <v>0</v>
      </c>
      <c r="J1561" s="12">
        <v>163</v>
      </c>
      <c r="K1561" s="12">
        <v>123.39137017411053</v>
      </c>
      <c r="L1561" s="12" t="s">
        <v>141</v>
      </c>
      <c r="M1561" s="15">
        <v>-3.9287576968208685E-2</v>
      </c>
      <c r="N1561" s="12">
        <v>156.3888280310918</v>
      </c>
      <c r="O1561" s="14">
        <f t="shared" si="24"/>
        <v>-9.6253951426969547E-2</v>
      </c>
      <c r="P1561">
        <v>1</v>
      </c>
      <c r="Q1561">
        <v>2</v>
      </c>
      <c r="R1561">
        <v>2</v>
      </c>
      <c r="S1561">
        <v>1</v>
      </c>
    </row>
    <row r="1562" spans="1:19">
      <c r="A1562" s="10" t="s">
        <v>579</v>
      </c>
      <c r="B1562" s="2">
        <v>5</v>
      </c>
      <c r="C1562" s="11" t="s">
        <v>24</v>
      </c>
      <c r="D1562" s="2">
        <v>1</v>
      </c>
      <c r="E1562" s="2">
        <v>2020</v>
      </c>
      <c r="F1562" s="2" t="s">
        <v>163</v>
      </c>
      <c r="G1562" s="2">
        <v>1</v>
      </c>
      <c r="H1562" s="2">
        <v>0</v>
      </c>
      <c r="I1562" s="2">
        <v>0</v>
      </c>
      <c r="J1562" s="12">
        <v>163</v>
      </c>
      <c r="K1562" s="12">
        <v>123.39137017411053</v>
      </c>
      <c r="L1562" s="12" t="s">
        <v>141</v>
      </c>
      <c r="M1562" s="13">
        <v>-3.9287576968208685E-2</v>
      </c>
      <c r="N1562" s="12">
        <v>156.5222260060076</v>
      </c>
      <c r="O1562" s="14">
        <f t="shared" si="24"/>
        <v>-9.6253948366584491E-2</v>
      </c>
      <c r="P1562">
        <v>1</v>
      </c>
      <c r="Q1562">
        <v>2</v>
      </c>
      <c r="R1562">
        <v>2</v>
      </c>
      <c r="S1562">
        <v>1</v>
      </c>
    </row>
    <row r="1563" spans="1:19">
      <c r="A1563" s="10" t="s">
        <v>580</v>
      </c>
      <c r="B1563" s="2">
        <v>6</v>
      </c>
      <c r="C1563" s="11" t="s">
        <v>39</v>
      </c>
      <c r="D1563" s="2">
        <v>4</v>
      </c>
      <c r="E1563" s="2">
        <v>2020</v>
      </c>
      <c r="F1563" s="2" t="s">
        <v>242</v>
      </c>
      <c r="G1563" s="2">
        <v>1</v>
      </c>
      <c r="H1563" s="2">
        <v>0</v>
      </c>
      <c r="I1563" s="2">
        <v>0</v>
      </c>
      <c r="J1563" s="12">
        <v>160</v>
      </c>
      <c r="K1563" s="12">
        <v>121.12036336109009</v>
      </c>
      <c r="L1563" s="12" t="s">
        <v>141</v>
      </c>
      <c r="M1563" s="15">
        <v>-3.9287596957961697E-2</v>
      </c>
      <c r="N1563" s="12">
        <v>153.64144884025285</v>
      </c>
      <c r="O1563" s="14">
        <f t="shared" si="24"/>
        <v>-9.6254014456698761E-2</v>
      </c>
      <c r="P1563">
        <v>1</v>
      </c>
      <c r="Q1563">
        <v>2</v>
      </c>
      <c r="R1563">
        <v>2</v>
      </c>
      <c r="S1563">
        <v>1</v>
      </c>
    </row>
    <row r="1564" spans="1:19">
      <c r="A1564" s="10" t="s">
        <v>581</v>
      </c>
      <c r="B1564" s="2">
        <v>5</v>
      </c>
      <c r="C1564" s="11" t="s">
        <v>39</v>
      </c>
      <c r="D1564" s="2">
        <v>1</v>
      </c>
      <c r="E1564" s="2">
        <v>2017</v>
      </c>
      <c r="F1564" s="2" t="s">
        <v>168</v>
      </c>
      <c r="G1564" s="2">
        <v>1</v>
      </c>
      <c r="H1564" s="2">
        <v>0</v>
      </c>
      <c r="I1564" s="2">
        <v>0</v>
      </c>
      <c r="J1564" s="12">
        <v>157</v>
      </c>
      <c r="K1564" s="12">
        <v>118.84935654806965</v>
      </c>
      <c r="L1564" s="12" t="s">
        <v>141</v>
      </c>
      <c r="M1564" s="13">
        <v>-3.9287616947714717E-2</v>
      </c>
      <c r="N1564" s="12">
        <v>150.6321840544872</v>
      </c>
      <c r="O1564" s="14">
        <f t="shared" si="24"/>
        <v>-9.6254083494545881E-2</v>
      </c>
      <c r="P1564">
        <v>1</v>
      </c>
      <c r="Q1564">
        <v>2</v>
      </c>
      <c r="R1564">
        <v>2</v>
      </c>
      <c r="S1564">
        <v>1</v>
      </c>
    </row>
    <row r="1565" spans="1:19">
      <c r="A1565" s="10" t="s">
        <v>578</v>
      </c>
      <c r="B1565" s="2">
        <v>4</v>
      </c>
      <c r="C1565" s="11" t="s">
        <v>39</v>
      </c>
      <c r="D1565" s="2">
        <v>3</v>
      </c>
      <c r="E1565" s="2">
        <v>2019</v>
      </c>
      <c r="F1565" s="2" t="s">
        <v>225</v>
      </c>
      <c r="G1565" s="2">
        <v>1</v>
      </c>
      <c r="H1565" s="2">
        <v>0</v>
      </c>
      <c r="I1565" s="2">
        <v>0</v>
      </c>
      <c r="J1565" s="12">
        <v>157</v>
      </c>
      <c r="K1565" s="12">
        <v>118.84935654806965</v>
      </c>
      <c r="L1565" s="12" t="s">
        <v>141</v>
      </c>
      <c r="M1565" s="15">
        <v>-3.9287616947714717E-2</v>
      </c>
      <c r="N1565" s="12">
        <v>151.70941139791677</v>
      </c>
      <c r="O1565" s="14">
        <f t="shared" si="24"/>
        <v>-9.6254058781048757E-2</v>
      </c>
      <c r="P1565">
        <v>1</v>
      </c>
      <c r="Q1565">
        <v>2</v>
      </c>
      <c r="R1565">
        <v>2</v>
      </c>
      <c r="S1565">
        <v>1</v>
      </c>
    </row>
    <row r="1566" spans="1:19">
      <c r="A1566" s="10" t="s">
        <v>578</v>
      </c>
      <c r="B1566" s="2">
        <v>4</v>
      </c>
      <c r="C1566" s="11" t="s">
        <v>39</v>
      </c>
      <c r="D1566" s="2">
        <v>3</v>
      </c>
      <c r="E1566" s="2">
        <v>2019</v>
      </c>
      <c r="F1566" s="2" t="s">
        <v>225</v>
      </c>
      <c r="G1566" s="2">
        <v>1</v>
      </c>
      <c r="H1566" s="2">
        <v>0</v>
      </c>
      <c r="I1566" s="2">
        <v>0</v>
      </c>
      <c r="J1566" s="12">
        <v>155</v>
      </c>
      <c r="K1566" s="12">
        <v>117.33535200605603</v>
      </c>
      <c r="L1566" s="12" t="s">
        <v>141</v>
      </c>
      <c r="M1566" s="13">
        <v>-3.928763027421673E-2</v>
      </c>
      <c r="N1566" s="12">
        <v>149.77680743106433</v>
      </c>
      <c r="O1566" s="14">
        <f t="shared" si="24"/>
        <v>-9.6254103118395815E-2</v>
      </c>
      <c r="P1566">
        <v>1</v>
      </c>
      <c r="Q1566">
        <v>2</v>
      </c>
      <c r="R1566">
        <v>2</v>
      </c>
      <c r="S1566">
        <v>1</v>
      </c>
    </row>
    <row r="1567" spans="1:19">
      <c r="A1567" s="10" t="s">
        <v>422</v>
      </c>
      <c r="B1567" s="2">
        <v>3</v>
      </c>
      <c r="C1567" s="11" t="s">
        <v>26</v>
      </c>
      <c r="D1567" s="2">
        <v>2</v>
      </c>
      <c r="E1567" s="2">
        <v>2020</v>
      </c>
      <c r="F1567" s="2" t="s">
        <v>126</v>
      </c>
      <c r="G1567" s="2">
        <v>1</v>
      </c>
      <c r="H1567" s="2">
        <v>0</v>
      </c>
      <c r="I1567" s="2">
        <v>0</v>
      </c>
      <c r="J1567" s="12">
        <v>155</v>
      </c>
      <c r="K1567" s="12">
        <v>117.33535200605603</v>
      </c>
      <c r="L1567" s="12" t="s">
        <v>26</v>
      </c>
      <c r="M1567" s="15">
        <v>-3.928763027421673E-2</v>
      </c>
      <c r="N1567" s="12">
        <v>148.84015356399493</v>
      </c>
      <c r="O1567" s="14">
        <f t="shared" si="24"/>
        <v>-9.625412460688923E-2</v>
      </c>
      <c r="P1567">
        <v>1</v>
      </c>
      <c r="Q1567">
        <v>2</v>
      </c>
      <c r="R1567">
        <v>2</v>
      </c>
      <c r="S1567">
        <v>1</v>
      </c>
    </row>
    <row r="1568" spans="1:19">
      <c r="A1568" s="10" t="s">
        <v>157</v>
      </c>
      <c r="B1568" s="2">
        <v>3</v>
      </c>
      <c r="C1568" s="11" t="s">
        <v>24</v>
      </c>
      <c r="D1568" s="2">
        <v>3</v>
      </c>
      <c r="E1568" s="2">
        <v>2016</v>
      </c>
      <c r="F1568" s="2" t="s">
        <v>158</v>
      </c>
      <c r="G1568" s="2">
        <v>1</v>
      </c>
      <c r="H1568" s="2">
        <v>0</v>
      </c>
      <c r="I1568" s="2">
        <v>0</v>
      </c>
      <c r="J1568" s="12">
        <v>154</v>
      </c>
      <c r="K1568" s="12">
        <v>116.57834973504922</v>
      </c>
      <c r="L1568" s="12" t="s">
        <v>141</v>
      </c>
      <c r="M1568" s="13">
        <v>-3.9287636937467736E-2</v>
      </c>
      <c r="N1568" s="12">
        <v>147.59267070619998</v>
      </c>
      <c r="O1568" s="14">
        <f t="shared" si="24"/>
        <v>-9.6254153226348449E-2</v>
      </c>
      <c r="P1568">
        <v>1</v>
      </c>
      <c r="Q1568">
        <v>2</v>
      </c>
      <c r="R1568">
        <v>2</v>
      </c>
      <c r="S1568">
        <v>1</v>
      </c>
    </row>
    <row r="1569" spans="1:19">
      <c r="A1569" s="10" t="s">
        <v>541</v>
      </c>
      <c r="B1569" s="2">
        <v>3</v>
      </c>
      <c r="C1569" s="11" t="s">
        <v>26</v>
      </c>
      <c r="D1569" s="2">
        <v>4</v>
      </c>
      <c r="E1569" s="2">
        <v>2020</v>
      </c>
      <c r="F1569" s="2" t="s">
        <v>242</v>
      </c>
      <c r="G1569" s="2">
        <v>1</v>
      </c>
      <c r="H1569" s="2">
        <v>0</v>
      </c>
      <c r="I1569" s="2">
        <v>0</v>
      </c>
      <c r="J1569" s="12">
        <v>152</v>
      </c>
      <c r="K1569" s="12">
        <v>115.06434519303558</v>
      </c>
      <c r="L1569" s="12" t="s">
        <v>26</v>
      </c>
      <c r="M1569" s="15">
        <v>-3.9287650263969749E-2</v>
      </c>
      <c r="N1569" s="12">
        <v>145.95937639824021</v>
      </c>
      <c r="O1569" s="14">
        <f t="shared" si="24"/>
        <v>-9.62541906970035E-2</v>
      </c>
      <c r="P1569">
        <v>1</v>
      </c>
      <c r="Q1569">
        <v>2</v>
      </c>
      <c r="R1569">
        <v>2</v>
      </c>
      <c r="S1569">
        <v>1</v>
      </c>
    </row>
    <row r="1570" spans="1:19">
      <c r="A1570" s="10" t="s">
        <v>582</v>
      </c>
      <c r="B1570" s="2">
        <v>3</v>
      </c>
      <c r="C1570" s="11" t="s">
        <v>39</v>
      </c>
      <c r="D1570" s="2">
        <v>3</v>
      </c>
      <c r="E1570" s="2">
        <v>2019</v>
      </c>
      <c r="F1570" s="2" t="s">
        <v>225</v>
      </c>
      <c r="G1570" s="2">
        <v>1</v>
      </c>
      <c r="H1570" s="2">
        <v>0</v>
      </c>
      <c r="I1570" s="2">
        <v>0</v>
      </c>
      <c r="J1570" s="12">
        <v>150</v>
      </c>
      <c r="K1570" s="12">
        <v>113.55034065102195</v>
      </c>
      <c r="L1570" s="12" t="s">
        <v>141</v>
      </c>
      <c r="M1570" s="13">
        <v>-3.9287663590471762E-2</v>
      </c>
      <c r="N1570" s="12">
        <v>144.94529751393324</v>
      </c>
      <c r="O1570" s="14">
        <f t="shared" si="24"/>
        <v>-9.6254213961763493E-2</v>
      </c>
      <c r="P1570">
        <v>1</v>
      </c>
      <c r="Q1570">
        <v>2</v>
      </c>
      <c r="R1570">
        <v>2</v>
      </c>
      <c r="S1570">
        <v>1</v>
      </c>
    </row>
    <row r="1571" spans="1:19">
      <c r="A1571" s="10" t="s">
        <v>583</v>
      </c>
      <c r="B1571" s="2">
        <v>5</v>
      </c>
      <c r="C1571" s="11" t="s">
        <v>26</v>
      </c>
      <c r="D1571" s="2">
        <v>4</v>
      </c>
      <c r="E1571" s="2">
        <v>2020</v>
      </c>
      <c r="F1571" s="2" t="s">
        <v>242</v>
      </c>
      <c r="G1571" s="2">
        <v>1</v>
      </c>
      <c r="H1571" s="2">
        <v>0</v>
      </c>
      <c r="I1571" s="2">
        <v>0</v>
      </c>
      <c r="J1571" s="12">
        <v>150</v>
      </c>
      <c r="K1571" s="12">
        <v>113.55034065102195</v>
      </c>
      <c r="L1571" s="12" t="s">
        <v>26</v>
      </c>
      <c r="M1571" s="15">
        <v>-3.9287663590471762E-2</v>
      </c>
      <c r="N1571" s="12">
        <v>144.03885828773704</v>
      </c>
      <c r="O1571" s="14">
        <f t="shared" si="24"/>
        <v>-9.6254234757079685E-2</v>
      </c>
      <c r="P1571">
        <v>1</v>
      </c>
      <c r="Q1571">
        <v>2</v>
      </c>
      <c r="R1571">
        <v>2</v>
      </c>
      <c r="S1571">
        <v>1</v>
      </c>
    </row>
    <row r="1572" spans="1:19">
      <c r="A1572" s="10" t="s">
        <v>471</v>
      </c>
      <c r="B1572" s="2">
        <v>3</v>
      </c>
      <c r="C1572" s="11" t="s">
        <v>24</v>
      </c>
      <c r="D1572" s="2">
        <v>1</v>
      </c>
      <c r="E1572" s="2">
        <v>2020</v>
      </c>
      <c r="F1572" s="2" t="s">
        <v>163</v>
      </c>
      <c r="G1572" s="2">
        <v>1</v>
      </c>
      <c r="H1572" s="2">
        <v>0</v>
      </c>
      <c r="I1572" s="2">
        <v>0</v>
      </c>
      <c r="J1572" s="12">
        <v>148</v>
      </c>
      <c r="K1572" s="12">
        <v>112.03633610900833</v>
      </c>
      <c r="L1572" s="12" t="s">
        <v>141</v>
      </c>
      <c r="M1572" s="13">
        <v>-3.9287676916973775E-2</v>
      </c>
      <c r="N1572" s="12">
        <v>142.11834017723388</v>
      </c>
      <c r="O1572" s="14">
        <f t="shared" si="24"/>
        <v>-9.6254278817155869E-2</v>
      </c>
      <c r="P1572">
        <v>1</v>
      </c>
      <c r="Q1572">
        <v>2</v>
      </c>
      <c r="R1572">
        <v>2</v>
      </c>
      <c r="S1572">
        <v>1</v>
      </c>
    </row>
    <row r="1573" spans="1:19">
      <c r="A1573" s="10" t="s">
        <v>495</v>
      </c>
      <c r="B1573" s="2">
        <v>3</v>
      </c>
      <c r="C1573" s="11" t="s">
        <v>25</v>
      </c>
      <c r="D1573" s="2">
        <v>3</v>
      </c>
      <c r="E1573" s="2">
        <v>2020</v>
      </c>
      <c r="F1573" s="2" t="s">
        <v>424</v>
      </c>
      <c r="G1573" s="2">
        <v>1</v>
      </c>
      <c r="H1573" s="2">
        <v>0</v>
      </c>
      <c r="I1573" s="2">
        <v>0</v>
      </c>
      <c r="J1573" s="12">
        <v>148</v>
      </c>
      <c r="K1573" s="12">
        <v>112.03633610900833</v>
      </c>
      <c r="L1573" s="12" t="s">
        <v>141</v>
      </c>
      <c r="M1573" s="15">
        <v>-3.9287676916973775E-2</v>
      </c>
      <c r="N1573" s="12">
        <v>142.11834017723388</v>
      </c>
      <c r="O1573" s="14">
        <f t="shared" si="24"/>
        <v>-9.6254278817155869E-2</v>
      </c>
      <c r="P1573">
        <v>1</v>
      </c>
      <c r="Q1573">
        <v>2</v>
      </c>
      <c r="R1573">
        <v>2</v>
      </c>
      <c r="S1573">
        <v>1</v>
      </c>
    </row>
    <row r="1574" spans="1:19">
      <c r="A1574" s="10" t="s">
        <v>584</v>
      </c>
      <c r="B1574" s="2">
        <v>3</v>
      </c>
      <c r="C1574" s="11" t="s">
        <v>24</v>
      </c>
      <c r="D1574" s="2">
        <v>1</v>
      </c>
      <c r="E1574" s="2">
        <v>2019</v>
      </c>
      <c r="F1574" s="2" t="s">
        <v>585</v>
      </c>
      <c r="G1574" s="2">
        <v>1</v>
      </c>
      <c r="H1574" s="2">
        <v>0</v>
      </c>
      <c r="I1574" s="2">
        <v>0</v>
      </c>
      <c r="J1574" s="12">
        <v>147</v>
      </c>
      <c r="K1574" s="12">
        <v>111.27933383800152</v>
      </c>
      <c r="L1574" s="12" t="s">
        <v>141</v>
      </c>
      <c r="M1574" s="13">
        <v>-3.9287683580224782E-2</v>
      </c>
      <c r="N1574" s="12">
        <v>142.04639156365457</v>
      </c>
      <c r="O1574" s="14">
        <f t="shared" si="24"/>
        <v>-9.6254280467784101E-2</v>
      </c>
      <c r="P1574">
        <v>1</v>
      </c>
      <c r="Q1574">
        <v>2</v>
      </c>
      <c r="R1574">
        <v>2</v>
      </c>
      <c r="S1574">
        <v>1</v>
      </c>
    </row>
    <row r="1575" spans="1:19">
      <c r="A1575" s="10" t="s">
        <v>586</v>
      </c>
      <c r="B1575" s="2">
        <v>4</v>
      </c>
      <c r="C1575" s="11" t="s">
        <v>24</v>
      </c>
      <c r="D1575" s="2">
        <v>1</v>
      </c>
      <c r="E1575" s="2">
        <v>2020</v>
      </c>
      <c r="F1575" s="2" t="s">
        <v>163</v>
      </c>
      <c r="G1575" s="2">
        <v>1</v>
      </c>
      <c r="H1575" s="2">
        <v>0</v>
      </c>
      <c r="I1575" s="2">
        <v>0</v>
      </c>
      <c r="J1575" s="12">
        <v>147</v>
      </c>
      <c r="K1575" s="12">
        <v>111.27933383800152</v>
      </c>
      <c r="L1575" s="12" t="s">
        <v>141</v>
      </c>
      <c r="M1575" s="15">
        <v>-3.9287683580224782E-2</v>
      </c>
      <c r="N1575" s="12">
        <v>141.15808112198229</v>
      </c>
      <c r="O1575" s="14">
        <f t="shared" si="24"/>
        <v>-9.6254300847193969E-2</v>
      </c>
      <c r="P1575">
        <v>1</v>
      </c>
      <c r="Q1575">
        <v>2</v>
      </c>
      <c r="R1575">
        <v>2</v>
      </c>
      <c r="S1575">
        <v>1</v>
      </c>
    </row>
    <row r="1576" spans="1:19">
      <c r="A1576" s="10" t="s">
        <v>493</v>
      </c>
      <c r="B1576" s="2">
        <v>3</v>
      </c>
      <c r="C1576" s="11" t="s">
        <v>39</v>
      </c>
      <c r="D1576" s="2">
        <v>1</v>
      </c>
      <c r="E1576" s="2">
        <v>2017</v>
      </c>
      <c r="F1576" s="2" t="s">
        <v>168</v>
      </c>
      <c r="G1576" s="2">
        <v>1</v>
      </c>
      <c r="H1576" s="2">
        <v>0</v>
      </c>
      <c r="I1576" s="2">
        <v>0</v>
      </c>
      <c r="J1576" s="12">
        <v>145</v>
      </c>
      <c r="K1576" s="12">
        <v>109.7653292959879</v>
      </c>
      <c r="L1576" s="12" t="s">
        <v>141</v>
      </c>
      <c r="M1576" s="13">
        <v>-3.9287696906726788E-2</v>
      </c>
      <c r="N1576" s="12">
        <v>139.11889610127798</v>
      </c>
      <c r="O1576" s="14">
        <f t="shared" si="24"/>
        <v>-9.6254347629698575E-2</v>
      </c>
      <c r="P1576">
        <v>1</v>
      </c>
      <c r="Q1576">
        <v>2</v>
      </c>
      <c r="R1576">
        <v>2</v>
      </c>
      <c r="S1576">
        <v>1</v>
      </c>
    </row>
    <row r="1577" spans="1:19">
      <c r="A1577" s="10" t="s">
        <v>493</v>
      </c>
      <c r="B1577" s="2">
        <v>3</v>
      </c>
      <c r="C1577" s="11" t="s">
        <v>39</v>
      </c>
      <c r="D1577" s="2">
        <v>1</v>
      </c>
      <c r="E1577" s="2">
        <v>2017</v>
      </c>
      <c r="F1577" s="2" t="s">
        <v>168</v>
      </c>
      <c r="G1577" s="2">
        <v>1</v>
      </c>
      <c r="H1577" s="2">
        <v>0</v>
      </c>
      <c r="I1577" s="2">
        <v>0</v>
      </c>
      <c r="J1577" s="12">
        <v>145</v>
      </c>
      <c r="K1577" s="12">
        <v>109.7653292959879</v>
      </c>
      <c r="L1577" s="12" t="s">
        <v>141</v>
      </c>
      <c r="M1577" s="15">
        <v>-3.9287696906726788E-2</v>
      </c>
      <c r="N1577" s="12">
        <v>139.11889610127798</v>
      </c>
      <c r="O1577" s="14">
        <f t="shared" si="24"/>
        <v>-9.6254347629698575E-2</v>
      </c>
      <c r="P1577">
        <v>1</v>
      </c>
      <c r="Q1577">
        <v>2</v>
      </c>
      <c r="R1577">
        <v>2</v>
      </c>
      <c r="S1577">
        <v>1</v>
      </c>
    </row>
    <row r="1578" spans="1:19">
      <c r="A1578" s="10" t="s">
        <v>422</v>
      </c>
      <c r="B1578" s="2">
        <v>3</v>
      </c>
      <c r="C1578" s="11" t="s">
        <v>39</v>
      </c>
      <c r="D1578" s="2">
        <v>2</v>
      </c>
      <c r="E1578" s="2">
        <v>2020</v>
      </c>
      <c r="F1578" s="2" t="s">
        <v>126</v>
      </c>
      <c r="G1578" s="2">
        <v>1</v>
      </c>
      <c r="H1578" s="2">
        <v>0</v>
      </c>
      <c r="I1578" s="2">
        <v>0</v>
      </c>
      <c r="J1578" s="12">
        <v>144</v>
      </c>
      <c r="K1578" s="12">
        <v>109.00832702498109</v>
      </c>
      <c r="L1578" s="12" t="s">
        <v>141</v>
      </c>
      <c r="M1578" s="13">
        <v>-3.9287703569977794E-2</v>
      </c>
      <c r="N1578" s="12">
        <v>138.27730395622757</v>
      </c>
      <c r="O1578" s="14">
        <f t="shared" si="24"/>
        <v>-9.6254366937308239E-2</v>
      </c>
      <c r="P1578">
        <v>1</v>
      </c>
      <c r="Q1578">
        <v>2</v>
      </c>
      <c r="R1578">
        <v>2</v>
      </c>
      <c r="S1578">
        <v>1</v>
      </c>
    </row>
    <row r="1579" spans="1:19">
      <c r="A1579" s="10" t="s">
        <v>157</v>
      </c>
      <c r="B1579" s="2">
        <v>3</v>
      </c>
      <c r="C1579" s="11" t="s">
        <v>39</v>
      </c>
      <c r="D1579" s="2">
        <v>3</v>
      </c>
      <c r="E1579" s="2">
        <v>2016</v>
      </c>
      <c r="F1579" s="2" t="s">
        <v>158</v>
      </c>
      <c r="G1579" s="2">
        <v>1</v>
      </c>
      <c r="H1579" s="2">
        <v>0</v>
      </c>
      <c r="I1579" s="2">
        <v>0</v>
      </c>
      <c r="J1579" s="12">
        <v>141</v>
      </c>
      <c r="K1579" s="12">
        <v>106.73732021196064</v>
      </c>
      <c r="L1579" s="12" t="s">
        <v>141</v>
      </c>
      <c r="M1579" s="15">
        <v>-3.9287723559730814E-2</v>
      </c>
      <c r="N1579" s="12">
        <v>135.1335491530792</v>
      </c>
      <c r="O1579" s="14">
        <f t="shared" si="24"/>
        <v>-9.6254439060593819E-2</v>
      </c>
      <c r="P1579">
        <v>1</v>
      </c>
      <c r="Q1579">
        <v>2</v>
      </c>
      <c r="R1579">
        <v>2</v>
      </c>
      <c r="S1579">
        <v>1</v>
      </c>
    </row>
    <row r="1580" spans="1:19">
      <c r="A1580" s="10" t="s">
        <v>546</v>
      </c>
      <c r="B1580" s="2">
        <v>3</v>
      </c>
      <c r="C1580" s="11" t="s">
        <v>39</v>
      </c>
      <c r="D1580" s="2">
        <v>2</v>
      </c>
      <c r="E1580" s="2">
        <v>2017</v>
      </c>
      <c r="F1580" s="2" t="s">
        <v>315</v>
      </c>
      <c r="G1580" s="2">
        <v>1</v>
      </c>
      <c r="H1580" s="2">
        <v>0</v>
      </c>
      <c r="I1580" s="2">
        <v>0</v>
      </c>
      <c r="J1580" s="12">
        <v>141</v>
      </c>
      <c r="K1580" s="12">
        <v>106.73732021196064</v>
      </c>
      <c r="L1580" s="12" t="s">
        <v>141</v>
      </c>
      <c r="M1580" s="13">
        <v>-3.9287723559730814E-2</v>
      </c>
      <c r="N1580" s="12">
        <v>135.28113345020824</v>
      </c>
      <c r="O1580" s="14">
        <f t="shared" si="24"/>
        <v>-9.6254435674749464E-2</v>
      </c>
      <c r="P1580">
        <v>1</v>
      </c>
      <c r="Q1580">
        <v>2</v>
      </c>
      <c r="R1580">
        <v>2</v>
      </c>
      <c r="S1580">
        <v>1</v>
      </c>
    </row>
    <row r="1581" spans="1:19">
      <c r="A1581" s="10"/>
      <c r="B1581" s="2"/>
      <c r="C1581" s="11"/>
      <c r="D1581" s="2"/>
      <c r="E1581" s="2"/>
      <c r="F1581" s="2"/>
      <c r="G1581" s="2"/>
      <c r="H1581" s="2"/>
      <c r="I1581" s="2"/>
      <c r="J1581" s="12"/>
      <c r="K1581" s="12"/>
      <c r="L1581" s="12"/>
      <c r="M1581" s="15"/>
      <c r="N1581" s="12"/>
      <c r="O1581" s="14">
        <f t="shared" si="24"/>
        <v>-9.6257539262793568E-2</v>
      </c>
      <c r="Q1581" s="16"/>
      <c r="S1581" s="16"/>
    </row>
    <row r="1582" spans="1:19">
      <c r="A1582" s="10"/>
      <c r="B1582" s="2"/>
      <c r="C1582" s="11"/>
      <c r="D1582" s="2"/>
      <c r="E1582" s="2"/>
      <c r="F1582" s="2"/>
      <c r="G1582" s="2"/>
      <c r="H1582" s="2"/>
      <c r="I1582" s="2"/>
      <c r="J1582" s="12"/>
      <c r="K1582" s="12"/>
      <c r="L1582" s="12"/>
      <c r="M1582" s="13"/>
      <c r="N1582" s="12"/>
      <c r="O1582" s="14">
        <f t="shared" si="24"/>
        <v>-9.6257539262793568E-2</v>
      </c>
      <c r="Q1582" s="16"/>
      <c r="S1582" s="16"/>
    </row>
    <row r="1583" spans="1:19">
      <c r="A1583" s="10"/>
      <c r="B1583" s="2"/>
      <c r="C1583" s="11"/>
      <c r="D1583" s="2"/>
      <c r="E1583" s="2"/>
      <c r="F1583" s="2"/>
      <c r="G1583" s="2"/>
      <c r="H1583" s="2"/>
      <c r="I1583" s="2"/>
      <c r="J1583" s="12"/>
      <c r="K1583" s="12"/>
      <c r="L1583" s="12"/>
      <c r="M1583" s="15"/>
      <c r="N1583" s="12"/>
      <c r="O1583" s="14">
        <f t="shared" si="24"/>
        <v>-9.6257539262793568E-2</v>
      </c>
      <c r="Q1583" s="16"/>
      <c r="S1583" s="16"/>
    </row>
    <row r="1584" spans="1:19">
      <c r="A1584" s="10"/>
      <c r="B1584" s="2"/>
      <c r="C1584" s="11"/>
      <c r="D1584" s="2"/>
      <c r="E1584" s="2"/>
      <c r="F1584" s="2"/>
      <c r="G1584" s="2"/>
      <c r="H1584" s="2"/>
      <c r="I1584" s="2"/>
      <c r="J1584" s="12"/>
      <c r="K1584" s="12"/>
      <c r="L1584" s="12"/>
      <c r="M1584" s="13"/>
      <c r="N1584" s="12"/>
      <c r="O1584" s="14">
        <f t="shared" si="24"/>
        <v>-9.6257539262793568E-2</v>
      </c>
      <c r="Q1584" s="16"/>
      <c r="S1584" s="16"/>
    </row>
    <row r="1585" spans="1:19">
      <c r="A1585" s="10"/>
      <c r="B1585" s="2"/>
      <c r="C1585" s="11"/>
      <c r="D1585" s="2"/>
      <c r="E1585" s="2"/>
      <c r="F1585" s="2"/>
      <c r="G1585" s="2"/>
      <c r="H1585" s="2"/>
      <c r="I1585" s="2"/>
      <c r="J1585" s="12"/>
      <c r="K1585" s="12"/>
      <c r="L1585" s="12"/>
      <c r="M1585" s="15"/>
      <c r="N1585" s="12"/>
      <c r="O1585" s="14">
        <f t="shared" si="24"/>
        <v>-9.6257539262793568E-2</v>
      </c>
      <c r="Q1585" s="16"/>
      <c r="S1585" s="16"/>
    </row>
    <row r="1586" spans="1:19">
      <c r="A1586" s="10"/>
      <c r="B1586" s="2"/>
      <c r="C1586" s="11"/>
      <c r="D1586" s="2"/>
      <c r="E1586" s="2"/>
      <c r="F1586" s="2"/>
      <c r="G1586" s="2"/>
      <c r="H1586" s="2"/>
      <c r="I1586" s="2"/>
      <c r="J1586" s="12"/>
      <c r="K1586" s="12"/>
      <c r="L1586" s="12"/>
      <c r="M1586" s="13"/>
      <c r="N1586" s="12"/>
      <c r="O1586" s="14">
        <f t="shared" si="24"/>
        <v>-9.6257539262793568E-2</v>
      </c>
      <c r="Q1586" s="16"/>
      <c r="S1586" s="16"/>
    </row>
    <row r="1587" spans="1:19">
      <c r="A1587" s="10"/>
      <c r="B1587" s="2"/>
      <c r="C1587" s="11"/>
      <c r="D1587" s="2"/>
      <c r="E1587" s="2"/>
      <c r="F1587" s="2"/>
      <c r="G1587" s="2"/>
      <c r="H1587" s="2"/>
      <c r="I1587" s="2"/>
      <c r="J1587" s="12"/>
      <c r="K1587" s="12"/>
      <c r="L1587" s="12"/>
      <c r="M1587" s="15"/>
      <c r="N1587" s="12"/>
      <c r="O1587" s="14">
        <f t="shared" si="24"/>
        <v>-9.6257539262793568E-2</v>
      </c>
      <c r="Q1587" s="16"/>
      <c r="S1587" s="16"/>
    </row>
    <row r="1588" spans="1:19">
      <c r="A1588" s="10"/>
      <c r="B1588" s="2"/>
      <c r="C1588" s="11"/>
      <c r="D1588" s="2"/>
      <c r="E1588" s="2"/>
      <c r="F1588" s="2"/>
      <c r="G1588" s="2"/>
      <c r="H1588" s="2"/>
      <c r="I1588" s="2"/>
      <c r="J1588" s="12"/>
      <c r="K1588" s="12"/>
      <c r="L1588" s="12"/>
      <c r="M1588" s="13"/>
      <c r="N1588" s="12"/>
      <c r="O1588" s="14">
        <f t="shared" si="24"/>
        <v>-9.6257539262793568E-2</v>
      </c>
      <c r="Q1588" s="16"/>
      <c r="S1588" s="16"/>
    </row>
    <row r="1589" spans="1:19">
      <c r="A1589" s="10"/>
      <c r="B1589" s="2"/>
      <c r="C1589" s="11"/>
      <c r="D1589" s="2"/>
      <c r="E1589" s="2"/>
      <c r="F1589" s="2"/>
      <c r="G1589" s="2"/>
      <c r="H1589" s="2"/>
      <c r="I1589" s="2"/>
      <c r="J1589" s="12"/>
      <c r="K1589" s="12"/>
      <c r="L1589" s="12"/>
      <c r="M1589" s="15"/>
      <c r="N1589" s="12"/>
      <c r="O1589" s="14">
        <f t="shared" si="24"/>
        <v>-9.6257539262793568E-2</v>
      </c>
      <c r="Q1589" s="16"/>
      <c r="S1589" s="16"/>
    </row>
    <row r="1590" spans="1:19">
      <c r="A1590" s="10"/>
      <c r="B1590" s="2"/>
      <c r="C1590" s="11"/>
      <c r="D1590" s="2"/>
      <c r="E1590" s="2"/>
      <c r="F1590" s="2"/>
      <c r="G1590" s="2"/>
      <c r="H1590" s="2"/>
      <c r="I1590" s="2"/>
      <c r="J1590" s="12"/>
      <c r="K1590" s="12"/>
      <c r="L1590" s="12"/>
      <c r="M1590" s="13"/>
      <c r="N1590" s="12"/>
      <c r="O1590" s="14">
        <f t="shared" si="24"/>
        <v>-9.6257539262793568E-2</v>
      </c>
      <c r="Q1590" s="16"/>
      <c r="S1590" s="16"/>
    </row>
    <row r="1591" spans="1:19">
      <c r="A1591" s="10"/>
      <c r="B1591" s="2"/>
      <c r="C1591" s="11"/>
      <c r="D1591" s="2"/>
      <c r="E1591" s="2"/>
      <c r="F1591" s="2"/>
      <c r="G1591" s="2"/>
      <c r="H1591" s="2"/>
      <c r="I1591" s="2"/>
      <c r="J1591" s="12"/>
      <c r="K1591" s="12"/>
      <c r="L1591" s="12"/>
      <c r="M1591" s="15"/>
      <c r="N1591" s="12"/>
      <c r="O1591" s="14">
        <f t="shared" si="24"/>
        <v>-9.6257539262793568E-2</v>
      </c>
      <c r="Q1591" s="16"/>
      <c r="S1591" s="16"/>
    </row>
    <row r="1592" spans="1:19">
      <c r="A1592" s="10"/>
      <c r="B1592" s="2"/>
      <c r="C1592" s="11"/>
      <c r="D1592" s="2"/>
      <c r="E1592" s="2"/>
      <c r="F1592" s="2"/>
      <c r="G1592" s="2"/>
      <c r="H1592" s="2"/>
      <c r="I1592" s="2"/>
      <c r="J1592" s="12"/>
      <c r="K1592" s="12"/>
      <c r="L1592" s="12"/>
      <c r="M1592" s="13"/>
      <c r="N1592" s="12"/>
      <c r="O1592" s="14">
        <f t="shared" si="24"/>
        <v>-9.6257539262793568E-2</v>
      </c>
      <c r="Q1592" s="16"/>
      <c r="S1592" s="16"/>
    </row>
    <row r="1593" spans="1:19">
      <c r="A1593" s="10"/>
      <c r="B1593" s="2"/>
      <c r="C1593" s="11"/>
      <c r="D1593" s="2"/>
      <c r="E1593" s="2"/>
      <c r="F1593" s="2"/>
      <c r="G1593" s="2"/>
      <c r="H1593" s="2"/>
      <c r="I1593" s="2"/>
      <c r="J1593" s="12"/>
      <c r="K1593" s="12"/>
      <c r="L1593" s="12"/>
      <c r="M1593" s="15"/>
      <c r="N1593" s="12"/>
      <c r="O1593" s="14">
        <f t="shared" si="24"/>
        <v>-9.6257539262793568E-2</v>
      </c>
      <c r="Q1593" s="16"/>
      <c r="S1593" s="16"/>
    </row>
    <row r="1594" spans="1:19">
      <c r="A1594" s="10"/>
      <c r="B1594" s="2"/>
      <c r="C1594" s="11"/>
      <c r="D1594" s="2"/>
      <c r="E1594" s="2"/>
      <c r="F1594" s="2"/>
      <c r="G1594" s="2"/>
      <c r="H1594" s="2"/>
      <c r="I1594" s="2"/>
      <c r="J1594" s="12"/>
      <c r="K1594" s="12"/>
      <c r="L1594" s="12"/>
      <c r="M1594" s="13"/>
      <c r="N1594" s="12"/>
      <c r="O1594" s="14">
        <f t="shared" si="24"/>
        <v>-9.6257539262793568E-2</v>
      </c>
      <c r="Q1594" s="16"/>
      <c r="S1594" s="16"/>
    </row>
    <row r="1595" spans="1:19">
      <c r="A1595" s="10"/>
      <c r="B1595" s="2"/>
      <c r="C1595" s="11"/>
      <c r="D1595" s="2"/>
      <c r="E1595" s="2"/>
      <c r="F1595" s="2"/>
      <c r="G1595" s="2"/>
      <c r="H1595" s="2"/>
      <c r="I1595" s="2"/>
      <c r="J1595" s="12"/>
      <c r="K1595" s="12"/>
      <c r="L1595" s="12"/>
      <c r="M1595" s="15"/>
      <c r="N1595" s="12"/>
      <c r="O1595" s="14">
        <f t="shared" si="24"/>
        <v>-9.6257539262793568E-2</v>
      </c>
      <c r="Q1595" s="16"/>
      <c r="S1595" s="16"/>
    </row>
    <row r="1596" spans="1:19">
      <c r="A1596" s="10"/>
      <c r="B1596" s="2"/>
      <c r="C1596" s="11"/>
      <c r="D1596" s="2"/>
      <c r="E1596" s="2"/>
      <c r="F1596" s="2"/>
      <c r="G1596" s="2"/>
      <c r="H1596" s="2"/>
      <c r="I1596" s="2"/>
      <c r="J1596" s="12"/>
      <c r="K1596" s="12"/>
      <c r="L1596" s="12"/>
      <c r="M1596" s="13"/>
      <c r="N1596" s="12"/>
      <c r="O1596" s="14">
        <f t="shared" si="24"/>
        <v>-9.6257539262793568E-2</v>
      </c>
      <c r="Q1596" s="16"/>
      <c r="S1596" s="16"/>
    </row>
    <row r="1597" spans="1:19">
      <c r="A1597" s="10"/>
      <c r="B1597" s="2"/>
      <c r="C1597" s="11"/>
      <c r="D1597" s="2"/>
      <c r="E1597" s="2"/>
      <c r="F1597" s="2"/>
      <c r="G1597" s="2"/>
      <c r="H1597" s="2"/>
      <c r="I1597" s="2"/>
      <c r="J1597" s="12"/>
      <c r="K1597" s="12"/>
      <c r="L1597" s="12"/>
      <c r="M1597" s="15"/>
      <c r="N1597" s="12"/>
      <c r="O1597" s="14">
        <f t="shared" si="24"/>
        <v>-9.6257539262793568E-2</v>
      </c>
      <c r="Q1597" s="16"/>
      <c r="S1597" s="16"/>
    </row>
    <row r="1598" spans="1:19">
      <c r="A1598" s="10"/>
      <c r="B1598" s="2"/>
      <c r="C1598" s="11"/>
      <c r="D1598" s="2"/>
      <c r="E1598" s="2"/>
      <c r="F1598" s="2"/>
      <c r="G1598" s="2"/>
      <c r="H1598" s="2"/>
      <c r="I1598" s="2"/>
      <c r="J1598" s="12"/>
      <c r="K1598" s="12"/>
      <c r="L1598" s="12"/>
      <c r="M1598" s="13"/>
      <c r="N1598" s="12"/>
      <c r="O1598" s="14">
        <f t="shared" si="24"/>
        <v>-9.6257539262793568E-2</v>
      </c>
      <c r="Q1598" s="16"/>
      <c r="S1598" s="16"/>
    </row>
    <row r="1599" spans="1:19">
      <c r="A1599" s="10"/>
      <c r="B1599" s="2"/>
      <c r="C1599" s="11"/>
      <c r="D1599" s="2"/>
      <c r="E1599" s="2"/>
      <c r="F1599" s="2"/>
      <c r="G1599" s="2"/>
      <c r="H1599" s="2"/>
      <c r="I1599" s="2"/>
      <c r="J1599" s="12"/>
      <c r="K1599" s="12"/>
      <c r="L1599" s="12"/>
      <c r="M1599" s="15"/>
      <c r="N1599" s="12"/>
      <c r="O1599" s="14">
        <f t="shared" si="24"/>
        <v>-9.6257539262793568E-2</v>
      </c>
      <c r="Q1599" s="16"/>
      <c r="S1599" s="16"/>
    </row>
    <row r="1600" spans="1:19">
      <c r="A1600" s="10"/>
      <c r="B1600" s="2"/>
      <c r="C1600" s="11"/>
      <c r="D1600" s="2"/>
      <c r="E1600" s="2"/>
      <c r="F1600" s="2"/>
      <c r="G1600" s="2"/>
      <c r="H1600" s="2"/>
      <c r="I1600" s="2"/>
      <c r="J1600" s="12"/>
      <c r="K1600" s="12"/>
      <c r="L1600" s="12"/>
      <c r="M1600" s="13"/>
      <c r="N1600" s="12"/>
      <c r="O1600" s="14">
        <f t="shared" si="24"/>
        <v>-9.6257539262793568E-2</v>
      </c>
      <c r="Q1600" s="16"/>
      <c r="S1600" s="16"/>
    </row>
    <row r="1601" spans="1:19">
      <c r="A1601" s="10"/>
      <c r="B1601" s="2"/>
      <c r="C1601" s="11"/>
      <c r="D1601" s="2"/>
      <c r="E1601" s="2"/>
      <c r="F1601" s="2"/>
      <c r="G1601" s="2"/>
      <c r="H1601" s="2"/>
      <c r="I1601" s="2"/>
      <c r="J1601" s="12"/>
      <c r="K1601" s="12"/>
      <c r="L1601" s="12"/>
      <c r="M1601" s="15"/>
      <c r="N1601" s="12"/>
      <c r="O1601" s="14">
        <f t="shared" si="24"/>
        <v>-9.6257539262793568E-2</v>
      </c>
      <c r="Q1601" s="16"/>
      <c r="S1601" s="16"/>
    </row>
    <row r="1602" spans="1:19">
      <c r="A1602" s="10"/>
      <c r="B1602" s="2"/>
      <c r="C1602" s="11"/>
      <c r="D1602" s="2"/>
      <c r="E1602" s="2"/>
      <c r="F1602" s="2"/>
      <c r="G1602" s="2"/>
      <c r="H1602" s="2"/>
      <c r="I1602" s="2"/>
      <c r="J1602" s="12"/>
      <c r="K1602" s="12"/>
      <c r="L1602" s="12"/>
      <c r="M1602" s="13"/>
      <c r="N1602" s="12"/>
      <c r="O1602" s="14">
        <f t="shared" ref="O1602:O1665" si="25">STANDARDIZE(N1602,AVERAGE($N$2:$N$1580),STDEV($N$2:$N$1580))</f>
        <v>-9.6257539262793568E-2</v>
      </c>
      <c r="Q1602" s="16"/>
      <c r="S1602" s="16"/>
    </row>
    <row r="1603" spans="1:19">
      <c r="A1603" s="10"/>
      <c r="B1603" s="2"/>
      <c r="C1603" s="11"/>
      <c r="D1603" s="2"/>
      <c r="E1603" s="2"/>
      <c r="F1603" s="2"/>
      <c r="G1603" s="2"/>
      <c r="H1603" s="2"/>
      <c r="I1603" s="2"/>
      <c r="J1603" s="12"/>
      <c r="K1603" s="12"/>
      <c r="L1603" s="12"/>
      <c r="M1603" s="15"/>
      <c r="N1603" s="12"/>
      <c r="O1603" s="14">
        <f t="shared" si="25"/>
        <v>-9.6257539262793568E-2</v>
      </c>
      <c r="Q1603" s="16"/>
      <c r="S1603" s="16"/>
    </row>
    <row r="1604" spans="1:19">
      <c r="A1604" s="10"/>
      <c r="B1604" s="2"/>
      <c r="C1604" s="11"/>
      <c r="D1604" s="2"/>
      <c r="E1604" s="2"/>
      <c r="F1604" s="2"/>
      <c r="G1604" s="2"/>
      <c r="H1604" s="2"/>
      <c r="I1604" s="2"/>
      <c r="J1604" s="12"/>
      <c r="K1604" s="12"/>
      <c r="L1604" s="12"/>
      <c r="M1604" s="13"/>
      <c r="N1604" s="12"/>
      <c r="O1604" s="14">
        <f t="shared" si="25"/>
        <v>-9.6257539262793568E-2</v>
      </c>
      <c r="Q1604" s="16"/>
      <c r="S1604" s="16"/>
    </row>
    <row r="1605" spans="1:19">
      <c r="A1605" s="10"/>
      <c r="B1605" s="2"/>
      <c r="C1605" s="11"/>
      <c r="D1605" s="2"/>
      <c r="E1605" s="2"/>
      <c r="F1605" s="2"/>
      <c r="G1605" s="2"/>
      <c r="H1605" s="2"/>
      <c r="I1605" s="2"/>
      <c r="J1605" s="12"/>
      <c r="K1605" s="12"/>
      <c r="L1605" s="12"/>
      <c r="M1605" s="15"/>
      <c r="N1605" s="12"/>
      <c r="O1605" s="14">
        <f t="shared" si="25"/>
        <v>-9.6257539262793568E-2</v>
      </c>
      <c r="Q1605" s="16"/>
      <c r="S1605" s="16"/>
    </row>
    <row r="1606" spans="1:19">
      <c r="A1606" s="10"/>
      <c r="B1606" s="2"/>
      <c r="C1606" s="11"/>
      <c r="D1606" s="2"/>
      <c r="E1606" s="2"/>
      <c r="F1606" s="2"/>
      <c r="G1606" s="2"/>
      <c r="H1606" s="2"/>
      <c r="I1606" s="2"/>
      <c r="J1606" s="12"/>
      <c r="K1606" s="12"/>
      <c r="L1606" s="12"/>
      <c r="M1606" s="13"/>
      <c r="N1606" s="12"/>
      <c r="O1606" s="14">
        <f t="shared" si="25"/>
        <v>-9.6257539262793568E-2</v>
      </c>
      <c r="Q1606" s="16"/>
      <c r="S1606" s="16"/>
    </row>
    <row r="1607" spans="1:19">
      <c r="A1607" s="10"/>
      <c r="B1607" s="2"/>
      <c r="C1607" s="11"/>
      <c r="D1607" s="2"/>
      <c r="E1607" s="2"/>
      <c r="F1607" s="2"/>
      <c r="G1607" s="2"/>
      <c r="H1607" s="2"/>
      <c r="I1607" s="2"/>
      <c r="J1607" s="12"/>
      <c r="K1607" s="12"/>
      <c r="L1607" s="12"/>
      <c r="M1607" s="15"/>
      <c r="N1607" s="12"/>
      <c r="O1607" s="14">
        <f t="shared" si="25"/>
        <v>-9.6257539262793568E-2</v>
      </c>
      <c r="Q1607" s="16"/>
      <c r="S1607" s="16"/>
    </row>
    <row r="1608" spans="1:19">
      <c r="A1608" s="10"/>
      <c r="B1608" s="2"/>
      <c r="C1608" s="11"/>
      <c r="D1608" s="2"/>
      <c r="E1608" s="2"/>
      <c r="F1608" s="2"/>
      <c r="G1608" s="2"/>
      <c r="H1608" s="2"/>
      <c r="I1608" s="2"/>
      <c r="J1608" s="12"/>
      <c r="K1608" s="12"/>
      <c r="L1608" s="12"/>
      <c r="M1608" s="13"/>
      <c r="N1608" s="12"/>
      <c r="O1608" s="14">
        <f t="shared" si="25"/>
        <v>-9.6257539262793568E-2</v>
      </c>
      <c r="Q1608" s="16"/>
      <c r="S1608" s="16"/>
    </row>
    <row r="1609" spans="1:19">
      <c r="A1609" s="10"/>
      <c r="B1609" s="2"/>
      <c r="C1609" s="11"/>
      <c r="D1609" s="2"/>
      <c r="E1609" s="2"/>
      <c r="F1609" s="2"/>
      <c r="G1609" s="2"/>
      <c r="H1609" s="2"/>
      <c r="I1609" s="2"/>
      <c r="J1609" s="12"/>
      <c r="K1609" s="12"/>
      <c r="L1609" s="12"/>
      <c r="M1609" s="15"/>
      <c r="N1609" s="12"/>
      <c r="O1609" s="14">
        <f t="shared" si="25"/>
        <v>-9.6257539262793568E-2</v>
      </c>
      <c r="Q1609" s="16"/>
      <c r="S1609" s="16"/>
    </row>
    <row r="1610" spans="1:19">
      <c r="A1610" s="10"/>
      <c r="B1610" s="2"/>
      <c r="C1610" s="11"/>
      <c r="D1610" s="2"/>
      <c r="E1610" s="2"/>
      <c r="F1610" s="2"/>
      <c r="G1610" s="2"/>
      <c r="H1610" s="2"/>
      <c r="I1610" s="2"/>
      <c r="J1610" s="12"/>
      <c r="K1610" s="12"/>
      <c r="L1610" s="12"/>
      <c r="M1610" s="13"/>
      <c r="N1610" s="12"/>
      <c r="O1610" s="14">
        <f t="shared" si="25"/>
        <v>-9.6257539262793568E-2</v>
      </c>
      <c r="Q1610" s="16"/>
      <c r="S1610" s="16"/>
    </row>
    <row r="1611" spans="1:19">
      <c r="A1611" s="10"/>
      <c r="B1611" s="2"/>
      <c r="C1611" s="11"/>
      <c r="D1611" s="2"/>
      <c r="E1611" s="2"/>
      <c r="F1611" s="2"/>
      <c r="G1611" s="2"/>
      <c r="H1611" s="2"/>
      <c r="I1611" s="2"/>
      <c r="J1611" s="12"/>
      <c r="K1611" s="12"/>
      <c r="L1611" s="12"/>
      <c r="M1611" s="15"/>
      <c r="N1611" s="12"/>
      <c r="O1611" s="14">
        <f t="shared" si="25"/>
        <v>-9.6257539262793568E-2</v>
      </c>
      <c r="Q1611" s="16"/>
      <c r="S1611" s="16"/>
    </row>
    <row r="1612" spans="1:19">
      <c r="A1612" s="10"/>
      <c r="B1612" s="2"/>
      <c r="C1612" s="11"/>
      <c r="D1612" s="2"/>
      <c r="E1612" s="2"/>
      <c r="F1612" s="2"/>
      <c r="G1612" s="2"/>
      <c r="H1612" s="2"/>
      <c r="I1612" s="2"/>
      <c r="J1612" s="12"/>
      <c r="K1612" s="12"/>
      <c r="L1612" s="12"/>
      <c r="M1612" s="13"/>
      <c r="N1612" s="12"/>
      <c r="O1612" s="14">
        <f t="shared" si="25"/>
        <v>-9.6257539262793568E-2</v>
      </c>
      <c r="Q1612" s="16"/>
      <c r="S1612" s="16"/>
    </row>
    <row r="1613" spans="1:19">
      <c r="A1613" s="10"/>
      <c r="B1613" s="2"/>
      <c r="C1613" s="11"/>
      <c r="D1613" s="2"/>
      <c r="E1613" s="2"/>
      <c r="F1613" s="2"/>
      <c r="G1613" s="2"/>
      <c r="H1613" s="2"/>
      <c r="I1613" s="2"/>
      <c r="J1613" s="12"/>
      <c r="K1613" s="12"/>
      <c r="L1613" s="12"/>
      <c r="M1613" s="15"/>
      <c r="N1613" s="12"/>
      <c r="O1613" s="14">
        <f t="shared" si="25"/>
        <v>-9.6257539262793568E-2</v>
      </c>
      <c r="Q1613" s="16"/>
      <c r="S1613" s="16"/>
    </row>
    <row r="1614" spans="1:19">
      <c r="A1614" s="10"/>
      <c r="B1614" s="2"/>
      <c r="C1614" s="11"/>
      <c r="D1614" s="2"/>
      <c r="E1614" s="2"/>
      <c r="F1614" s="2"/>
      <c r="G1614" s="2"/>
      <c r="H1614" s="2"/>
      <c r="I1614" s="2"/>
      <c r="J1614" s="12"/>
      <c r="K1614" s="12"/>
      <c r="L1614" s="12"/>
      <c r="M1614" s="13"/>
      <c r="N1614" s="12"/>
      <c r="O1614" s="14">
        <f t="shared" si="25"/>
        <v>-9.6257539262793568E-2</v>
      </c>
      <c r="Q1614" s="16"/>
      <c r="S1614" s="16"/>
    </row>
    <row r="1615" spans="1:19">
      <c r="A1615" s="10"/>
      <c r="B1615" s="2"/>
      <c r="C1615" s="11"/>
      <c r="D1615" s="2"/>
      <c r="E1615" s="2"/>
      <c r="F1615" s="2"/>
      <c r="G1615" s="2"/>
      <c r="H1615" s="2"/>
      <c r="I1615" s="2"/>
      <c r="J1615" s="12"/>
      <c r="K1615" s="12"/>
      <c r="L1615" s="12"/>
      <c r="M1615" s="15"/>
      <c r="N1615" s="12"/>
      <c r="O1615" s="14">
        <f t="shared" si="25"/>
        <v>-9.6257539262793568E-2</v>
      </c>
      <c r="Q1615" s="16"/>
      <c r="S1615" s="16"/>
    </row>
    <row r="1616" spans="1:19">
      <c r="A1616" s="10"/>
      <c r="B1616" s="2"/>
      <c r="C1616" s="11"/>
      <c r="D1616" s="2"/>
      <c r="E1616" s="2"/>
      <c r="F1616" s="2"/>
      <c r="G1616" s="2"/>
      <c r="H1616" s="2"/>
      <c r="I1616" s="2"/>
      <c r="J1616" s="12"/>
      <c r="K1616" s="12"/>
      <c r="L1616" s="12"/>
      <c r="M1616" s="13"/>
      <c r="N1616" s="12"/>
      <c r="O1616" s="14">
        <f t="shared" si="25"/>
        <v>-9.6257539262793568E-2</v>
      </c>
      <c r="Q1616" s="16"/>
      <c r="S1616" s="16"/>
    </row>
    <row r="1617" spans="1:19">
      <c r="A1617" s="10"/>
      <c r="B1617" s="2"/>
      <c r="C1617" s="11"/>
      <c r="D1617" s="2"/>
      <c r="E1617" s="2"/>
      <c r="F1617" s="2"/>
      <c r="G1617" s="2"/>
      <c r="H1617" s="2"/>
      <c r="I1617" s="2"/>
      <c r="J1617" s="12"/>
      <c r="K1617" s="12"/>
      <c r="L1617" s="12"/>
      <c r="M1617" s="15"/>
      <c r="N1617" s="12"/>
      <c r="O1617" s="14">
        <f t="shared" si="25"/>
        <v>-9.6257539262793568E-2</v>
      </c>
      <c r="Q1617" s="16"/>
      <c r="S1617" s="16"/>
    </row>
    <row r="1618" spans="1:19">
      <c r="A1618" s="10"/>
      <c r="B1618" s="2"/>
      <c r="C1618" s="11"/>
      <c r="D1618" s="2"/>
      <c r="E1618" s="2"/>
      <c r="F1618" s="2"/>
      <c r="G1618" s="2"/>
      <c r="H1618" s="2"/>
      <c r="I1618" s="2"/>
      <c r="J1618" s="12"/>
      <c r="K1618" s="12"/>
      <c r="L1618" s="12"/>
      <c r="M1618" s="13"/>
      <c r="N1618" s="12"/>
      <c r="O1618" s="14">
        <f t="shared" si="25"/>
        <v>-9.6257539262793568E-2</v>
      </c>
      <c r="Q1618" s="16"/>
      <c r="S1618" s="16"/>
    </row>
    <row r="1619" spans="1:19">
      <c r="A1619" s="10"/>
      <c r="B1619" s="2"/>
      <c r="C1619" s="11"/>
      <c r="D1619" s="2"/>
      <c r="E1619" s="2"/>
      <c r="F1619" s="2"/>
      <c r="G1619" s="2"/>
      <c r="H1619" s="2"/>
      <c r="I1619" s="2"/>
      <c r="J1619" s="12"/>
      <c r="K1619" s="12"/>
      <c r="L1619" s="12"/>
      <c r="M1619" s="15"/>
      <c r="N1619" s="12"/>
      <c r="O1619" s="14">
        <f t="shared" si="25"/>
        <v>-9.6257539262793568E-2</v>
      </c>
      <c r="Q1619" s="16"/>
      <c r="S1619" s="16"/>
    </row>
    <row r="1620" spans="1:19">
      <c r="A1620" s="10"/>
      <c r="B1620" s="2"/>
      <c r="C1620" s="11"/>
      <c r="D1620" s="2"/>
      <c r="E1620" s="2"/>
      <c r="F1620" s="2"/>
      <c r="G1620" s="2"/>
      <c r="H1620" s="2"/>
      <c r="I1620" s="2"/>
      <c r="J1620" s="12"/>
      <c r="K1620" s="12"/>
      <c r="L1620" s="12"/>
      <c r="M1620" s="13"/>
      <c r="N1620" s="12"/>
      <c r="O1620" s="14">
        <f t="shared" si="25"/>
        <v>-9.6257539262793568E-2</v>
      </c>
      <c r="Q1620" s="16"/>
      <c r="S1620" s="16"/>
    </row>
    <row r="1621" spans="1:19">
      <c r="A1621" s="10"/>
      <c r="B1621" s="2"/>
      <c r="C1621" s="11"/>
      <c r="D1621" s="2"/>
      <c r="E1621" s="2"/>
      <c r="F1621" s="2"/>
      <c r="G1621" s="2"/>
      <c r="H1621" s="2"/>
      <c r="I1621" s="2"/>
      <c r="J1621" s="12"/>
      <c r="K1621" s="12"/>
      <c r="L1621" s="12"/>
      <c r="M1621" s="15"/>
      <c r="N1621" s="12"/>
      <c r="O1621" s="14">
        <f t="shared" si="25"/>
        <v>-9.6257539262793568E-2</v>
      </c>
      <c r="Q1621" s="16"/>
      <c r="S1621" s="16"/>
    </row>
    <row r="1622" spans="1:19">
      <c r="A1622" s="10"/>
      <c r="B1622" s="2"/>
      <c r="C1622" s="11"/>
      <c r="D1622" s="2"/>
      <c r="E1622" s="2"/>
      <c r="F1622" s="2"/>
      <c r="G1622" s="2"/>
      <c r="H1622" s="2"/>
      <c r="I1622" s="2"/>
      <c r="J1622" s="12"/>
      <c r="K1622" s="12"/>
      <c r="L1622" s="12"/>
      <c r="M1622" s="13"/>
      <c r="N1622" s="12"/>
      <c r="O1622" s="14">
        <f t="shared" si="25"/>
        <v>-9.6257539262793568E-2</v>
      </c>
      <c r="Q1622" s="16"/>
      <c r="S1622" s="16"/>
    </row>
    <row r="1623" spans="1:19">
      <c r="A1623" s="10"/>
      <c r="B1623" s="2"/>
      <c r="C1623" s="11"/>
      <c r="D1623" s="2"/>
      <c r="E1623" s="2"/>
      <c r="F1623" s="2"/>
      <c r="G1623" s="2"/>
      <c r="H1623" s="2"/>
      <c r="I1623" s="2"/>
      <c r="J1623" s="12"/>
      <c r="K1623" s="12"/>
      <c r="L1623" s="12"/>
      <c r="M1623" s="15"/>
      <c r="N1623" s="12"/>
      <c r="O1623" s="14">
        <f t="shared" si="25"/>
        <v>-9.6257539262793568E-2</v>
      </c>
      <c r="Q1623" s="16"/>
      <c r="S1623" s="16"/>
    </row>
    <row r="1624" spans="1:19">
      <c r="A1624" s="10"/>
      <c r="B1624" s="2"/>
      <c r="C1624" s="11"/>
      <c r="D1624" s="2"/>
      <c r="E1624" s="2"/>
      <c r="F1624" s="2"/>
      <c r="G1624" s="2"/>
      <c r="H1624" s="2"/>
      <c r="I1624" s="2"/>
      <c r="J1624" s="12"/>
      <c r="K1624" s="12"/>
      <c r="L1624" s="12"/>
      <c r="M1624" s="13"/>
      <c r="N1624" s="12"/>
      <c r="O1624" s="14">
        <f t="shared" si="25"/>
        <v>-9.6257539262793568E-2</v>
      </c>
      <c r="Q1624" s="16"/>
      <c r="S1624" s="16"/>
    </row>
    <row r="1625" spans="1:19">
      <c r="A1625" s="10"/>
      <c r="B1625" s="2"/>
      <c r="C1625" s="11"/>
      <c r="D1625" s="2"/>
      <c r="E1625" s="2"/>
      <c r="F1625" s="2"/>
      <c r="G1625" s="2"/>
      <c r="H1625" s="2"/>
      <c r="I1625" s="2"/>
      <c r="J1625" s="12"/>
      <c r="K1625" s="12"/>
      <c r="L1625" s="12"/>
      <c r="M1625" s="15"/>
      <c r="N1625" s="12"/>
      <c r="O1625" s="14">
        <f t="shared" si="25"/>
        <v>-9.6257539262793568E-2</v>
      </c>
      <c r="Q1625" s="16"/>
      <c r="S1625" s="16"/>
    </row>
    <row r="1626" spans="1:19">
      <c r="A1626" s="10"/>
      <c r="B1626" s="2"/>
      <c r="C1626" s="11"/>
      <c r="D1626" s="2"/>
      <c r="E1626" s="2"/>
      <c r="F1626" s="2"/>
      <c r="G1626" s="2"/>
      <c r="H1626" s="2"/>
      <c r="I1626" s="2"/>
      <c r="J1626" s="12"/>
      <c r="K1626" s="12"/>
      <c r="L1626" s="12"/>
      <c r="M1626" s="13"/>
      <c r="N1626" s="12"/>
      <c r="O1626" s="14">
        <f t="shared" si="25"/>
        <v>-9.6257539262793568E-2</v>
      </c>
      <c r="Q1626" s="16"/>
      <c r="S1626" s="16"/>
    </row>
    <row r="1627" spans="1:19">
      <c r="A1627" s="10"/>
      <c r="B1627" s="2"/>
      <c r="C1627" s="11"/>
      <c r="D1627" s="2"/>
      <c r="E1627" s="2"/>
      <c r="F1627" s="2"/>
      <c r="G1627" s="2"/>
      <c r="H1627" s="2"/>
      <c r="I1627" s="2"/>
      <c r="J1627" s="12"/>
      <c r="K1627" s="12"/>
      <c r="L1627" s="12"/>
      <c r="M1627" s="15"/>
      <c r="N1627" s="12"/>
      <c r="O1627" s="14">
        <f t="shared" si="25"/>
        <v>-9.6257539262793568E-2</v>
      </c>
      <c r="Q1627" s="16"/>
      <c r="S1627" s="16"/>
    </row>
    <row r="1628" spans="1:19">
      <c r="A1628" s="10"/>
      <c r="B1628" s="2"/>
      <c r="C1628" s="11"/>
      <c r="D1628" s="2"/>
      <c r="E1628" s="2"/>
      <c r="F1628" s="2"/>
      <c r="G1628" s="2"/>
      <c r="H1628" s="2"/>
      <c r="I1628" s="2"/>
      <c r="J1628" s="12"/>
      <c r="K1628" s="12"/>
      <c r="L1628" s="12"/>
      <c r="M1628" s="13"/>
      <c r="N1628" s="12"/>
      <c r="O1628" s="14">
        <f t="shared" si="25"/>
        <v>-9.6257539262793568E-2</v>
      </c>
      <c r="Q1628" s="16"/>
      <c r="S1628" s="16"/>
    </row>
    <row r="1629" spans="1:19">
      <c r="A1629" s="10"/>
      <c r="B1629" s="2"/>
      <c r="C1629" s="11"/>
      <c r="D1629" s="2"/>
      <c r="E1629" s="2"/>
      <c r="F1629" s="2"/>
      <c r="G1629" s="2"/>
      <c r="H1629" s="2"/>
      <c r="I1629" s="2"/>
      <c r="J1629" s="12"/>
      <c r="K1629" s="12"/>
      <c r="L1629" s="12"/>
      <c r="M1629" s="15"/>
      <c r="N1629" s="12"/>
      <c r="O1629" s="14">
        <f t="shared" si="25"/>
        <v>-9.6257539262793568E-2</v>
      </c>
      <c r="Q1629" s="16"/>
      <c r="S1629" s="16"/>
    </row>
    <row r="1630" spans="1:19">
      <c r="A1630" s="10"/>
      <c r="B1630" s="2"/>
      <c r="C1630" s="11"/>
      <c r="D1630" s="2"/>
      <c r="E1630" s="2"/>
      <c r="F1630" s="2"/>
      <c r="G1630" s="2"/>
      <c r="H1630" s="2"/>
      <c r="I1630" s="2"/>
      <c r="J1630" s="12"/>
      <c r="K1630" s="12"/>
      <c r="L1630" s="12"/>
      <c r="M1630" s="13"/>
      <c r="N1630" s="12"/>
      <c r="O1630" s="14">
        <f t="shared" si="25"/>
        <v>-9.6257539262793568E-2</v>
      </c>
      <c r="Q1630" s="16"/>
      <c r="S1630" s="16"/>
    </row>
    <row r="1631" spans="1:19">
      <c r="A1631" s="10"/>
      <c r="B1631" s="2"/>
      <c r="C1631" s="11"/>
      <c r="D1631" s="2"/>
      <c r="E1631" s="2"/>
      <c r="F1631" s="2"/>
      <c r="G1631" s="2"/>
      <c r="H1631" s="2"/>
      <c r="I1631" s="2"/>
      <c r="J1631" s="12"/>
      <c r="K1631" s="12"/>
      <c r="L1631" s="12"/>
      <c r="M1631" s="15"/>
      <c r="N1631" s="12"/>
      <c r="O1631" s="14">
        <f t="shared" si="25"/>
        <v>-9.6257539262793568E-2</v>
      </c>
      <c r="Q1631" s="16"/>
      <c r="S1631" s="16"/>
    </row>
    <row r="1632" spans="1:19">
      <c r="A1632" s="10"/>
      <c r="B1632" s="2"/>
      <c r="C1632" s="11"/>
      <c r="D1632" s="2"/>
      <c r="E1632" s="2"/>
      <c r="F1632" s="2"/>
      <c r="G1632" s="2"/>
      <c r="H1632" s="2"/>
      <c r="I1632" s="2"/>
      <c r="J1632" s="12"/>
      <c r="K1632" s="12"/>
      <c r="L1632" s="12"/>
      <c r="M1632" s="13"/>
      <c r="N1632" s="12"/>
      <c r="O1632" s="14">
        <f t="shared" si="25"/>
        <v>-9.6257539262793568E-2</v>
      </c>
      <c r="Q1632" s="16"/>
      <c r="S1632" s="16"/>
    </row>
    <row r="1633" spans="1:19">
      <c r="A1633" s="10"/>
      <c r="B1633" s="2"/>
      <c r="C1633" s="11"/>
      <c r="D1633" s="2"/>
      <c r="E1633" s="2"/>
      <c r="F1633" s="2"/>
      <c r="G1633" s="2"/>
      <c r="H1633" s="2"/>
      <c r="I1633" s="2"/>
      <c r="J1633" s="12"/>
      <c r="K1633" s="12"/>
      <c r="L1633" s="12"/>
      <c r="M1633" s="15"/>
      <c r="N1633" s="12"/>
      <c r="O1633" s="14">
        <f t="shared" si="25"/>
        <v>-9.6257539262793568E-2</v>
      </c>
      <c r="Q1633" s="16"/>
      <c r="S1633" s="16"/>
    </row>
    <row r="1634" spans="1:19">
      <c r="A1634" s="10"/>
      <c r="B1634" s="2"/>
      <c r="C1634" s="11"/>
      <c r="D1634" s="2"/>
      <c r="E1634" s="2"/>
      <c r="F1634" s="2"/>
      <c r="G1634" s="2"/>
      <c r="H1634" s="2"/>
      <c r="I1634" s="2"/>
      <c r="J1634" s="12"/>
      <c r="K1634" s="12"/>
      <c r="L1634" s="12"/>
      <c r="M1634" s="13"/>
      <c r="N1634" s="12"/>
      <c r="O1634" s="14">
        <f t="shared" si="25"/>
        <v>-9.6257539262793568E-2</v>
      </c>
      <c r="Q1634" s="16"/>
      <c r="S1634" s="16"/>
    </row>
    <row r="1635" spans="1:19">
      <c r="A1635" s="10"/>
      <c r="B1635" s="2"/>
      <c r="C1635" s="11"/>
      <c r="D1635" s="2"/>
      <c r="E1635" s="2"/>
      <c r="F1635" s="2"/>
      <c r="G1635" s="2"/>
      <c r="H1635" s="2"/>
      <c r="I1635" s="2"/>
      <c r="J1635" s="12"/>
      <c r="K1635" s="12"/>
      <c r="L1635" s="12"/>
      <c r="M1635" s="15"/>
      <c r="N1635" s="12"/>
      <c r="O1635" s="14">
        <f t="shared" si="25"/>
        <v>-9.6257539262793568E-2</v>
      </c>
      <c r="Q1635" s="16"/>
      <c r="S1635" s="16"/>
    </row>
    <row r="1636" spans="1:19">
      <c r="A1636" s="10"/>
      <c r="B1636" s="2"/>
      <c r="C1636" s="11"/>
      <c r="D1636" s="2"/>
      <c r="E1636" s="2"/>
      <c r="F1636" s="2"/>
      <c r="G1636" s="2"/>
      <c r="H1636" s="2"/>
      <c r="I1636" s="2"/>
      <c r="J1636" s="12"/>
      <c r="K1636" s="12"/>
      <c r="L1636" s="12"/>
      <c r="M1636" s="13"/>
      <c r="N1636" s="12"/>
      <c r="O1636" s="14">
        <f t="shared" si="25"/>
        <v>-9.6257539262793568E-2</v>
      </c>
      <c r="Q1636" s="16"/>
      <c r="S1636" s="16"/>
    </row>
    <row r="1637" spans="1:19">
      <c r="A1637" s="10"/>
      <c r="B1637" s="2"/>
      <c r="C1637" s="11"/>
      <c r="D1637" s="2"/>
      <c r="E1637" s="2"/>
      <c r="F1637" s="2"/>
      <c r="G1637" s="2"/>
      <c r="H1637" s="2"/>
      <c r="I1637" s="2"/>
      <c r="J1637" s="12"/>
      <c r="K1637" s="12"/>
      <c r="L1637" s="12"/>
      <c r="M1637" s="15"/>
      <c r="N1637" s="12"/>
      <c r="O1637" s="14">
        <f t="shared" si="25"/>
        <v>-9.6257539262793568E-2</v>
      </c>
      <c r="Q1637" s="16"/>
      <c r="S1637" s="16"/>
    </row>
    <row r="1638" spans="1:19">
      <c r="A1638" s="10"/>
      <c r="B1638" s="2"/>
      <c r="C1638" s="11"/>
      <c r="D1638" s="2"/>
      <c r="E1638" s="2"/>
      <c r="F1638" s="2"/>
      <c r="G1638" s="2"/>
      <c r="H1638" s="2"/>
      <c r="I1638" s="2"/>
      <c r="J1638" s="12"/>
      <c r="K1638" s="12"/>
      <c r="L1638" s="12"/>
      <c r="M1638" s="13"/>
      <c r="N1638" s="12"/>
      <c r="O1638" s="14">
        <f t="shared" si="25"/>
        <v>-9.6257539262793568E-2</v>
      </c>
      <c r="Q1638" s="16"/>
      <c r="S1638" s="16"/>
    </row>
    <row r="1639" spans="1:19">
      <c r="A1639" s="10"/>
      <c r="B1639" s="2"/>
      <c r="C1639" s="11"/>
      <c r="D1639" s="2"/>
      <c r="E1639" s="2"/>
      <c r="F1639" s="2"/>
      <c r="G1639" s="2"/>
      <c r="H1639" s="2"/>
      <c r="I1639" s="2"/>
      <c r="J1639" s="12"/>
      <c r="K1639" s="12"/>
      <c r="L1639" s="12"/>
      <c r="M1639" s="15"/>
      <c r="N1639" s="12"/>
      <c r="O1639" s="14">
        <f t="shared" si="25"/>
        <v>-9.6257539262793568E-2</v>
      </c>
      <c r="Q1639" s="16"/>
      <c r="S1639" s="16"/>
    </row>
    <row r="1640" spans="1:19">
      <c r="A1640" s="10"/>
      <c r="B1640" s="2"/>
      <c r="C1640" s="11"/>
      <c r="D1640" s="2"/>
      <c r="E1640" s="2"/>
      <c r="F1640" s="2"/>
      <c r="G1640" s="2"/>
      <c r="H1640" s="2"/>
      <c r="I1640" s="2"/>
      <c r="J1640" s="12"/>
      <c r="K1640" s="12"/>
      <c r="L1640" s="12"/>
      <c r="M1640" s="13"/>
      <c r="N1640" s="12"/>
      <c r="O1640" s="14">
        <f t="shared" si="25"/>
        <v>-9.6257539262793568E-2</v>
      </c>
      <c r="Q1640" s="16"/>
      <c r="S1640" s="16"/>
    </row>
    <row r="1641" spans="1:19">
      <c r="A1641" s="10"/>
      <c r="B1641" s="2"/>
      <c r="C1641" s="11"/>
      <c r="D1641" s="2"/>
      <c r="E1641" s="2"/>
      <c r="F1641" s="2"/>
      <c r="G1641" s="2"/>
      <c r="H1641" s="2"/>
      <c r="I1641" s="2"/>
      <c r="J1641" s="12"/>
      <c r="K1641" s="12"/>
      <c r="L1641" s="12"/>
      <c r="M1641" s="15"/>
      <c r="N1641" s="12"/>
      <c r="O1641" s="14">
        <f t="shared" si="25"/>
        <v>-9.6257539262793568E-2</v>
      </c>
      <c r="Q1641" s="16"/>
      <c r="S1641" s="16"/>
    </row>
    <row r="1642" spans="1:19">
      <c r="A1642" s="10"/>
      <c r="B1642" s="2"/>
      <c r="C1642" s="11"/>
      <c r="D1642" s="2"/>
      <c r="E1642" s="2"/>
      <c r="F1642" s="2"/>
      <c r="G1642" s="2"/>
      <c r="H1642" s="2"/>
      <c r="I1642" s="2"/>
      <c r="J1642" s="12"/>
      <c r="K1642" s="12"/>
      <c r="L1642" s="12"/>
      <c r="M1642" s="13"/>
      <c r="N1642" s="12"/>
      <c r="O1642" s="14">
        <f t="shared" si="25"/>
        <v>-9.6257539262793568E-2</v>
      </c>
      <c r="Q1642" s="16"/>
      <c r="S1642" s="16"/>
    </row>
    <row r="1643" spans="1:19">
      <c r="A1643" s="10"/>
      <c r="B1643" s="2"/>
      <c r="C1643" s="11"/>
      <c r="D1643" s="2"/>
      <c r="E1643" s="2"/>
      <c r="F1643" s="2"/>
      <c r="G1643" s="2"/>
      <c r="H1643" s="2"/>
      <c r="I1643" s="2"/>
      <c r="J1643" s="12"/>
      <c r="K1643" s="12"/>
      <c r="L1643" s="12"/>
      <c r="M1643" s="15"/>
      <c r="N1643" s="12"/>
      <c r="O1643" s="14">
        <f t="shared" si="25"/>
        <v>-9.6257539262793568E-2</v>
      </c>
      <c r="Q1643" s="16"/>
      <c r="S1643" s="16"/>
    </row>
    <row r="1644" spans="1:19">
      <c r="A1644" s="10"/>
      <c r="B1644" s="2"/>
      <c r="C1644" s="11"/>
      <c r="D1644" s="2"/>
      <c r="E1644" s="2"/>
      <c r="F1644" s="2"/>
      <c r="G1644" s="2"/>
      <c r="H1644" s="2"/>
      <c r="I1644" s="2"/>
      <c r="J1644" s="12"/>
      <c r="K1644" s="12"/>
      <c r="L1644" s="12"/>
      <c r="M1644" s="13"/>
      <c r="N1644" s="12"/>
      <c r="O1644" s="14">
        <f t="shared" si="25"/>
        <v>-9.6257539262793568E-2</v>
      </c>
      <c r="Q1644" s="16"/>
      <c r="S1644" s="16"/>
    </row>
    <row r="1645" spans="1:19">
      <c r="A1645" s="10"/>
      <c r="B1645" s="2"/>
      <c r="C1645" s="11"/>
      <c r="D1645" s="2"/>
      <c r="E1645" s="2"/>
      <c r="F1645" s="2"/>
      <c r="G1645" s="2"/>
      <c r="H1645" s="2"/>
      <c r="I1645" s="2"/>
      <c r="J1645" s="12"/>
      <c r="K1645" s="12"/>
      <c r="L1645" s="12"/>
      <c r="M1645" s="15"/>
      <c r="N1645" s="12"/>
      <c r="O1645" s="14">
        <f t="shared" si="25"/>
        <v>-9.6257539262793568E-2</v>
      </c>
      <c r="Q1645" s="16"/>
      <c r="S1645" s="16"/>
    </row>
    <row r="1646" spans="1:19">
      <c r="A1646" s="10"/>
      <c r="B1646" s="2"/>
      <c r="C1646" s="11"/>
      <c r="D1646" s="2"/>
      <c r="E1646" s="2"/>
      <c r="F1646" s="2"/>
      <c r="G1646" s="2"/>
      <c r="H1646" s="2"/>
      <c r="I1646" s="2"/>
      <c r="J1646" s="12"/>
      <c r="K1646" s="12"/>
      <c r="L1646" s="12"/>
      <c r="M1646" s="13"/>
      <c r="N1646" s="12"/>
      <c r="O1646" s="14">
        <f t="shared" si="25"/>
        <v>-9.6257539262793568E-2</v>
      </c>
      <c r="Q1646" s="16"/>
      <c r="S1646" s="16"/>
    </row>
    <row r="1647" spans="1:19">
      <c r="A1647" s="10"/>
      <c r="B1647" s="2"/>
      <c r="C1647" s="11"/>
      <c r="D1647" s="2"/>
      <c r="E1647" s="2"/>
      <c r="F1647" s="2"/>
      <c r="G1647" s="2"/>
      <c r="H1647" s="2"/>
      <c r="I1647" s="2"/>
      <c r="J1647" s="12"/>
      <c r="K1647" s="12"/>
      <c r="L1647" s="12"/>
      <c r="M1647" s="15"/>
      <c r="N1647" s="12"/>
      <c r="O1647" s="14">
        <f t="shared" si="25"/>
        <v>-9.6257539262793568E-2</v>
      </c>
      <c r="Q1647" s="16"/>
      <c r="S1647" s="16"/>
    </row>
    <row r="1648" spans="1:19">
      <c r="A1648" s="10"/>
      <c r="B1648" s="2"/>
      <c r="C1648" s="11"/>
      <c r="D1648" s="2"/>
      <c r="E1648" s="2"/>
      <c r="F1648" s="2"/>
      <c r="G1648" s="2"/>
      <c r="H1648" s="2"/>
      <c r="I1648" s="2"/>
      <c r="J1648" s="12"/>
      <c r="K1648" s="12"/>
      <c r="L1648" s="12"/>
      <c r="M1648" s="13"/>
      <c r="N1648" s="12"/>
      <c r="O1648" s="14">
        <f t="shared" si="25"/>
        <v>-9.6257539262793568E-2</v>
      </c>
      <c r="Q1648" s="16"/>
      <c r="S1648" s="16"/>
    </row>
    <row r="1649" spans="1:19">
      <c r="A1649" s="10"/>
      <c r="B1649" s="2"/>
      <c r="C1649" s="11"/>
      <c r="D1649" s="2"/>
      <c r="E1649" s="2"/>
      <c r="F1649" s="2"/>
      <c r="G1649" s="2"/>
      <c r="H1649" s="2"/>
      <c r="I1649" s="2"/>
      <c r="J1649" s="12"/>
      <c r="K1649" s="12"/>
      <c r="L1649" s="12"/>
      <c r="M1649" s="15"/>
      <c r="N1649" s="12"/>
      <c r="O1649" s="14">
        <f t="shared" si="25"/>
        <v>-9.6257539262793568E-2</v>
      </c>
      <c r="Q1649" s="16"/>
      <c r="S1649" s="16"/>
    </row>
    <row r="1650" spans="1:19">
      <c r="A1650" s="10"/>
      <c r="B1650" s="2"/>
      <c r="C1650" s="11"/>
      <c r="D1650" s="2"/>
      <c r="E1650" s="2"/>
      <c r="F1650" s="2"/>
      <c r="G1650" s="2"/>
      <c r="H1650" s="2"/>
      <c r="I1650" s="2"/>
      <c r="J1650" s="12"/>
      <c r="K1650" s="12"/>
      <c r="L1650" s="12"/>
      <c r="M1650" s="13"/>
      <c r="N1650" s="12"/>
      <c r="O1650" s="14">
        <f t="shared" si="25"/>
        <v>-9.6257539262793568E-2</v>
      </c>
      <c r="Q1650" s="16"/>
      <c r="S1650" s="16"/>
    </row>
    <row r="1651" spans="1:19">
      <c r="A1651" s="10"/>
      <c r="B1651" s="2"/>
      <c r="C1651" s="11"/>
      <c r="D1651" s="2"/>
      <c r="E1651" s="2"/>
      <c r="F1651" s="2"/>
      <c r="G1651" s="2"/>
      <c r="H1651" s="2"/>
      <c r="I1651" s="2"/>
      <c r="J1651" s="12"/>
      <c r="K1651" s="12"/>
      <c r="L1651" s="12"/>
      <c r="M1651" s="15"/>
      <c r="N1651" s="12"/>
      <c r="O1651" s="14">
        <f t="shared" si="25"/>
        <v>-9.6257539262793568E-2</v>
      </c>
      <c r="Q1651" s="16"/>
      <c r="S1651" s="16"/>
    </row>
    <row r="1652" spans="1:19">
      <c r="A1652" s="10"/>
      <c r="B1652" s="2"/>
      <c r="C1652" s="11"/>
      <c r="D1652" s="2"/>
      <c r="E1652" s="2"/>
      <c r="F1652" s="2"/>
      <c r="G1652" s="2"/>
      <c r="H1652" s="2"/>
      <c r="I1652" s="2"/>
      <c r="J1652" s="12"/>
      <c r="K1652" s="12"/>
      <c r="L1652" s="12"/>
      <c r="M1652" s="13"/>
      <c r="N1652" s="12"/>
      <c r="O1652" s="14">
        <f t="shared" si="25"/>
        <v>-9.6257539262793568E-2</v>
      </c>
      <c r="Q1652" s="16"/>
      <c r="S1652" s="16"/>
    </row>
    <row r="1653" spans="1:19">
      <c r="A1653" s="10"/>
      <c r="B1653" s="2"/>
      <c r="C1653" s="11"/>
      <c r="D1653" s="2"/>
      <c r="E1653" s="2"/>
      <c r="F1653" s="2"/>
      <c r="G1653" s="2"/>
      <c r="H1653" s="2"/>
      <c r="I1653" s="2"/>
      <c r="J1653" s="12"/>
      <c r="K1653" s="12"/>
      <c r="L1653" s="12"/>
      <c r="M1653" s="15"/>
      <c r="N1653" s="12"/>
      <c r="O1653" s="14">
        <f t="shared" si="25"/>
        <v>-9.6257539262793568E-2</v>
      </c>
      <c r="Q1653" s="16"/>
      <c r="S1653" s="16"/>
    </row>
    <row r="1654" spans="1:19">
      <c r="A1654" s="10"/>
      <c r="B1654" s="2"/>
      <c r="C1654" s="11"/>
      <c r="D1654" s="2"/>
      <c r="E1654" s="2"/>
      <c r="F1654" s="2"/>
      <c r="G1654" s="2"/>
      <c r="H1654" s="2"/>
      <c r="I1654" s="2"/>
      <c r="J1654" s="12"/>
      <c r="K1654" s="12"/>
      <c r="L1654" s="12"/>
      <c r="M1654" s="13"/>
      <c r="N1654" s="12"/>
      <c r="O1654" s="14">
        <f t="shared" si="25"/>
        <v>-9.6257539262793568E-2</v>
      </c>
      <c r="Q1654" s="16"/>
      <c r="S1654" s="16"/>
    </row>
    <row r="1655" spans="1:19">
      <c r="A1655" s="10"/>
      <c r="B1655" s="2"/>
      <c r="C1655" s="11"/>
      <c r="D1655" s="2"/>
      <c r="E1655" s="2"/>
      <c r="F1655" s="2"/>
      <c r="G1655" s="2"/>
      <c r="H1655" s="2"/>
      <c r="I1655" s="2"/>
      <c r="J1655" s="12"/>
      <c r="K1655" s="12"/>
      <c r="L1655" s="12"/>
      <c r="M1655" s="15"/>
      <c r="N1655" s="12"/>
      <c r="O1655" s="14">
        <f t="shared" si="25"/>
        <v>-9.6257539262793568E-2</v>
      </c>
      <c r="Q1655" s="16"/>
      <c r="S1655" s="16"/>
    </row>
    <row r="1656" spans="1:19">
      <c r="A1656" s="10"/>
      <c r="B1656" s="2"/>
      <c r="C1656" s="11"/>
      <c r="D1656" s="2"/>
      <c r="E1656" s="2"/>
      <c r="F1656" s="2"/>
      <c r="G1656" s="2"/>
      <c r="H1656" s="2"/>
      <c r="I1656" s="2"/>
      <c r="J1656" s="12"/>
      <c r="K1656" s="12"/>
      <c r="L1656" s="12"/>
      <c r="M1656" s="13"/>
      <c r="N1656" s="12"/>
      <c r="O1656" s="14">
        <f t="shared" si="25"/>
        <v>-9.6257539262793568E-2</v>
      </c>
      <c r="Q1656" s="16"/>
      <c r="S1656" s="16"/>
    </row>
    <row r="1657" spans="1:19">
      <c r="A1657" s="10"/>
      <c r="B1657" s="2"/>
      <c r="C1657" s="11"/>
      <c r="D1657" s="2"/>
      <c r="E1657" s="2"/>
      <c r="F1657" s="2"/>
      <c r="G1657" s="2"/>
      <c r="H1657" s="2"/>
      <c r="I1657" s="2"/>
      <c r="J1657" s="12"/>
      <c r="K1657" s="12"/>
      <c r="L1657" s="12"/>
      <c r="M1657" s="15"/>
      <c r="N1657" s="12"/>
      <c r="O1657" s="14">
        <f t="shared" si="25"/>
        <v>-9.6257539262793568E-2</v>
      </c>
      <c r="Q1657" s="16"/>
      <c r="S1657" s="16"/>
    </row>
    <row r="1658" spans="1:19">
      <c r="A1658" s="10"/>
      <c r="B1658" s="2"/>
      <c r="C1658" s="11"/>
      <c r="D1658" s="2"/>
      <c r="E1658" s="2"/>
      <c r="F1658" s="2"/>
      <c r="G1658" s="2"/>
      <c r="H1658" s="2"/>
      <c r="I1658" s="2"/>
      <c r="J1658" s="12"/>
      <c r="K1658" s="12"/>
      <c r="L1658" s="12"/>
      <c r="M1658" s="13"/>
      <c r="N1658" s="12"/>
      <c r="O1658" s="14">
        <f t="shared" si="25"/>
        <v>-9.6257539262793568E-2</v>
      </c>
      <c r="Q1658" s="16"/>
      <c r="S1658" s="16"/>
    </row>
    <row r="1659" spans="1:19">
      <c r="A1659" s="10"/>
      <c r="B1659" s="2"/>
      <c r="C1659" s="11"/>
      <c r="D1659" s="2"/>
      <c r="E1659" s="2"/>
      <c r="F1659" s="2"/>
      <c r="G1659" s="2"/>
      <c r="H1659" s="2"/>
      <c r="I1659" s="2"/>
      <c r="J1659" s="12"/>
      <c r="K1659" s="12"/>
      <c r="L1659" s="12"/>
      <c r="M1659" s="15"/>
      <c r="N1659" s="12"/>
      <c r="O1659" s="14">
        <f t="shared" si="25"/>
        <v>-9.6257539262793568E-2</v>
      </c>
      <c r="Q1659" s="16"/>
      <c r="S1659" s="16"/>
    </row>
    <row r="1660" spans="1:19">
      <c r="A1660" s="10"/>
      <c r="B1660" s="2"/>
      <c r="C1660" s="11"/>
      <c r="D1660" s="2"/>
      <c r="E1660" s="2"/>
      <c r="F1660" s="2"/>
      <c r="G1660" s="2"/>
      <c r="H1660" s="2"/>
      <c r="I1660" s="2"/>
      <c r="J1660" s="12"/>
      <c r="K1660" s="12"/>
      <c r="L1660" s="12"/>
      <c r="M1660" s="13"/>
      <c r="N1660" s="12"/>
      <c r="O1660" s="14">
        <f t="shared" si="25"/>
        <v>-9.6257539262793568E-2</v>
      </c>
      <c r="Q1660" s="16"/>
      <c r="S1660" s="16"/>
    </row>
    <row r="1661" spans="1:19">
      <c r="A1661" s="10"/>
      <c r="B1661" s="2"/>
      <c r="C1661" s="11"/>
      <c r="D1661" s="2"/>
      <c r="E1661" s="2"/>
      <c r="F1661" s="2"/>
      <c r="G1661" s="2"/>
      <c r="H1661" s="2"/>
      <c r="I1661" s="2"/>
      <c r="J1661" s="12"/>
      <c r="K1661" s="12"/>
      <c r="L1661" s="12"/>
      <c r="M1661" s="15"/>
      <c r="N1661" s="12"/>
      <c r="O1661" s="14">
        <f t="shared" si="25"/>
        <v>-9.6257539262793568E-2</v>
      </c>
      <c r="Q1661" s="16"/>
      <c r="S1661" s="16"/>
    </row>
    <row r="1662" spans="1:19">
      <c r="A1662" s="10"/>
      <c r="B1662" s="2"/>
      <c r="C1662" s="11"/>
      <c r="D1662" s="2"/>
      <c r="E1662" s="2"/>
      <c r="F1662" s="2"/>
      <c r="G1662" s="2"/>
      <c r="H1662" s="2"/>
      <c r="I1662" s="2"/>
      <c r="J1662" s="12"/>
      <c r="K1662" s="12"/>
      <c r="L1662" s="12"/>
      <c r="M1662" s="13"/>
      <c r="N1662" s="12"/>
      <c r="O1662" s="14">
        <f t="shared" si="25"/>
        <v>-9.6257539262793568E-2</v>
      </c>
      <c r="Q1662" s="16"/>
      <c r="S1662" s="16"/>
    </row>
    <row r="1663" spans="1:19">
      <c r="A1663" s="10"/>
      <c r="B1663" s="2"/>
      <c r="C1663" s="11"/>
      <c r="D1663" s="2"/>
      <c r="E1663" s="2"/>
      <c r="F1663" s="2"/>
      <c r="G1663" s="2"/>
      <c r="H1663" s="2"/>
      <c r="I1663" s="2"/>
      <c r="J1663" s="12"/>
      <c r="K1663" s="12"/>
      <c r="L1663" s="12"/>
      <c r="M1663" s="15"/>
      <c r="N1663" s="12"/>
      <c r="O1663" s="14">
        <f t="shared" si="25"/>
        <v>-9.6257539262793568E-2</v>
      </c>
      <c r="Q1663" s="16"/>
      <c r="S1663" s="16"/>
    </row>
    <row r="1664" spans="1:19">
      <c r="A1664" s="10"/>
      <c r="B1664" s="2"/>
      <c r="C1664" s="11"/>
      <c r="D1664" s="2"/>
      <c r="E1664" s="2"/>
      <c r="F1664" s="2"/>
      <c r="G1664" s="2"/>
      <c r="H1664" s="2"/>
      <c r="I1664" s="2"/>
      <c r="J1664" s="12"/>
      <c r="K1664" s="12"/>
      <c r="L1664" s="12"/>
      <c r="M1664" s="13"/>
      <c r="N1664" s="12"/>
      <c r="O1664" s="14">
        <f t="shared" si="25"/>
        <v>-9.6257539262793568E-2</v>
      </c>
      <c r="Q1664" s="16"/>
      <c r="S1664" s="16"/>
    </row>
    <row r="1665" spans="1:19">
      <c r="A1665" s="10"/>
      <c r="B1665" s="2"/>
      <c r="C1665" s="11"/>
      <c r="D1665" s="2"/>
      <c r="E1665" s="2"/>
      <c r="F1665" s="2"/>
      <c r="G1665" s="2"/>
      <c r="H1665" s="2"/>
      <c r="I1665" s="2"/>
      <c r="J1665" s="12"/>
      <c r="K1665" s="12"/>
      <c r="L1665" s="12"/>
      <c r="M1665" s="15"/>
      <c r="N1665" s="12"/>
      <c r="O1665" s="14">
        <f t="shared" si="25"/>
        <v>-9.6257539262793568E-2</v>
      </c>
      <c r="Q1665" s="16"/>
      <c r="S1665" s="16"/>
    </row>
    <row r="1666" spans="1:19">
      <c r="A1666" s="10"/>
      <c r="B1666" s="2"/>
      <c r="C1666" s="11"/>
      <c r="D1666" s="2"/>
      <c r="E1666" s="2"/>
      <c r="F1666" s="2"/>
      <c r="G1666" s="2"/>
      <c r="H1666" s="2"/>
      <c r="I1666" s="2"/>
      <c r="J1666" s="12"/>
      <c r="K1666" s="12"/>
      <c r="L1666" s="12"/>
      <c r="M1666" s="13"/>
      <c r="N1666" s="12"/>
      <c r="O1666" s="14">
        <f t="shared" ref="O1666:O1729" si="26">STANDARDIZE(N1666,AVERAGE($N$2:$N$1580),STDEV($N$2:$N$1580))</f>
        <v>-9.6257539262793568E-2</v>
      </c>
      <c r="Q1666" s="16"/>
      <c r="S1666" s="16"/>
    </row>
    <row r="1667" spans="1:19">
      <c r="A1667" s="10"/>
      <c r="B1667" s="2"/>
      <c r="C1667" s="11"/>
      <c r="D1667" s="2"/>
      <c r="E1667" s="2"/>
      <c r="F1667" s="2"/>
      <c r="G1667" s="2"/>
      <c r="H1667" s="2"/>
      <c r="I1667" s="2"/>
      <c r="J1667" s="12"/>
      <c r="K1667" s="12"/>
      <c r="L1667" s="12"/>
      <c r="M1667" s="15"/>
      <c r="N1667" s="12"/>
      <c r="O1667" s="14">
        <f t="shared" si="26"/>
        <v>-9.6257539262793568E-2</v>
      </c>
      <c r="Q1667" s="16"/>
      <c r="S1667" s="16"/>
    </row>
    <row r="1668" spans="1:19">
      <c r="A1668" s="10"/>
      <c r="B1668" s="2"/>
      <c r="C1668" s="11"/>
      <c r="D1668" s="2"/>
      <c r="E1668" s="2"/>
      <c r="F1668" s="2"/>
      <c r="G1668" s="2"/>
      <c r="H1668" s="2"/>
      <c r="I1668" s="2"/>
      <c r="J1668" s="12"/>
      <c r="K1668" s="12"/>
      <c r="L1668" s="12"/>
      <c r="M1668" s="13"/>
      <c r="N1668" s="12"/>
      <c r="O1668" s="14">
        <f t="shared" si="26"/>
        <v>-9.6257539262793568E-2</v>
      </c>
      <c r="Q1668" s="16"/>
      <c r="S1668" s="16"/>
    </row>
    <row r="1669" spans="1:19">
      <c r="A1669" s="10"/>
      <c r="B1669" s="2"/>
      <c r="C1669" s="11"/>
      <c r="D1669" s="2"/>
      <c r="E1669" s="2"/>
      <c r="F1669" s="2"/>
      <c r="G1669" s="2"/>
      <c r="H1669" s="2"/>
      <c r="I1669" s="2"/>
      <c r="J1669" s="12"/>
      <c r="K1669" s="12"/>
      <c r="L1669" s="12"/>
      <c r="M1669" s="15"/>
      <c r="N1669" s="12"/>
      <c r="O1669" s="14">
        <f t="shared" si="26"/>
        <v>-9.6257539262793568E-2</v>
      </c>
      <c r="Q1669" s="16"/>
      <c r="S1669" s="16"/>
    </row>
    <row r="1670" spans="1:19">
      <c r="A1670" s="10"/>
      <c r="B1670" s="2"/>
      <c r="C1670" s="11"/>
      <c r="D1670" s="2"/>
      <c r="E1670" s="2"/>
      <c r="F1670" s="2"/>
      <c r="G1670" s="2"/>
      <c r="H1670" s="2"/>
      <c r="I1670" s="2"/>
      <c r="J1670" s="12"/>
      <c r="K1670" s="12"/>
      <c r="L1670" s="12"/>
      <c r="M1670" s="13"/>
      <c r="N1670" s="12"/>
      <c r="O1670" s="14">
        <f t="shared" si="26"/>
        <v>-9.6257539262793568E-2</v>
      </c>
      <c r="Q1670" s="16"/>
      <c r="S1670" s="16"/>
    </row>
    <row r="1671" spans="1:19">
      <c r="A1671" s="10"/>
      <c r="B1671" s="2"/>
      <c r="C1671" s="11"/>
      <c r="D1671" s="2"/>
      <c r="E1671" s="2"/>
      <c r="F1671" s="2"/>
      <c r="G1671" s="2"/>
      <c r="H1671" s="2"/>
      <c r="I1671" s="2"/>
      <c r="J1671" s="12"/>
      <c r="K1671" s="12"/>
      <c r="L1671" s="12"/>
      <c r="M1671" s="15"/>
      <c r="N1671" s="12"/>
      <c r="O1671" s="14">
        <f t="shared" si="26"/>
        <v>-9.6257539262793568E-2</v>
      </c>
      <c r="Q1671" s="16"/>
      <c r="S1671" s="16"/>
    </row>
    <row r="1672" spans="1:19">
      <c r="A1672" s="10"/>
      <c r="B1672" s="2"/>
      <c r="C1672" s="11"/>
      <c r="D1672" s="2"/>
      <c r="E1672" s="2"/>
      <c r="F1672" s="2"/>
      <c r="G1672" s="2"/>
      <c r="H1672" s="2"/>
      <c r="I1672" s="2"/>
      <c r="J1672" s="12"/>
      <c r="K1672" s="12"/>
      <c r="L1672" s="12"/>
      <c r="M1672" s="13"/>
      <c r="N1672" s="12"/>
      <c r="O1672" s="14">
        <f t="shared" si="26"/>
        <v>-9.6257539262793568E-2</v>
      </c>
      <c r="Q1672" s="16"/>
      <c r="S1672" s="16"/>
    </row>
    <row r="1673" spans="1:19">
      <c r="A1673" s="10"/>
      <c r="B1673" s="2"/>
      <c r="C1673" s="11"/>
      <c r="D1673" s="2"/>
      <c r="E1673" s="2"/>
      <c r="F1673" s="2"/>
      <c r="G1673" s="2"/>
      <c r="H1673" s="2"/>
      <c r="I1673" s="2"/>
      <c r="J1673" s="12"/>
      <c r="K1673" s="12"/>
      <c r="L1673" s="12"/>
      <c r="M1673" s="15"/>
      <c r="N1673" s="12"/>
      <c r="O1673" s="14">
        <f t="shared" si="26"/>
        <v>-9.6257539262793568E-2</v>
      </c>
      <c r="Q1673" s="16"/>
      <c r="S1673" s="16"/>
    </row>
    <row r="1674" spans="1:19">
      <c r="A1674" s="10"/>
      <c r="B1674" s="2"/>
      <c r="C1674" s="11"/>
      <c r="D1674" s="2"/>
      <c r="E1674" s="2"/>
      <c r="F1674" s="2"/>
      <c r="G1674" s="2"/>
      <c r="H1674" s="2"/>
      <c r="I1674" s="2"/>
      <c r="J1674" s="12"/>
      <c r="K1674" s="12"/>
      <c r="L1674" s="12"/>
      <c r="M1674" s="13"/>
      <c r="N1674" s="12"/>
      <c r="O1674" s="14">
        <f t="shared" si="26"/>
        <v>-9.6257539262793568E-2</v>
      </c>
      <c r="Q1674" s="16"/>
      <c r="S1674" s="16"/>
    </row>
    <row r="1675" spans="1:19">
      <c r="A1675" s="10"/>
      <c r="B1675" s="2"/>
      <c r="C1675" s="11"/>
      <c r="D1675" s="2"/>
      <c r="E1675" s="2"/>
      <c r="F1675" s="2"/>
      <c r="G1675" s="2"/>
      <c r="H1675" s="2"/>
      <c r="I1675" s="2"/>
      <c r="J1675" s="12"/>
      <c r="K1675" s="12"/>
      <c r="L1675" s="12"/>
      <c r="M1675" s="15"/>
      <c r="N1675" s="12"/>
      <c r="O1675" s="14">
        <f t="shared" si="26"/>
        <v>-9.6257539262793568E-2</v>
      </c>
      <c r="Q1675" s="16"/>
      <c r="S1675" s="16"/>
    </row>
    <row r="1676" spans="1:19">
      <c r="A1676" s="10"/>
      <c r="B1676" s="2"/>
      <c r="C1676" s="11"/>
      <c r="D1676" s="2"/>
      <c r="E1676" s="2"/>
      <c r="F1676" s="2"/>
      <c r="G1676" s="2"/>
      <c r="H1676" s="2"/>
      <c r="I1676" s="2"/>
      <c r="J1676" s="12"/>
      <c r="K1676" s="12"/>
      <c r="L1676" s="12"/>
      <c r="M1676" s="13"/>
      <c r="N1676" s="12"/>
      <c r="O1676" s="14">
        <f t="shared" si="26"/>
        <v>-9.6257539262793568E-2</v>
      </c>
      <c r="Q1676" s="16"/>
      <c r="S1676" s="16"/>
    </row>
    <row r="1677" spans="1:19">
      <c r="A1677" s="10"/>
      <c r="B1677" s="2"/>
      <c r="C1677" s="11"/>
      <c r="D1677" s="2"/>
      <c r="E1677" s="2"/>
      <c r="F1677" s="2"/>
      <c r="G1677" s="2"/>
      <c r="H1677" s="2"/>
      <c r="I1677" s="2"/>
      <c r="J1677" s="12"/>
      <c r="K1677" s="12"/>
      <c r="L1677" s="12"/>
      <c r="M1677" s="15"/>
      <c r="N1677" s="12"/>
      <c r="O1677" s="14">
        <f t="shared" si="26"/>
        <v>-9.6257539262793568E-2</v>
      </c>
      <c r="Q1677" s="16"/>
      <c r="S1677" s="16"/>
    </row>
    <row r="1678" spans="1:19">
      <c r="A1678" s="10"/>
      <c r="B1678" s="2"/>
      <c r="C1678" s="11"/>
      <c r="D1678" s="2"/>
      <c r="E1678" s="2"/>
      <c r="F1678" s="2"/>
      <c r="G1678" s="2"/>
      <c r="H1678" s="2"/>
      <c r="I1678" s="2"/>
      <c r="J1678" s="12"/>
      <c r="K1678" s="12"/>
      <c r="L1678" s="12"/>
      <c r="M1678" s="13"/>
      <c r="N1678" s="12"/>
      <c r="O1678" s="14">
        <f t="shared" si="26"/>
        <v>-9.6257539262793568E-2</v>
      </c>
      <c r="Q1678" s="16"/>
      <c r="S1678" s="16"/>
    </row>
    <row r="1679" spans="1:19">
      <c r="A1679" s="10"/>
      <c r="B1679" s="2"/>
      <c r="C1679" s="11"/>
      <c r="D1679" s="2"/>
      <c r="E1679" s="2"/>
      <c r="F1679" s="2"/>
      <c r="G1679" s="2"/>
      <c r="H1679" s="2"/>
      <c r="I1679" s="2"/>
      <c r="J1679" s="12"/>
      <c r="K1679" s="12"/>
      <c r="L1679" s="12"/>
      <c r="M1679" s="15"/>
      <c r="N1679" s="12"/>
      <c r="O1679" s="14">
        <f t="shared" si="26"/>
        <v>-9.6257539262793568E-2</v>
      </c>
      <c r="Q1679" s="16"/>
      <c r="S1679" s="16"/>
    </row>
    <row r="1680" spans="1:19">
      <c r="A1680" s="10"/>
      <c r="B1680" s="2"/>
      <c r="C1680" s="11"/>
      <c r="D1680" s="2"/>
      <c r="E1680" s="2"/>
      <c r="F1680" s="2"/>
      <c r="G1680" s="2"/>
      <c r="H1680" s="2"/>
      <c r="I1680" s="2"/>
      <c r="J1680" s="12"/>
      <c r="K1680" s="12"/>
      <c r="L1680" s="12"/>
      <c r="M1680" s="13"/>
      <c r="N1680" s="12"/>
      <c r="O1680" s="14">
        <f t="shared" si="26"/>
        <v>-9.6257539262793568E-2</v>
      </c>
      <c r="Q1680" s="16"/>
      <c r="S1680" s="16"/>
    </row>
    <row r="1681" spans="1:19">
      <c r="A1681" s="10"/>
      <c r="B1681" s="2"/>
      <c r="C1681" s="11"/>
      <c r="D1681" s="2"/>
      <c r="E1681" s="2"/>
      <c r="F1681" s="2"/>
      <c r="G1681" s="2"/>
      <c r="H1681" s="2"/>
      <c r="I1681" s="2"/>
      <c r="J1681" s="12"/>
      <c r="K1681" s="12"/>
      <c r="L1681" s="12"/>
      <c r="M1681" s="15"/>
      <c r="N1681" s="12"/>
      <c r="O1681" s="14">
        <f t="shared" si="26"/>
        <v>-9.6257539262793568E-2</v>
      </c>
      <c r="Q1681" s="16"/>
      <c r="S1681" s="16"/>
    </row>
    <row r="1682" spans="1:19">
      <c r="A1682" s="10"/>
      <c r="B1682" s="2"/>
      <c r="C1682" s="11"/>
      <c r="D1682" s="2"/>
      <c r="E1682" s="2"/>
      <c r="F1682" s="2"/>
      <c r="G1682" s="2"/>
      <c r="H1682" s="2"/>
      <c r="I1682" s="2"/>
      <c r="J1682" s="12"/>
      <c r="K1682" s="12"/>
      <c r="L1682" s="12"/>
      <c r="M1682" s="13"/>
      <c r="N1682" s="12"/>
      <c r="O1682" s="14">
        <f t="shared" si="26"/>
        <v>-9.6257539262793568E-2</v>
      </c>
      <c r="Q1682" s="16"/>
      <c r="S1682" s="16"/>
    </row>
    <row r="1683" spans="1:19">
      <c r="A1683" s="10"/>
      <c r="B1683" s="2"/>
      <c r="C1683" s="11"/>
      <c r="D1683" s="2"/>
      <c r="E1683" s="2"/>
      <c r="F1683" s="2"/>
      <c r="G1683" s="2"/>
      <c r="H1683" s="2"/>
      <c r="I1683" s="2"/>
      <c r="J1683" s="12"/>
      <c r="K1683" s="12"/>
      <c r="L1683" s="12"/>
      <c r="M1683" s="15"/>
      <c r="N1683" s="12"/>
      <c r="O1683" s="14">
        <f t="shared" si="26"/>
        <v>-9.6257539262793568E-2</v>
      </c>
      <c r="Q1683" s="16"/>
      <c r="S1683" s="16"/>
    </row>
    <row r="1684" spans="1:19">
      <c r="A1684" s="10"/>
      <c r="B1684" s="2"/>
      <c r="C1684" s="11"/>
      <c r="D1684" s="2"/>
      <c r="E1684" s="2"/>
      <c r="F1684" s="2"/>
      <c r="G1684" s="2"/>
      <c r="H1684" s="2"/>
      <c r="I1684" s="2"/>
      <c r="J1684" s="12"/>
      <c r="K1684" s="12"/>
      <c r="L1684" s="12"/>
      <c r="M1684" s="13"/>
      <c r="N1684" s="12"/>
      <c r="O1684" s="14">
        <f t="shared" si="26"/>
        <v>-9.6257539262793568E-2</v>
      </c>
      <c r="Q1684" s="16"/>
      <c r="S1684" s="16"/>
    </row>
    <row r="1685" spans="1:19">
      <c r="A1685" s="10"/>
      <c r="B1685" s="2"/>
      <c r="C1685" s="11"/>
      <c r="D1685" s="2"/>
      <c r="E1685" s="2"/>
      <c r="F1685" s="2"/>
      <c r="G1685" s="2"/>
      <c r="H1685" s="2"/>
      <c r="I1685" s="2"/>
      <c r="J1685" s="12"/>
      <c r="K1685" s="12"/>
      <c r="L1685" s="12"/>
      <c r="M1685" s="15"/>
      <c r="N1685" s="12"/>
      <c r="O1685" s="14">
        <f t="shared" si="26"/>
        <v>-9.6257539262793568E-2</v>
      </c>
      <c r="Q1685" s="16"/>
      <c r="S1685" s="16"/>
    </row>
    <row r="1686" spans="1:19">
      <c r="A1686" s="10"/>
      <c r="B1686" s="2"/>
      <c r="C1686" s="11"/>
      <c r="D1686" s="2"/>
      <c r="E1686" s="2"/>
      <c r="F1686" s="2"/>
      <c r="G1686" s="2"/>
      <c r="H1686" s="2"/>
      <c r="I1686" s="2"/>
      <c r="J1686" s="12"/>
      <c r="K1686" s="12"/>
      <c r="L1686" s="12"/>
      <c r="M1686" s="13"/>
      <c r="N1686" s="12"/>
      <c r="O1686" s="14">
        <f t="shared" si="26"/>
        <v>-9.6257539262793568E-2</v>
      </c>
      <c r="Q1686" s="16"/>
      <c r="S1686" s="16"/>
    </row>
    <row r="1687" spans="1:19">
      <c r="A1687" s="10"/>
      <c r="B1687" s="2"/>
      <c r="C1687" s="11"/>
      <c r="D1687" s="2"/>
      <c r="E1687" s="2"/>
      <c r="F1687" s="2"/>
      <c r="G1687" s="2"/>
      <c r="H1687" s="2"/>
      <c r="I1687" s="2"/>
      <c r="J1687" s="12"/>
      <c r="K1687" s="12"/>
      <c r="L1687" s="12"/>
      <c r="M1687" s="15"/>
      <c r="N1687" s="12"/>
      <c r="O1687" s="14">
        <f t="shared" si="26"/>
        <v>-9.6257539262793568E-2</v>
      </c>
      <c r="Q1687" s="16"/>
      <c r="S1687" s="16"/>
    </row>
    <row r="1688" spans="1:19">
      <c r="A1688" s="10"/>
      <c r="B1688" s="2"/>
      <c r="C1688" s="11"/>
      <c r="D1688" s="2"/>
      <c r="E1688" s="2"/>
      <c r="F1688" s="2"/>
      <c r="G1688" s="2"/>
      <c r="H1688" s="2"/>
      <c r="I1688" s="2"/>
      <c r="J1688" s="12"/>
      <c r="K1688" s="12"/>
      <c r="L1688" s="12"/>
      <c r="M1688" s="13"/>
      <c r="N1688" s="12"/>
      <c r="O1688" s="14">
        <f t="shared" si="26"/>
        <v>-9.6257539262793568E-2</v>
      </c>
      <c r="Q1688" s="16"/>
      <c r="S1688" s="16"/>
    </row>
    <row r="1689" spans="1:19">
      <c r="A1689" s="10"/>
      <c r="B1689" s="2"/>
      <c r="C1689" s="11"/>
      <c r="D1689" s="2"/>
      <c r="E1689" s="2"/>
      <c r="F1689" s="2"/>
      <c r="G1689" s="2"/>
      <c r="H1689" s="2"/>
      <c r="I1689" s="2"/>
      <c r="J1689" s="12"/>
      <c r="K1689" s="12"/>
      <c r="L1689" s="12"/>
      <c r="M1689" s="15"/>
      <c r="N1689" s="12"/>
      <c r="O1689" s="14">
        <f t="shared" si="26"/>
        <v>-9.6257539262793568E-2</v>
      </c>
      <c r="Q1689" s="16"/>
      <c r="S1689" s="16"/>
    </row>
    <row r="1690" spans="1:19">
      <c r="A1690" s="10"/>
      <c r="B1690" s="2"/>
      <c r="C1690" s="11"/>
      <c r="D1690" s="2"/>
      <c r="E1690" s="2"/>
      <c r="F1690" s="2"/>
      <c r="G1690" s="2"/>
      <c r="H1690" s="2"/>
      <c r="I1690" s="2"/>
      <c r="J1690" s="12"/>
      <c r="K1690" s="12"/>
      <c r="L1690" s="12"/>
      <c r="M1690" s="13"/>
      <c r="N1690" s="12"/>
      <c r="O1690" s="14">
        <f t="shared" si="26"/>
        <v>-9.6257539262793568E-2</v>
      </c>
      <c r="Q1690" s="16"/>
      <c r="S1690" s="16"/>
    </row>
    <row r="1691" spans="1:19">
      <c r="A1691" s="10"/>
      <c r="B1691" s="2"/>
      <c r="C1691" s="11"/>
      <c r="D1691" s="2"/>
      <c r="E1691" s="2"/>
      <c r="F1691" s="2"/>
      <c r="G1691" s="2"/>
      <c r="H1691" s="2"/>
      <c r="I1691" s="2"/>
      <c r="J1691" s="12"/>
      <c r="K1691" s="12"/>
      <c r="L1691" s="12"/>
      <c r="M1691" s="15"/>
      <c r="N1691" s="12"/>
      <c r="O1691" s="14">
        <f t="shared" si="26"/>
        <v>-9.6257539262793568E-2</v>
      </c>
      <c r="Q1691" s="16"/>
      <c r="S1691" s="16"/>
    </row>
    <row r="1692" spans="1:19">
      <c r="A1692" s="10"/>
      <c r="B1692" s="2"/>
      <c r="C1692" s="11"/>
      <c r="D1692" s="2"/>
      <c r="E1692" s="2"/>
      <c r="F1692" s="2"/>
      <c r="G1692" s="2"/>
      <c r="H1692" s="2"/>
      <c r="I1692" s="2"/>
      <c r="J1692" s="12"/>
      <c r="K1692" s="12"/>
      <c r="L1692" s="12"/>
      <c r="M1692" s="13"/>
      <c r="N1692" s="12"/>
      <c r="O1692" s="14">
        <f t="shared" si="26"/>
        <v>-9.6257539262793568E-2</v>
      </c>
      <c r="Q1692" s="16"/>
      <c r="S1692" s="16"/>
    </row>
    <row r="1693" spans="1:19">
      <c r="A1693" s="10"/>
      <c r="B1693" s="2"/>
      <c r="C1693" s="11"/>
      <c r="D1693" s="2"/>
      <c r="E1693" s="2"/>
      <c r="F1693" s="2"/>
      <c r="G1693" s="2"/>
      <c r="H1693" s="2"/>
      <c r="I1693" s="2"/>
      <c r="J1693" s="12"/>
      <c r="K1693" s="12"/>
      <c r="L1693" s="12"/>
      <c r="M1693" s="15"/>
      <c r="N1693" s="12"/>
      <c r="O1693" s="14">
        <f t="shared" si="26"/>
        <v>-9.6257539262793568E-2</v>
      </c>
      <c r="Q1693" s="16"/>
      <c r="S1693" s="16"/>
    </row>
    <row r="1694" spans="1:19">
      <c r="A1694" s="10"/>
      <c r="B1694" s="2"/>
      <c r="C1694" s="11"/>
      <c r="D1694" s="2"/>
      <c r="E1694" s="2"/>
      <c r="F1694" s="2"/>
      <c r="G1694" s="2"/>
      <c r="H1694" s="2"/>
      <c r="I1694" s="2"/>
      <c r="J1694" s="12"/>
      <c r="K1694" s="12"/>
      <c r="L1694" s="12"/>
      <c r="M1694" s="13"/>
      <c r="N1694" s="12"/>
      <c r="O1694" s="14">
        <f t="shared" si="26"/>
        <v>-9.6257539262793568E-2</v>
      </c>
      <c r="Q1694" s="16"/>
      <c r="S1694" s="16"/>
    </row>
    <row r="1695" spans="1:19">
      <c r="A1695" s="10"/>
      <c r="B1695" s="2"/>
      <c r="C1695" s="11"/>
      <c r="D1695" s="2"/>
      <c r="E1695" s="2"/>
      <c r="F1695" s="2"/>
      <c r="G1695" s="2"/>
      <c r="H1695" s="2"/>
      <c r="I1695" s="2"/>
      <c r="J1695" s="12"/>
      <c r="K1695" s="12"/>
      <c r="L1695" s="12"/>
      <c r="M1695" s="15"/>
      <c r="N1695" s="12"/>
      <c r="O1695" s="14">
        <f t="shared" si="26"/>
        <v>-9.6257539262793568E-2</v>
      </c>
      <c r="Q1695" s="16"/>
      <c r="S1695" s="16"/>
    </row>
    <row r="1696" spans="1:19">
      <c r="A1696" s="10"/>
      <c r="B1696" s="2"/>
      <c r="C1696" s="11"/>
      <c r="D1696" s="2"/>
      <c r="E1696" s="2"/>
      <c r="F1696" s="2"/>
      <c r="G1696" s="2"/>
      <c r="H1696" s="2"/>
      <c r="I1696" s="2"/>
      <c r="J1696" s="12"/>
      <c r="K1696" s="12"/>
      <c r="L1696" s="12"/>
      <c r="M1696" s="13"/>
      <c r="N1696" s="12"/>
      <c r="O1696" s="14">
        <f t="shared" si="26"/>
        <v>-9.6257539262793568E-2</v>
      </c>
      <c r="Q1696" s="16"/>
      <c r="S1696" s="16"/>
    </row>
    <row r="1697" spans="1:19">
      <c r="A1697" s="10"/>
      <c r="B1697" s="2"/>
      <c r="C1697" s="11"/>
      <c r="D1697" s="2"/>
      <c r="E1697" s="2"/>
      <c r="F1697" s="2"/>
      <c r="G1697" s="2"/>
      <c r="H1697" s="2"/>
      <c r="I1697" s="2"/>
      <c r="J1697" s="12"/>
      <c r="K1697" s="12"/>
      <c r="L1697" s="12"/>
      <c r="M1697" s="15"/>
      <c r="N1697" s="12"/>
      <c r="O1697" s="14">
        <f t="shared" si="26"/>
        <v>-9.6257539262793568E-2</v>
      </c>
      <c r="Q1697" s="16"/>
      <c r="S1697" s="16"/>
    </row>
    <row r="1698" spans="1:19">
      <c r="A1698" s="10"/>
      <c r="B1698" s="2"/>
      <c r="C1698" s="11"/>
      <c r="D1698" s="2"/>
      <c r="E1698" s="2"/>
      <c r="F1698" s="2"/>
      <c r="G1698" s="2"/>
      <c r="H1698" s="2"/>
      <c r="I1698" s="2"/>
      <c r="J1698" s="12"/>
      <c r="K1698" s="12"/>
      <c r="L1698" s="12"/>
      <c r="M1698" s="13"/>
      <c r="N1698" s="12"/>
      <c r="O1698" s="14">
        <f t="shared" si="26"/>
        <v>-9.6257539262793568E-2</v>
      </c>
      <c r="Q1698" s="16"/>
      <c r="S1698" s="16"/>
    </row>
    <row r="1699" spans="1:19">
      <c r="A1699" s="10"/>
      <c r="B1699" s="2"/>
      <c r="C1699" s="11"/>
      <c r="D1699" s="2"/>
      <c r="E1699" s="2"/>
      <c r="F1699" s="2"/>
      <c r="G1699" s="2"/>
      <c r="H1699" s="2"/>
      <c r="I1699" s="2"/>
      <c r="J1699" s="12"/>
      <c r="K1699" s="12"/>
      <c r="L1699" s="12"/>
      <c r="M1699" s="15"/>
      <c r="N1699" s="12"/>
      <c r="O1699" s="14">
        <f t="shared" si="26"/>
        <v>-9.6257539262793568E-2</v>
      </c>
      <c r="Q1699" s="16"/>
      <c r="S1699" s="16"/>
    </row>
    <row r="1700" spans="1:19">
      <c r="A1700" s="10"/>
      <c r="B1700" s="2"/>
      <c r="C1700" s="11"/>
      <c r="D1700" s="2"/>
      <c r="E1700" s="2"/>
      <c r="F1700" s="2"/>
      <c r="G1700" s="2"/>
      <c r="H1700" s="2"/>
      <c r="I1700" s="2"/>
      <c r="J1700" s="12"/>
      <c r="K1700" s="12"/>
      <c r="L1700" s="12"/>
      <c r="M1700" s="13"/>
      <c r="N1700" s="12"/>
      <c r="O1700" s="14">
        <f t="shared" si="26"/>
        <v>-9.6257539262793568E-2</v>
      </c>
      <c r="Q1700" s="16"/>
      <c r="S1700" s="16"/>
    </row>
    <row r="1701" spans="1:19">
      <c r="A1701" s="10"/>
      <c r="B1701" s="2"/>
      <c r="C1701" s="11"/>
      <c r="D1701" s="2"/>
      <c r="E1701" s="2"/>
      <c r="F1701" s="2"/>
      <c r="G1701" s="2"/>
      <c r="H1701" s="2"/>
      <c r="I1701" s="2"/>
      <c r="J1701" s="12"/>
      <c r="K1701" s="12"/>
      <c r="L1701" s="12"/>
      <c r="M1701" s="15"/>
      <c r="N1701" s="12"/>
      <c r="O1701" s="14">
        <f t="shared" si="26"/>
        <v>-9.6257539262793568E-2</v>
      </c>
      <c r="Q1701" s="16"/>
      <c r="S1701" s="16"/>
    </row>
    <row r="1702" spans="1:19">
      <c r="A1702" s="10"/>
      <c r="B1702" s="2"/>
      <c r="C1702" s="11"/>
      <c r="D1702" s="2"/>
      <c r="E1702" s="2"/>
      <c r="F1702" s="2"/>
      <c r="G1702" s="2"/>
      <c r="H1702" s="2"/>
      <c r="I1702" s="2"/>
      <c r="J1702" s="12"/>
      <c r="K1702" s="12"/>
      <c r="L1702" s="12"/>
      <c r="M1702" s="13"/>
      <c r="N1702" s="12"/>
      <c r="O1702" s="14">
        <f t="shared" si="26"/>
        <v>-9.6257539262793568E-2</v>
      </c>
      <c r="Q1702" s="16"/>
      <c r="S1702" s="16"/>
    </row>
    <row r="1703" spans="1:19">
      <c r="A1703" s="10"/>
      <c r="B1703" s="2"/>
      <c r="C1703" s="11"/>
      <c r="D1703" s="2"/>
      <c r="E1703" s="2"/>
      <c r="F1703" s="2"/>
      <c r="G1703" s="2"/>
      <c r="H1703" s="2"/>
      <c r="I1703" s="2"/>
      <c r="J1703" s="12"/>
      <c r="K1703" s="12"/>
      <c r="L1703" s="12"/>
      <c r="M1703" s="15"/>
      <c r="N1703" s="12"/>
      <c r="O1703" s="14">
        <f t="shared" si="26"/>
        <v>-9.6257539262793568E-2</v>
      </c>
      <c r="Q1703" s="16"/>
      <c r="S1703" s="16"/>
    </row>
    <row r="1704" spans="1:19">
      <c r="A1704" s="10"/>
      <c r="B1704" s="2"/>
      <c r="C1704" s="11"/>
      <c r="D1704" s="2"/>
      <c r="E1704" s="2"/>
      <c r="F1704" s="2"/>
      <c r="G1704" s="2"/>
      <c r="H1704" s="2"/>
      <c r="I1704" s="2"/>
      <c r="J1704" s="12"/>
      <c r="K1704" s="12"/>
      <c r="L1704" s="12"/>
      <c r="M1704" s="13"/>
      <c r="N1704" s="12"/>
      <c r="O1704" s="14">
        <f t="shared" si="26"/>
        <v>-9.6257539262793568E-2</v>
      </c>
      <c r="Q1704" s="16"/>
      <c r="S1704" s="16"/>
    </row>
    <row r="1705" spans="1:19">
      <c r="A1705" s="10"/>
      <c r="B1705" s="2"/>
      <c r="C1705" s="11"/>
      <c r="D1705" s="2"/>
      <c r="E1705" s="2"/>
      <c r="F1705" s="2"/>
      <c r="G1705" s="2"/>
      <c r="H1705" s="2"/>
      <c r="I1705" s="2"/>
      <c r="J1705" s="12"/>
      <c r="K1705" s="12"/>
      <c r="L1705" s="12"/>
      <c r="M1705" s="15"/>
      <c r="N1705" s="12"/>
      <c r="O1705" s="14">
        <f t="shared" si="26"/>
        <v>-9.6257539262793568E-2</v>
      </c>
      <c r="Q1705" s="16"/>
      <c r="S1705" s="16"/>
    </row>
    <row r="1706" spans="1:19">
      <c r="A1706" s="10"/>
      <c r="B1706" s="2"/>
      <c r="C1706" s="11"/>
      <c r="D1706" s="2"/>
      <c r="E1706" s="2"/>
      <c r="F1706" s="2"/>
      <c r="G1706" s="2"/>
      <c r="H1706" s="2"/>
      <c r="I1706" s="2"/>
      <c r="J1706" s="12"/>
      <c r="K1706" s="12"/>
      <c r="L1706" s="12"/>
      <c r="M1706" s="13"/>
      <c r="N1706" s="12"/>
      <c r="O1706" s="14">
        <f t="shared" si="26"/>
        <v>-9.6257539262793568E-2</v>
      </c>
      <c r="Q1706" s="16"/>
      <c r="S1706" s="16"/>
    </row>
    <row r="1707" spans="1:19">
      <c r="A1707" s="10"/>
      <c r="B1707" s="2"/>
      <c r="C1707" s="11"/>
      <c r="D1707" s="2"/>
      <c r="E1707" s="2"/>
      <c r="F1707" s="2"/>
      <c r="G1707" s="2"/>
      <c r="H1707" s="2"/>
      <c r="I1707" s="2"/>
      <c r="J1707" s="12"/>
      <c r="K1707" s="12"/>
      <c r="L1707" s="12"/>
      <c r="M1707" s="15"/>
      <c r="N1707" s="12"/>
      <c r="O1707" s="14">
        <f t="shared" si="26"/>
        <v>-9.6257539262793568E-2</v>
      </c>
      <c r="Q1707" s="16"/>
      <c r="S1707" s="16"/>
    </row>
    <row r="1708" spans="1:19">
      <c r="A1708" s="10"/>
      <c r="B1708" s="2"/>
      <c r="C1708" s="11"/>
      <c r="D1708" s="2"/>
      <c r="E1708" s="2"/>
      <c r="F1708" s="2"/>
      <c r="G1708" s="2"/>
      <c r="H1708" s="2"/>
      <c r="I1708" s="2"/>
      <c r="J1708" s="12"/>
      <c r="K1708" s="12"/>
      <c r="L1708" s="12"/>
      <c r="M1708" s="13"/>
      <c r="N1708" s="12"/>
      <c r="O1708" s="14">
        <f t="shared" si="26"/>
        <v>-9.6257539262793568E-2</v>
      </c>
      <c r="Q1708" s="16"/>
      <c r="S1708" s="16"/>
    </row>
    <row r="1709" spans="1:19">
      <c r="A1709" s="10"/>
      <c r="B1709" s="2"/>
      <c r="C1709" s="11"/>
      <c r="D1709" s="2"/>
      <c r="E1709" s="2"/>
      <c r="F1709" s="2"/>
      <c r="G1709" s="2"/>
      <c r="H1709" s="2"/>
      <c r="I1709" s="2"/>
      <c r="J1709" s="12"/>
      <c r="K1709" s="12"/>
      <c r="L1709" s="12"/>
      <c r="M1709" s="15"/>
      <c r="N1709" s="12"/>
      <c r="O1709" s="14">
        <f t="shared" si="26"/>
        <v>-9.6257539262793568E-2</v>
      </c>
      <c r="Q1709" s="16"/>
      <c r="S1709" s="16"/>
    </row>
    <row r="1710" spans="1:19">
      <c r="A1710" s="10"/>
      <c r="B1710" s="2"/>
      <c r="C1710" s="11"/>
      <c r="D1710" s="2"/>
      <c r="E1710" s="2"/>
      <c r="F1710" s="2"/>
      <c r="G1710" s="2"/>
      <c r="H1710" s="2"/>
      <c r="I1710" s="2"/>
      <c r="J1710" s="12"/>
      <c r="K1710" s="12"/>
      <c r="L1710" s="12"/>
      <c r="M1710" s="13"/>
      <c r="N1710" s="12"/>
      <c r="O1710" s="14">
        <f t="shared" si="26"/>
        <v>-9.6257539262793568E-2</v>
      </c>
      <c r="Q1710" s="16"/>
      <c r="S1710" s="16"/>
    </row>
    <row r="1711" spans="1:19">
      <c r="A1711" s="10"/>
      <c r="B1711" s="2"/>
      <c r="C1711" s="11"/>
      <c r="D1711" s="2"/>
      <c r="E1711" s="2"/>
      <c r="F1711" s="2"/>
      <c r="G1711" s="2"/>
      <c r="H1711" s="2"/>
      <c r="I1711" s="2"/>
      <c r="J1711" s="12"/>
      <c r="K1711" s="12"/>
      <c r="L1711" s="12"/>
      <c r="M1711" s="15"/>
      <c r="N1711" s="12"/>
      <c r="O1711" s="14">
        <f t="shared" si="26"/>
        <v>-9.6257539262793568E-2</v>
      </c>
      <c r="Q1711" s="16"/>
      <c r="S1711" s="16"/>
    </row>
    <row r="1712" spans="1:19">
      <c r="A1712" s="10"/>
      <c r="B1712" s="2"/>
      <c r="C1712" s="11"/>
      <c r="D1712" s="2"/>
      <c r="E1712" s="2"/>
      <c r="F1712" s="2"/>
      <c r="G1712" s="2"/>
      <c r="H1712" s="2"/>
      <c r="I1712" s="2"/>
      <c r="J1712" s="12"/>
      <c r="K1712" s="12"/>
      <c r="L1712" s="12"/>
      <c r="M1712" s="13"/>
      <c r="N1712" s="12"/>
      <c r="O1712" s="14">
        <f t="shared" si="26"/>
        <v>-9.6257539262793568E-2</v>
      </c>
      <c r="Q1712" s="16"/>
      <c r="S1712" s="16"/>
    </row>
    <row r="1713" spans="1:19">
      <c r="A1713" s="10"/>
      <c r="B1713" s="2"/>
      <c r="C1713" s="11"/>
      <c r="D1713" s="2"/>
      <c r="E1713" s="2"/>
      <c r="F1713" s="2"/>
      <c r="G1713" s="2"/>
      <c r="H1713" s="2"/>
      <c r="I1713" s="2"/>
      <c r="J1713" s="12"/>
      <c r="K1713" s="12"/>
      <c r="L1713" s="12"/>
      <c r="M1713" s="15"/>
      <c r="N1713" s="12"/>
      <c r="O1713" s="14">
        <f t="shared" si="26"/>
        <v>-9.6257539262793568E-2</v>
      </c>
      <c r="Q1713" s="16"/>
      <c r="S1713" s="16"/>
    </row>
    <row r="1714" spans="1:19">
      <c r="A1714" s="10"/>
      <c r="B1714" s="2"/>
      <c r="C1714" s="11"/>
      <c r="D1714" s="2"/>
      <c r="E1714" s="2"/>
      <c r="F1714" s="2"/>
      <c r="G1714" s="2"/>
      <c r="H1714" s="2"/>
      <c r="I1714" s="2"/>
      <c r="J1714" s="12"/>
      <c r="K1714" s="12"/>
      <c r="L1714" s="12"/>
      <c r="M1714" s="13"/>
      <c r="N1714" s="12"/>
      <c r="O1714" s="14">
        <f t="shared" si="26"/>
        <v>-9.6257539262793568E-2</v>
      </c>
      <c r="Q1714" s="16"/>
      <c r="S1714" s="16"/>
    </row>
    <row r="1715" spans="1:19">
      <c r="A1715" s="10"/>
      <c r="B1715" s="2"/>
      <c r="C1715" s="11"/>
      <c r="D1715" s="2"/>
      <c r="E1715" s="2"/>
      <c r="F1715" s="2"/>
      <c r="G1715" s="2"/>
      <c r="H1715" s="2"/>
      <c r="I1715" s="2"/>
      <c r="J1715" s="12"/>
      <c r="K1715" s="12"/>
      <c r="L1715" s="12"/>
      <c r="M1715" s="15"/>
      <c r="N1715" s="12"/>
      <c r="O1715" s="14">
        <f t="shared" si="26"/>
        <v>-9.6257539262793568E-2</v>
      </c>
      <c r="Q1715" s="16"/>
      <c r="S1715" s="16"/>
    </row>
    <row r="1716" spans="1:19">
      <c r="A1716" s="10"/>
      <c r="B1716" s="2"/>
      <c r="C1716" s="11"/>
      <c r="D1716" s="2"/>
      <c r="E1716" s="2"/>
      <c r="F1716" s="2"/>
      <c r="G1716" s="2"/>
      <c r="H1716" s="2"/>
      <c r="I1716" s="2"/>
      <c r="J1716" s="12"/>
      <c r="K1716" s="12"/>
      <c r="L1716" s="12"/>
      <c r="M1716" s="13"/>
      <c r="N1716" s="12"/>
      <c r="O1716" s="14">
        <f t="shared" si="26"/>
        <v>-9.6257539262793568E-2</v>
      </c>
      <c r="Q1716" s="16"/>
      <c r="S1716" s="16"/>
    </row>
  </sheetData>
  <phoneticPr fontId="4" type="noConversion"/>
  <conditionalFormatting sqref="A1581:A1716">
    <cfRule type="expression" dxfId="30" priority="11">
      <formula>MOD(ROW(),5)=0</formula>
    </cfRule>
  </conditionalFormatting>
  <conditionalFormatting sqref="B1581:J1716">
    <cfRule type="expression" dxfId="29" priority="12">
      <formula>MOD(ROW(),5)=0</formula>
    </cfRule>
  </conditionalFormatting>
  <conditionalFormatting sqref="K1581:K1716">
    <cfRule type="expression" dxfId="28" priority="10">
      <formula>MOD(ROW(),5)=0</formula>
    </cfRule>
  </conditionalFormatting>
  <conditionalFormatting sqref="L1581:L1716">
    <cfRule type="expression" dxfId="27" priority="9">
      <formula>MOD(ROW(),5)=0</formula>
    </cfRule>
  </conditionalFormatting>
  <conditionalFormatting sqref="N1581:N1716">
    <cfRule type="expression" dxfId="26" priority="8">
      <formula>MOD(ROW(),5)=0</formula>
    </cfRule>
  </conditionalFormatting>
  <conditionalFormatting sqref="O1581:P1716 R1581:R1716">
    <cfRule type="expression" dxfId="25" priority="7">
      <formula>MOD(ROW(),5)=0</formula>
    </cfRule>
  </conditionalFormatting>
  <conditionalFormatting sqref="B2:J1580">
    <cfRule type="expression" dxfId="24" priority="6">
      <formula>MOD(ROW(),5)=0</formula>
    </cfRule>
  </conditionalFormatting>
  <conditionalFormatting sqref="A2:A1580">
    <cfRule type="expression" dxfId="23" priority="5">
      <formula>MOD(ROW(),5)=0</formula>
    </cfRule>
  </conditionalFormatting>
  <conditionalFormatting sqref="K2:K1580">
    <cfRule type="expression" dxfId="22" priority="4">
      <formula>MOD(ROW(),5)=0</formula>
    </cfRule>
  </conditionalFormatting>
  <conditionalFormatting sqref="L2:L1580">
    <cfRule type="expression" dxfId="21" priority="3">
      <formula>MOD(ROW(),5)=0</formula>
    </cfRule>
  </conditionalFormatting>
  <conditionalFormatting sqref="N2:N1580">
    <cfRule type="expression" dxfId="20" priority="2">
      <formula>MOD(ROW(),5)=0</formula>
    </cfRule>
  </conditionalFormatting>
  <conditionalFormatting sqref="O2:R1580">
    <cfRule type="expression" dxfId="19" priority="1">
      <formula>MOD(ROW(),5)=0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18820-D3AB-2B40-873C-254227113B7B}">
  <dimension ref="A1:Q27"/>
  <sheetViews>
    <sheetView tabSelected="1" workbookViewId="0">
      <selection activeCell="F16" sqref="F16"/>
    </sheetView>
  </sheetViews>
  <sheetFormatPr defaultColWidth="11" defaultRowHeight="15.75"/>
  <cols>
    <col min="6" max="6" width="15.875" customWidth="1"/>
    <col min="7" max="7" width="17.125" customWidth="1"/>
    <col min="8" max="8" width="14.625" bestFit="1" customWidth="1"/>
    <col min="9" max="9" width="16.875" customWidth="1"/>
  </cols>
  <sheetData>
    <row r="1" spans="1:17">
      <c r="B1" s="65" t="s">
        <v>67</v>
      </c>
      <c r="C1" s="65"/>
      <c r="D1" s="65"/>
      <c r="E1" s="65"/>
      <c r="F1" s="65" t="s">
        <v>68</v>
      </c>
      <c r="G1" s="65"/>
      <c r="H1" s="65"/>
      <c r="I1" s="65"/>
      <c r="J1" s="65" t="s">
        <v>69</v>
      </c>
      <c r="K1" s="65"/>
      <c r="L1" s="65"/>
      <c r="M1" s="65"/>
      <c r="N1" s="65" t="s">
        <v>70</v>
      </c>
      <c r="O1" s="65"/>
      <c r="P1" s="65"/>
      <c r="Q1" s="65"/>
    </row>
    <row r="2" spans="1:17">
      <c r="A2" t="s">
        <v>71</v>
      </c>
      <c r="B2" t="s">
        <v>72</v>
      </c>
      <c r="C2" t="s">
        <v>73</v>
      </c>
      <c r="D2" t="s">
        <v>587</v>
      </c>
      <c r="E2" t="s">
        <v>588</v>
      </c>
      <c r="F2" t="s">
        <v>72</v>
      </c>
      <c r="G2" t="s">
        <v>73</v>
      </c>
      <c r="H2" t="s">
        <v>587</v>
      </c>
      <c r="I2" t="s">
        <v>588</v>
      </c>
      <c r="J2" t="s">
        <v>72</v>
      </c>
      <c r="K2" t="s">
        <v>73</v>
      </c>
      <c r="L2" t="s">
        <v>587</v>
      </c>
      <c r="M2" t="s">
        <v>588</v>
      </c>
      <c r="N2" t="s">
        <v>72</v>
      </c>
      <c r="O2" t="s">
        <v>73</v>
      </c>
      <c r="P2" t="s">
        <v>587</v>
      </c>
      <c r="Q2" t="s">
        <v>588</v>
      </c>
    </row>
    <row r="3" spans="1:17" ht="18.95" customHeight="1">
      <c r="A3">
        <v>1</v>
      </c>
      <c r="B3">
        <f>SUMIF(Table3[Hcluster complete],$A3,Table3[Duration
(Days)])/COUNTIF(Table3[Hcluster complete],$A3)</f>
        <v>26.9375</v>
      </c>
      <c r="C3">
        <f>SUMIF(Table3[Hcluster ward.D2],$A3,Table3[Duration
(Days)])/COUNTIF(Table3[Hcluster ward.D2],$A3)</f>
        <v>29.142857142857142</v>
      </c>
      <c r="D3">
        <f>SUMIF(Table3[[Hcluster mcquitty ]],$A3,Table3[Duration
(Days)])/COUNTIF(Table3[[Hcluster mcquitty ]],$A3)</f>
        <v>1.3181526619627966</v>
      </c>
      <c r="E3">
        <f>SUMIF(Table3[Hcluster Median],$A3,Table3[Duration
(Days)])/COUNTIF(Table3[Hcluster Median],$A3)</f>
        <v>1.3181526619627966</v>
      </c>
      <c r="F3" s="8">
        <f>SUMIF(Table3[Hcluster complete],$A3,Table3[Ꝕ at 2021 year end])/COUNTIF(Table3[Hcluster complete],$A3)</f>
        <v>220829535.54315639</v>
      </c>
      <c r="G3" s="8">
        <f>SUMIF(Table3[Hcluster ward.D2],$A3,Table3[Ꝕ at 2021 year end])/COUNTIF(Table3[Hcluster ward.D2],$A3)</f>
        <v>201703213.41554016</v>
      </c>
      <c r="H3" s="8">
        <f>SUMIF(Table3[[Hcluster mcquitty ]],$A3,Table3[Ꝕ at 2021 year end])/COUNTIF(Table3[[Hcluster mcquitty ]],$A3)</f>
        <v>3975532.0329637858</v>
      </c>
      <c r="I3" s="8">
        <f>SUMIF(Table3[Hcluster Median],$A3,Table3[Ꝕ at 2021 year end])/COUNTIF(Table3[Hcluster Median],$A3)</f>
        <v>3975532.0329637858</v>
      </c>
      <c r="J3">
        <f>SUMIF(Table3[Hcluster complete],$A3,Table3[Injuries])/COUNTIF(Table3[Hcluster complete],$A3)</f>
        <v>0</v>
      </c>
      <c r="K3">
        <f>SUMIF(Table3[Hcluster ward.D2],$A3,Table3[Injuries])/COUNTIF(Table3[Hcluster ward.D2],$A3)</f>
        <v>0</v>
      </c>
      <c r="L3">
        <f>SUMIF(Table3[[Hcluster mcquitty ]],$A3,Table3[Injuries])/COUNTIF(Table3[[Hcluster mcquitty ]],$A3)</f>
        <v>0.46504169339320078</v>
      </c>
      <c r="M3">
        <f>SUMIF(Table3[Hcluster Median],$A3,Table3[Injuries])/COUNTIF(Table3[Hcluster Median],$A3)</f>
        <v>0.46504169339320078</v>
      </c>
      <c r="N3">
        <f>SUMIF(Table3[Hcluster complete],$A3,Table3[Fatalities])/COUNTIF(Table3[Hcluster complete],$A3)</f>
        <v>0</v>
      </c>
      <c r="O3">
        <f>SUMIF(Table3[Hcluster ward.D2],$A3,Table3[Fatalities])/COUNTIF(Table3[Hcluster ward.D2],$A3)</f>
        <v>0</v>
      </c>
      <c r="P3">
        <f>SUMIF(Table3[[Hcluster mcquitty ]],$A3,Table3[Fatalities])/COUNTIF(Table3[[Hcluster mcquitty ]],$A3)</f>
        <v>0</v>
      </c>
      <c r="Q3">
        <f>SUMIF(Table3[Hcluster Median],$A3,Table3[Fatalities])/COUNTIF(Table3[Hcluster Median],$A3)</f>
        <v>0</v>
      </c>
    </row>
    <row r="4" spans="1:17">
      <c r="A4">
        <v>2</v>
      </c>
      <c r="B4">
        <f>SUMIF(Table3[Hcluster complete],$A4,Table3[Duration
(Days)])/COUNTIF(Table3[Hcluster complete],$A4)</f>
        <v>1.0519563822963438</v>
      </c>
      <c r="C4">
        <f>SUMIF(Table3[Hcluster ward.D2],$A4,Table3[Duration
(Days)])/COUNTIF(Table3[Hcluster ward.D2],$A4)</f>
        <v>1.0659767141009056</v>
      </c>
      <c r="D4">
        <f>SUMIF(Table3[[Hcluster mcquitty ]],$A4,Table3[Duration
(Days)])/COUNTIF(Table3[[Hcluster mcquitty ]],$A4)</f>
        <v>1.0526315789473684</v>
      </c>
      <c r="E4">
        <f>SUMIF(Table3[Hcluster Median],$A4,Table3[Duration
(Days)])/COUNTIF(Table3[Hcluster Median],$A4)</f>
        <v>1.0526315789473684</v>
      </c>
      <c r="F4" s="8">
        <f>SUMIF(Table3[Hcluster complete],$A4,Table3[Ꝕ at 2021 year end])/COUNTIF(Table3[Hcluster complete],$A4)</f>
        <v>1880156.0200810754</v>
      </c>
      <c r="G4" s="8">
        <f>SUMIF(Table3[Hcluster ward.D2],$A4,Table3[Ꝕ at 2021 year end])/COUNTIF(Table3[Hcluster ward.D2],$A4)</f>
        <v>2260193.598979672</v>
      </c>
      <c r="H4" s="8">
        <f>SUMIF(Table3[[Hcluster mcquitty ]],$A4,Table3[Ꝕ at 2021 year end])/COUNTIF(Table3[[Hcluster mcquitty ]],$A4)</f>
        <v>16155750.241526168</v>
      </c>
      <c r="I4" s="8">
        <f>SUMIF(Table3[Hcluster Median],$A4,Table3[Ꝕ at 2021 year end])/COUNTIF(Table3[Hcluster Median],$A4)</f>
        <v>16155750.241526168</v>
      </c>
      <c r="J4">
        <f>SUMIF(Table3[Hcluster complete],$A4,Table3[Injuries])/COUNTIF(Table3[Hcluster complete],$A4)</f>
        <v>1.0160359204618346</v>
      </c>
      <c r="K4">
        <f>SUMIF(Table3[Hcluster ward.D2],$A4,Table3[Injuries])/COUNTIF(Table3[Hcluster ward.D2],$A4)</f>
        <v>0.77360931435963776</v>
      </c>
      <c r="L4">
        <f>SUMIF(Table3[[Hcluster mcquitty ]],$A4,Table3[Injuries])/COUNTIF(Table3[[Hcluster mcquitty ]],$A4)</f>
        <v>35.210526315789473</v>
      </c>
      <c r="M4">
        <f>SUMIF(Table3[Hcluster Median],$A4,Table3[Injuries])/COUNTIF(Table3[Hcluster Median],$A4)</f>
        <v>35.210526315789473</v>
      </c>
      <c r="N4">
        <f>SUMIF(Table3[Hcluster complete],$A4,Table3[Fatalities])/COUNTIF(Table3[Hcluster complete],$A4)</f>
        <v>0.11096856959589481</v>
      </c>
      <c r="O4">
        <f>SUMIF(Table3[Hcluster ward.D2],$A4,Table3[Fatalities])/COUNTIF(Table3[Hcluster ward.D2],$A4)</f>
        <v>0</v>
      </c>
      <c r="P4">
        <f>SUMIF(Table3[[Hcluster mcquitty ]],$A4,Table3[Fatalities])/COUNTIF(Table3[[Hcluster mcquitty ]],$A4)</f>
        <v>14.105263157894736</v>
      </c>
      <c r="Q4">
        <f>SUMIF(Table3[Hcluster Median],$A4,Table3[Fatalities])/COUNTIF(Table3[Hcluster Median],$A4)</f>
        <v>14.105263157894736</v>
      </c>
    </row>
    <row r="5" spans="1:17">
      <c r="A5">
        <v>3</v>
      </c>
      <c r="B5">
        <f>SUMIF(Table3[Hcluster complete],$A5,Table3[Duration
(Days)])/COUNTIF(Table3[Hcluster complete],$A5)</f>
        <v>1.25</v>
      </c>
      <c r="C5">
        <f>SUMIF(Table3[Hcluster ward.D2],$A5,Table3[Duration
(Days)])/COUNTIF(Table3[Hcluster ward.D2],$A5)</f>
        <v>1.0526315789473684</v>
      </c>
      <c r="D5">
        <f>SUMIF(Table3[[Hcluster mcquitty ]],$A5,Table3[Duration
(Days)])/COUNTIF(Table3[[Hcluster mcquitty ]],$A5)</f>
        <v>1</v>
      </c>
      <c r="E5">
        <f>SUMIF(Table3[Hcluster Median],$A5,Table3[Duration
(Days)])/COUNTIF(Table3[Hcluster Median],$A5)</f>
        <v>1</v>
      </c>
      <c r="F5" s="8">
        <f>SUMIF(Table3[Hcluster complete],$A5,Table3[Ꝕ at 2021 year end])/COUNTIF(Table3[Hcluster complete],$A5)</f>
        <v>40156935.608058229</v>
      </c>
      <c r="G5" s="8">
        <f>SUMIF(Table3[Hcluster ward.D2],$A5,Table3[Ꝕ at 2021 year end])/COUNTIF(Table3[Hcluster ward.D2],$A5)</f>
        <v>16155750.241526168</v>
      </c>
      <c r="H5" s="8">
        <f>SUMIF(Table3[[Hcluster mcquitty ]],$A5,Table3[Ꝕ at 2021 year end])/COUNTIF(Table3[[Hcluster mcquitty ]],$A5)</f>
        <v>120249852.44958016</v>
      </c>
      <c r="I5" s="8">
        <f>SUMIF(Table3[Hcluster Median],$A5,Table3[Ꝕ at 2021 year end])/COUNTIF(Table3[Hcluster Median],$A5)</f>
        <v>120249852.44958016</v>
      </c>
      <c r="J5">
        <f>SUMIF(Table3[Hcluster complete],$A5,Table3[Injuries])/COUNTIF(Table3[Hcluster complete],$A5)</f>
        <v>70.25</v>
      </c>
      <c r="K5">
        <f>SUMIF(Table3[Hcluster ward.D2],$A5,Table3[Injuries])/COUNTIF(Table3[Hcluster ward.D2],$A5)</f>
        <v>35.210526315789473</v>
      </c>
      <c r="L5">
        <f>SUMIF(Table3[[Hcluster mcquitty ]],$A5,Table3[Injuries])/COUNTIF(Table3[[Hcluster mcquitty ]],$A5)</f>
        <v>471</v>
      </c>
      <c r="M5">
        <f>SUMIF(Table3[Hcluster Median],$A5,Table3[Injuries])/COUNTIF(Table3[Hcluster Median],$A5)</f>
        <v>471</v>
      </c>
      <c r="N5">
        <f>SUMIF(Table3[Hcluster complete],$A5,Table3[Fatalities])/COUNTIF(Table3[Hcluster complete],$A5)</f>
        <v>23.75</v>
      </c>
      <c r="O5">
        <f>SUMIF(Table3[Hcluster ward.D2],$A5,Table3[Fatalities])/COUNTIF(Table3[Hcluster ward.D2],$A5)</f>
        <v>14.105263157894736</v>
      </c>
      <c r="P5">
        <f>SUMIF(Table3[[Hcluster mcquitty ]],$A5,Table3[Fatalities])/COUNTIF(Table3[[Hcluster mcquitty ]],$A5)</f>
        <v>0</v>
      </c>
      <c r="Q5">
        <f>SUMIF(Table3[Hcluster Median],$A5,Table3[Fatalities])/COUNTIF(Table3[Hcluster Median],$A5)</f>
        <v>0</v>
      </c>
    </row>
    <row r="9" spans="1:17">
      <c r="B9" t="s">
        <v>72</v>
      </c>
      <c r="C9" t="s">
        <v>74</v>
      </c>
      <c r="D9" t="s">
        <v>75</v>
      </c>
      <c r="E9" t="s">
        <v>76</v>
      </c>
      <c r="F9" t="s">
        <v>77</v>
      </c>
      <c r="G9" t="s">
        <v>78</v>
      </c>
      <c r="H9" t="s">
        <v>79</v>
      </c>
      <c r="I9" t="s">
        <v>589</v>
      </c>
    </row>
    <row r="10" spans="1:17">
      <c r="B10">
        <v>1</v>
      </c>
      <c r="C10" t="s">
        <v>590</v>
      </c>
      <c r="D10" t="s">
        <v>92</v>
      </c>
      <c r="E10" t="s">
        <v>87</v>
      </c>
      <c r="F10" t="s">
        <v>87</v>
      </c>
      <c r="G10">
        <f>COUNTIF(Table3[Hcluster complete],B10)</f>
        <v>16</v>
      </c>
      <c r="H10" t="s">
        <v>591</v>
      </c>
      <c r="I10">
        <f>G10/30</f>
        <v>0.53333333333333333</v>
      </c>
    </row>
    <row r="11" spans="1:17">
      <c r="B11">
        <v>2</v>
      </c>
      <c r="C11" t="s">
        <v>592</v>
      </c>
      <c r="D11" t="s">
        <v>87</v>
      </c>
      <c r="E11" t="s">
        <v>85</v>
      </c>
      <c r="F11" t="s">
        <v>85</v>
      </c>
      <c r="G11">
        <f>COUNTIF(Table3[Hcluster complete],B11)</f>
        <v>1559</v>
      </c>
      <c r="H11" t="s">
        <v>593</v>
      </c>
      <c r="I11">
        <f t="shared" ref="I11:I12" si="0">G11/30</f>
        <v>51.966666666666669</v>
      </c>
      <c r="K11" t="s">
        <v>594</v>
      </c>
    </row>
    <row r="12" spans="1:17">
      <c r="B12">
        <v>3</v>
      </c>
      <c r="C12" t="s">
        <v>85</v>
      </c>
      <c r="D12" t="s">
        <v>85</v>
      </c>
      <c r="E12" t="s">
        <v>92</v>
      </c>
      <c r="F12" t="s">
        <v>92</v>
      </c>
      <c r="G12">
        <f>COUNTIF(Table3[Hcluster complete],B12)</f>
        <v>4</v>
      </c>
      <c r="H12" t="s">
        <v>595</v>
      </c>
      <c r="I12">
        <f t="shared" si="0"/>
        <v>0.13333333333333333</v>
      </c>
    </row>
    <row r="14" spans="1:17">
      <c r="B14" t="s">
        <v>91</v>
      </c>
      <c r="C14" t="s">
        <v>74</v>
      </c>
      <c r="D14" t="s">
        <v>75</v>
      </c>
      <c r="E14" t="s">
        <v>76</v>
      </c>
      <c r="F14" t="s">
        <v>77</v>
      </c>
      <c r="G14" t="s">
        <v>78</v>
      </c>
      <c r="H14" t="s">
        <v>79</v>
      </c>
      <c r="I14" t="s">
        <v>589</v>
      </c>
    </row>
    <row r="15" spans="1:17">
      <c r="B15">
        <v>1</v>
      </c>
      <c r="C15" t="s">
        <v>590</v>
      </c>
      <c r="D15" t="s">
        <v>92</v>
      </c>
      <c r="E15" t="s">
        <v>87</v>
      </c>
      <c r="F15" t="s">
        <v>87</v>
      </c>
      <c r="G15">
        <f>COUNTIF(Table3[Hcluster ward.D2],B15)</f>
        <v>14</v>
      </c>
      <c r="H15" t="s">
        <v>591</v>
      </c>
      <c r="I15">
        <f>G15/30</f>
        <v>0.46666666666666667</v>
      </c>
      <c r="J15" t="s">
        <v>596</v>
      </c>
    </row>
    <row r="16" spans="1:17">
      <c r="B16">
        <v>2</v>
      </c>
      <c r="C16" t="s">
        <v>85</v>
      </c>
      <c r="D16" t="s">
        <v>87</v>
      </c>
      <c r="E16" t="s">
        <v>85</v>
      </c>
      <c r="F16" t="s">
        <v>87</v>
      </c>
      <c r="G16">
        <f>COUNTIF(Table3[Hcluster ward.D2],B16)</f>
        <v>1546</v>
      </c>
      <c r="H16" t="s">
        <v>593</v>
      </c>
      <c r="I16">
        <f t="shared" ref="I16:I17" si="1">G16/30</f>
        <v>51.533333333333331</v>
      </c>
      <c r="J16" t="s">
        <v>597</v>
      </c>
    </row>
    <row r="17" spans="2:10">
      <c r="B17">
        <v>3</v>
      </c>
      <c r="C17" t="s">
        <v>592</v>
      </c>
      <c r="D17" t="s">
        <v>85</v>
      </c>
      <c r="E17" t="s">
        <v>92</v>
      </c>
      <c r="F17" t="s">
        <v>92</v>
      </c>
      <c r="G17">
        <f>COUNTIF(Table3[Hcluster ward.D2],B17)</f>
        <v>19</v>
      </c>
      <c r="H17" t="s">
        <v>595</v>
      </c>
      <c r="I17">
        <f t="shared" si="1"/>
        <v>0.6333333333333333</v>
      </c>
      <c r="J17" t="s">
        <v>598</v>
      </c>
    </row>
    <row r="19" spans="2:10">
      <c r="B19" t="s">
        <v>599</v>
      </c>
      <c r="C19" t="s">
        <v>74</v>
      </c>
      <c r="D19" t="s">
        <v>75</v>
      </c>
      <c r="E19" t="s">
        <v>76</v>
      </c>
      <c r="F19" t="s">
        <v>77</v>
      </c>
      <c r="G19" t="s">
        <v>78</v>
      </c>
      <c r="H19" t="s">
        <v>79</v>
      </c>
      <c r="I19" t="s">
        <v>589</v>
      </c>
    </row>
    <row r="20" spans="2:10">
      <c r="B20">
        <v>1</v>
      </c>
      <c r="C20" t="s">
        <v>590</v>
      </c>
      <c r="D20" t="s">
        <v>86</v>
      </c>
      <c r="E20" t="s">
        <v>87</v>
      </c>
      <c r="F20" t="s">
        <v>87</v>
      </c>
      <c r="G20">
        <f>COUNTIF(Table3[[Hcluster mcquitty ]],B20)</f>
        <v>1559</v>
      </c>
      <c r="H20" t="s">
        <v>593</v>
      </c>
      <c r="I20">
        <f>G20/30</f>
        <v>51.966666666666669</v>
      </c>
    </row>
    <row r="21" spans="2:10">
      <c r="B21">
        <v>2</v>
      </c>
      <c r="C21" t="s">
        <v>85</v>
      </c>
      <c r="D21" t="s">
        <v>85</v>
      </c>
      <c r="E21" t="s">
        <v>85</v>
      </c>
      <c r="F21" t="s">
        <v>92</v>
      </c>
      <c r="G21">
        <f>COUNTIF(Table3[[Hcluster mcquitty ]],B21)</f>
        <v>19</v>
      </c>
      <c r="H21" t="s">
        <v>595</v>
      </c>
      <c r="I21">
        <f t="shared" ref="I21:I22" si="2">G21/30</f>
        <v>0.6333333333333333</v>
      </c>
    </row>
    <row r="22" spans="2:10">
      <c r="B22">
        <v>3</v>
      </c>
      <c r="C22" t="s">
        <v>592</v>
      </c>
      <c r="D22" t="s">
        <v>92</v>
      </c>
      <c r="E22" t="s">
        <v>92</v>
      </c>
      <c r="F22" t="s">
        <v>87</v>
      </c>
      <c r="G22">
        <f>COUNTIF(Table3[[Hcluster mcquitty ]],B22)</f>
        <v>1</v>
      </c>
      <c r="H22" t="s">
        <v>591</v>
      </c>
      <c r="I22">
        <f t="shared" si="2"/>
        <v>3.3333333333333333E-2</v>
      </c>
    </row>
    <row r="24" spans="2:10">
      <c r="B24" t="s">
        <v>600</v>
      </c>
      <c r="C24" t="s">
        <v>74</v>
      </c>
      <c r="D24" t="s">
        <v>75</v>
      </c>
      <c r="E24" t="s">
        <v>76</v>
      </c>
      <c r="F24" t="s">
        <v>77</v>
      </c>
      <c r="G24" t="s">
        <v>78</v>
      </c>
      <c r="H24" t="s">
        <v>79</v>
      </c>
      <c r="I24" t="s">
        <v>589</v>
      </c>
    </row>
    <row r="25" spans="2:10">
      <c r="B25">
        <v>1</v>
      </c>
      <c r="C25" t="s">
        <v>590</v>
      </c>
      <c r="D25" t="s">
        <v>87</v>
      </c>
      <c r="E25" t="s">
        <v>87</v>
      </c>
      <c r="F25" t="s">
        <v>87</v>
      </c>
      <c r="G25">
        <f>COUNTIF(Table3[Hcluster Median],B25)</f>
        <v>1559</v>
      </c>
      <c r="H25" t="s">
        <v>593</v>
      </c>
      <c r="I25">
        <f>G25/30</f>
        <v>51.966666666666669</v>
      </c>
    </row>
    <row r="26" spans="2:10">
      <c r="B26">
        <v>2</v>
      </c>
      <c r="C26" t="s">
        <v>85</v>
      </c>
      <c r="D26" t="s">
        <v>85</v>
      </c>
      <c r="E26" t="s">
        <v>85</v>
      </c>
      <c r="F26" t="s">
        <v>92</v>
      </c>
      <c r="G26">
        <f>COUNTIF(Table3[Hcluster Median],B26)</f>
        <v>19</v>
      </c>
      <c r="H26" t="s">
        <v>85</v>
      </c>
      <c r="I26">
        <f t="shared" ref="I26:I27" si="3">G26/30</f>
        <v>0.6333333333333333</v>
      </c>
    </row>
    <row r="27" spans="2:10">
      <c r="B27">
        <v>3</v>
      </c>
      <c r="C27" t="s">
        <v>592</v>
      </c>
      <c r="D27" t="s">
        <v>92</v>
      </c>
      <c r="E27" t="s">
        <v>92</v>
      </c>
      <c r="F27" t="s">
        <v>87</v>
      </c>
      <c r="G27">
        <f>COUNTIF(Table3[Hcluster Median],B27)</f>
        <v>1</v>
      </c>
      <c r="H27" t="s">
        <v>591</v>
      </c>
      <c r="I27">
        <f t="shared" si="3"/>
        <v>3.3333333333333333E-2</v>
      </c>
    </row>
  </sheetData>
  <mergeCells count="4">
    <mergeCell ref="J1:M1"/>
    <mergeCell ref="N1:Q1"/>
    <mergeCell ref="B1:E1"/>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DD269-EB1D-5743-AE96-0F3ED9B825AF}">
  <dimension ref="A1:Y46"/>
  <sheetViews>
    <sheetView topLeftCell="A15" workbookViewId="0">
      <selection activeCell="F21" sqref="F21"/>
    </sheetView>
  </sheetViews>
  <sheetFormatPr defaultColWidth="11" defaultRowHeight="15.75"/>
  <cols>
    <col min="1" max="1" width="11" customWidth="1"/>
  </cols>
  <sheetData>
    <row r="1" spans="1:25">
      <c r="A1" t="s">
        <v>601</v>
      </c>
    </row>
    <row r="6" spans="1:25" ht="18.75">
      <c r="A6" s="3"/>
      <c r="B6" s="25" t="s">
        <v>602</v>
      </c>
      <c r="C6" s="25"/>
      <c r="D6" s="25"/>
      <c r="E6" s="25"/>
      <c r="F6" s="25"/>
      <c r="G6" s="25"/>
      <c r="H6" s="25"/>
      <c r="I6" s="25"/>
      <c r="J6" s="25"/>
      <c r="K6" s="25"/>
      <c r="L6" s="25"/>
      <c r="M6" s="25"/>
      <c r="N6" s="25"/>
      <c r="O6" s="25"/>
      <c r="P6" s="25"/>
      <c r="Q6" s="25"/>
      <c r="R6" s="25"/>
      <c r="S6" s="25"/>
      <c r="T6" s="25"/>
      <c r="U6" s="25"/>
      <c r="V6" s="25"/>
      <c r="W6" s="25"/>
      <c r="X6" s="25"/>
      <c r="Y6" s="3"/>
    </row>
    <row r="7" spans="1:25">
      <c r="A7" s="3"/>
      <c r="B7" s="26" t="s">
        <v>603</v>
      </c>
      <c r="C7" s="26"/>
      <c r="D7" s="26"/>
      <c r="E7" s="26"/>
      <c r="F7" s="26"/>
      <c r="G7" s="26"/>
      <c r="H7" s="26"/>
      <c r="I7" s="26"/>
      <c r="J7" s="26"/>
      <c r="K7" s="26"/>
      <c r="L7" s="26"/>
      <c r="M7" s="26"/>
      <c r="N7" s="26"/>
      <c r="O7" s="26"/>
      <c r="P7" s="26"/>
      <c r="Q7" s="26"/>
      <c r="R7" s="26"/>
      <c r="S7" s="26"/>
      <c r="T7" s="26"/>
      <c r="U7" s="26"/>
      <c r="V7" s="26"/>
      <c r="W7" s="26"/>
      <c r="X7" s="26"/>
      <c r="Y7" s="3"/>
    </row>
    <row r="8" spans="1:25">
      <c r="A8" s="3"/>
      <c r="B8" s="26" t="s">
        <v>604</v>
      </c>
      <c r="C8" s="26"/>
      <c r="D8" s="26"/>
      <c r="E8" s="26"/>
      <c r="F8" s="26"/>
      <c r="G8" s="26"/>
      <c r="H8" s="26"/>
      <c r="I8" s="26"/>
      <c r="J8" s="26"/>
      <c r="K8" s="26"/>
      <c r="L8" s="26"/>
      <c r="M8" s="26"/>
      <c r="N8" s="26"/>
      <c r="O8" s="26"/>
      <c r="P8" s="26"/>
      <c r="Q8" s="26"/>
      <c r="R8" s="26"/>
      <c r="S8" s="26"/>
      <c r="T8" s="26"/>
      <c r="U8" s="26"/>
      <c r="V8" s="26"/>
      <c r="W8" s="26"/>
      <c r="X8" s="26"/>
      <c r="Y8" s="3"/>
    </row>
    <row r="9" spans="1:25" ht="16.5" thickBot="1">
      <c r="A9" s="3"/>
      <c r="B9" s="3"/>
      <c r="C9" s="3"/>
      <c r="D9" s="3"/>
      <c r="E9" s="3"/>
      <c r="F9" s="3"/>
      <c r="G9" s="3"/>
      <c r="H9" s="3"/>
      <c r="I9" s="3"/>
      <c r="J9" s="3"/>
      <c r="K9" s="3"/>
      <c r="L9" s="3"/>
      <c r="M9" s="3"/>
      <c r="N9" s="3"/>
      <c r="O9" s="3"/>
      <c r="P9" s="3"/>
      <c r="Q9" s="3"/>
      <c r="R9" s="3"/>
      <c r="S9" s="3"/>
      <c r="T9" s="3"/>
      <c r="U9" s="3"/>
      <c r="V9" s="3"/>
      <c r="W9" s="3"/>
      <c r="X9" s="3"/>
      <c r="Y9" s="3"/>
    </row>
    <row r="10" spans="1:25">
      <c r="A10" s="3"/>
      <c r="B10" s="27" t="s">
        <v>605</v>
      </c>
      <c r="C10" s="28"/>
      <c r="D10" s="28"/>
      <c r="E10" s="29"/>
      <c r="F10" s="3"/>
      <c r="G10" s="3"/>
      <c r="H10" s="3"/>
      <c r="I10" s="3"/>
      <c r="J10" s="3"/>
      <c r="K10" s="3"/>
      <c r="L10" s="3"/>
      <c r="M10" s="3"/>
      <c r="N10" s="3"/>
      <c r="O10" s="3"/>
      <c r="P10" s="3"/>
      <c r="Q10" s="3"/>
      <c r="R10" s="26"/>
      <c r="S10" s="26"/>
      <c r="T10" s="26"/>
      <c r="U10" s="26"/>
      <c r="V10" s="26"/>
      <c r="W10" s="26"/>
      <c r="X10" s="26"/>
      <c r="Y10" s="3"/>
    </row>
    <row r="11" spans="1:25">
      <c r="A11" s="3"/>
      <c r="B11" s="30" t="s">
        <v>606</v>
      </c>
      <c r="C11" s="31"/>
      <c r="D11" s="32"/>
      <c r="E11" s="33"/>
      <c r="F11" s="3"/>
      <c r="G11" s="3"/>
      <c r="H11" s="3"/>
      <c r="I11" s="3"/>
      <c r="J11" s="3"/>
      <c r="K11" s="3"/>
      <c r="L11" s="3"/>
      <c r="M11" s="3"/>
      <c r="N11" s="3"/>
      <c r="O11" s="3"/>
      <c r="P11" s="3"/>
      <c r="Q11" s="3"/>
      <c r="R11" s="3"/>
      <c r="S11" s="3"/>
      <c r="T11" s="3"/>
      <c r="U11" s="3"/>
      <c r="V11" s="3"/>
      <c r="W11" s="3"/>
      <c r="X11" s="3"/>
      <c r="Y11" s="3"/>
    </row>
    <row r="12" spans="1:25">
      <c r="A12" s="3"/>
      <c r="B12" s="30" t="s">
        <v>607</v>
      </c>
      <c r="C12" s="31"/>
      <c r="D12" s="32"/>
      <c r="E12" s="33"/>
      <c r="F12" s="3"/>
      <c r="G12" s="3"/>
      <c r="H12" s="3"/>
      <c r="I12" s="3"/>
      <c r="J12" s="3"/>
      <c r="K12" s="3"/>
      <c r="L12" s="3"/>
      <c r="M12" s="3"/>
      <c r="N12" s="3"/>
      <c r="O12" s="3"/>
      <c r="P12" s="3"/>
      <c r="Q12" s="3"/>
      <c r="R12" s="3"/>
      <c r="S12" s="34"/>
      <c r="T12" s="35"/>
      <c r="U12" s="35"/>
      <c r="V12" s="35"/>
      <c r="W12" s="35"/>
      <c r="X12" s="36"/>
      <c r="Y12" s="3"/>
    </row>
    <row r="13" spans="1:25">
      <c r="A13" s="3"/>
      <c r="B13" s="37" t="s">
        <v>89</v>
      </c>
      <c r="C13" s="32"/>
      <c r="D13" s="38">
        <v>53.4</v>
      </c>
      <c r="E13" s="33"/>
      <c r="F13" s="3"/>
      <c r="G13" s="3"/>
      <c r="H13" s="3"/>
      <c r="I13" s="3"/>
      <c r="J13" s="3"/>
      <c r="K13" s="3"/>
      <c r="L13" s="3"/>
      <c r="M13" s="3"/>
      <c r="N13" s="3"/>
      <c r="O13" s="3"/>
      <c r="P13" s="3"/>
      <c r="Q13" s="3"/>
      <c r="R13" s="3"/>
      <c r="S13" s="39"/>
      <c r="T13" s="40" t="s">
        <v>608</v>
      </c>
      <c r="U13" s="40"/>
      <c r="V13" s="40"/>
      <c r="W13" s="40"/>
      <c r="X13" s="41"/>
      <c r="Y13" s="3"/>
    </row>
    <row r="14" spans="1:25">
      <c r="A14" s="3"/>
      <c r="B14" s="37" t="s">
        <v>93</v>
      </c>
      <c r="C14" s="32"/>
      <c r="D14" s="38">
        <v>2.5</v>
      </c>
      <c r="E14" s="33"/>
      <c r="F14" s="3"/>
      <c r="G14" s="3"/>
      <c r="H14" s="3"/>
      <c r="I14" s="3"/>
      <c r="J14" s="3"/>
      <c r="K14" s="3"/>
      <c r="L14" s="3"/>
      <c r="M14" s="3"/>
      <c r="N14" s="3"/>
      <c r="O14" s="3"/>
      <c r="P14" s="3"/>
      <c r="Q14" s="3"/>
      <c r="R14" s="3"/>
      <c r="S14" s="39"/>
      <c r="T14" s="40" t="s">
        <v>609</v>
      </c>
      <c r="U14" s="40"/>
      <c r="V14" s="40"/>
      <c r="W14" s="40"/>
      <c r="X14" s="41"/>
      <c r="Y14" s="3"/>
    </row>
    <row r="15" spans="1:25">
      <c r="A15" s="3"/>
      <c r="B15" s="37" t="s">
        <v>83</v>
      </c>
      <c r="C15" s="32"/>
      <c r="D15" s="38">
        <v>1.266666667</v>
      </c>
      <c r="E15" s="33"/>
      <c r="F15" s="3"/>
      <c r="G15" s="3"/>
      <c r="H15" s="3"/>
      <c r="I15" s="3"/>
      <c r="J15" s="3"/>
      <c r="K15" s="3"/>
      <c r="L15" s="3"/>
      <c r="M15" s="3"/>
      <c r="N15" s="3"/>
      <c r="O15" s="3"/>
      <c r="P15" s="3"/>
      <c r="Q15" s="3"/>
      <c r="R15" s="3"/>
      <c r="S15" s="39"/>
      <c r="T15" s="40" t="s">
        <v>610</v>
      </c>
      <c r="U15" s="40"/>
      <c r="V15" s="40"/>
      <c r="W15" s="40"/>
      <c r="X15" s="41"/>
      <c r="Y15" s="3"/>
    </row>
    <row r="16" spans="1:25" ht="16.5" thickBot="1">
      <c r="A16" s="3"/>
      <c r="B16" s="42"/>
      <c r="C16" s="43"/>
      <c r="D16" s="43"/>
      <c r="E16" s="44"/>
      <c r="F16" s="3"/>
      <c r="G16" s="3"/>
      <c r="H16" s="3"/>
      <c r="I16" s="3"/>
      <c r="J16" s="3"/>
      <c r="K16" s="3"/>
      <c r="L16" s="3"/>
      <c r="M16" s="3"/>
      <c r="N16" s="3"/>
      <c r="O16" s="3"/>
      <c r="P16" s="3"/>
      <c r="Q16" s="3"/>
      <c r="R16" s="3"/>
      <c r="S16" s="39"/>
      <c r="T16" s="40" t="s">
        <v>611</v>
      </c>
      <c r="U16" s="45"/>
      <c r="V16" s="45"/>
      <c r="W16" s="45"/>
      <c r="X16" s="41"/>
      <c r="Y16" s="3"/>
    </row>
    <row r="17" spans="1:25">
      <c r="A17" s="3"/>
      <c r="B17" s="3"/>
      <c r="C17" s="3"/>
      <c r="D17" s="3"/>
      <c r="E17" s="3"/>
      <c r="F17" s="3"/>
      <c r="G17" s="3"/>
      <c r="H17" s="3"/>
      <c r="I17" s="3"/>
      <c r="J17" s="3"/>
      <c r="K17" s="3"/>
      <c r="L17" s="3"/>
      <c r="M17" s="3"/>
      <c r="N17" s="3"/>
      <c r="O17" s="3"/>
      <c r="P17" s="3"/>
      <c r="Q17" s="3"/>
      <c r="R17" s="3"/>
      <c r="S17" s="39"/>
      <c r="T17" s="45"/>
      <c r="U17" s="45"/>
      <c r="V17" s="45"/>
      <c r="W17" s="45"/>
      <c r="X17" s="41"/>
      <c r="Y17" s="3"/>
    </row>
    <row r="18" spans="1:25">
      <c r="A18" s="3"/>
      <c r="B18" s="46"/>
      <c r="C18" s="46"/>
      <c r="D18" s="69" t="s">
        <v>612</v>
      </c>
      <c r="E18" s="69"/>
      <c r="F18" s="69"/>
      <c r="G18" s="47"/>
      <c r="H18" s="69" t="s">
        <v>613</v>
      </c>
      <c r="I18" s="69"/>
      <c r="J18" s="69"/>
      <c r="K18" s="47"/>
      <c r="L18" s="69" t="s">
        <v>614</v>
      </c>
      <c r="M18" s="69"/>
      <c r="N18" s="69"/>
      <c r="O18" s="48"/>
      <c r="P18" s="69" t="s">
        <v>615</v>
      </c>
      <c r="Q18" s="69"/>
      <c r="R18" s="69"/>
      <c r="S18" s="49"/>
      <c r="T18" s="50"/>
      <c r="U18" s="50"/>
      <c r="V18" s="50"/>
      <c r="W18" s="50"/>
      <c r="X18" s="41"/>
      <c r="Y18" s="3"/>
    </row>
    <row r="19" spans="1:25">
      <c r="A19" s="3"/>
      <c r="B19" s="46"/>
      <c r="C19" s="46"/>
      <c r="D19" s="69" t="s">
        <v>616</v>
      </c>
      <c r="E19" s="69"/>
      <c r="F19" s="69"/>
      <c r="G19" s="47"/>
      <c r="H19" s="69" t="s">
        <v>617</v>
      </c>
      <c r="I19" s="69"/>
      <c r="J19" s="69"/>
      <c r="K19" s="47"/>
      <c r="L19" s="69" t="s">
        <v>618</v>
      </c>
      <c r="M19" s="69"/>
      <c r="N19" s="69"/>
      <c r="O19" s="48"/>
      <c r="P19" s="69" t="s">
        <v>619</v>
      </c>
      <c r="Q19" s="69"/>
      <c r="R19" s="69"/>
      <c r="S19" s="49"/>
      <c r="T19" s="66" t="s">
        <v>620</v>
      </c>
      <c r="U19" s="66"/>
      <c r="V19" s="66"/>
      <c r="W19" s="66"/>
      <c r="X19" s="41"/>
      <c r="Y19" s="3"/>
    </row>
    <row r="20" spans="1:25">
      <c r="A20" s="3"/>
      <c r="B20" s="47" t="s">
        <v>4</v>
      </c>
      <c r="C20" s="46"/>
      <c r="D20" s="51" t="s">
        <v>89</v>
      </c>
      <c r="E20" s="51" t="s">
        <v>93</v>
      </c>
      <c r="F20" s="51" t="s">
        <v>83</v>
      </c>
      <c r="G20" s="47"/>
      <c r="H20" s="51" t="s">
        <v>89</v>
      </c>
      <c r="I20" s="51" t="s">
        <v>93</v>
      </c>
      <c r="J20" s="51" t="s">
        <v>83</v>
      </c>
      <c r="K20" s="47"/>
      <c r="L20" s="51" t="s">
        <v>89</v>
      </c>
      <c r="M20" s="51" t="s">
        <v>93</v>
      </c>
      <c r="N20" s="51" t="s">
        <v>83</v>
      </c>
      <c r="O20" s="47"/>
      <c r="P20" s="51" t="s">
        <v>89</v>
      </c>
      <c r="Q20" s="51" t="s">
        <v>93</v>
      </c>
      <c r="R20" s="51" t="s">
        <v>83</v>
      </c>
      <c r="S20" s="52"/>
      <c r="T20" s="51" t="str">
        <f>D18</f>
        <v>SSP1‒ 2.6</v>
      </c>
      <c r="U20" s="51" t="str">
        <f>H18</f>
        <v>SSP2‒3.4</v>
      </c>
      <c r="V20" s="51" t="str">
        <f>L18</f>
        <v>SSP3‒6.0</v>
      </c>
      <c r="W20" s="51" t="str">
        <f>P18</f>
        <v>SSP5‒Baseline</v>
      </c>
      <c r="X20" s="41"/>
      <c r="Y20" s="3"/>
    </row>
    <row r="21" spans="1:25">
      <c r="A21" s="3"/>
      <c r="B21" s="3">
        <v>2020</v>
      </c>
      <c r="C21" s="3"/>
      <c r="D21" s="53">
        <f>ROUND($D$13,3)</f>
        <v>53.4</v>
      </c>
      <c r="E21" s="53">
        <f>ROUND($D$14,3)</f>
        <v>2.5</v>
      </c>
      <c r="F21" s="53">
        <f>ROUND($D$15,3)</f>
        <v>1.2669999999999999</v>
      </c>
      <c r="G21" s="53"/>
      <c r="H21" s="53">
        <f>ROUND($D$13,3)</f>
        <v>53.4</v>
      </c>
      <c r="I21" s="53">
        <f>ROUND($D$14,3)</f>
        <v>2.5</v>
      </c>
      <c r="J21" s="53">
        <f>ROUND($D$15,3)</f>
        <v>1.2669999999999999</v>
      </c>
      <c r="K21" s="53"/>
      <c r="L21" s="53">
        <f>ROUND($D$13,3)</f>
        <v>53.4</v>
      </c>
      <c r="M21" s="53">
        <f>ROUND($D$14,3)</f>
        <v>2.5</v>
      </c>
      <c r="N21" s="53">
        <f>ROUND($D$15,3)</f>
        <v>1.2669999999999999</v>
      </c>
      <c r="O21" s="54"/>
      <c r="P21" s="53">
        <f>ROUND($D$13,3)</f>
        <v>53.4</v>
      </c>
      <c r="Q21" s="53">
        <f>ROUND($D$14,3)</f>
        <v>2.5</v>
      </c>
      <c r="R21" s="53">
        <f>ROUND($D$15,3)</f>
        <v>1.2669999999999999</v>
      </c>
      <c r="S21" s="52"/>
      <c r="T21" s="55">
        <f>ROUND(('[2]SSP Scenarios'!D19/'[2]SSP Scenarios'!D$19)^2,5)</f>
        <v>1</v>
      </c>
      <c r="U21" s="55">
        <f>ROUND(('[2]SSP Scenarios'!E19/'[2]SSP Scenarios'!E$19)^2,5)</f>
        <v>1</v>
      </c>
      <c r="V21" s="55">
        <f>ROUND(('[2]SSP Scenarios'!F19/'[2]SSP Scenarios'!F$19)^2,5)</f>
        <v>1</v>
      </c>
      <c r="W21" s="55">
        <f>ROUND(('[2]SSP Scenarios'!G19/'[2]SSP Scenarios'!G$19)^2,5)</f>
        <v>1</v>
      </c>
      <c r="X21" s="41"/>
      <c r="Y21" s="3"/>
    </row>
    <row r="22" spans="1:25">
      <c r="A22" s="3"/>
      <c r="B22" s="56">
        <v>2030</v>
      </c>
      <c r="C22" s="56"/>
      <c r="D22" s="57">
        <f t="shared" ref="D22:F34" si="0">ROUND(D$21*$T22,3)</f>
        <v>59.215000000000003</v>
      </c>
      <c r="E22" s="57">
        <f t="shared" si="0"/>
        <v>2.7719999999999998</v>
      </c>
      <c r="F22" s="57">
        <f t="shared" si="0"/>
        <v>1.405</v>
      </c>
      <c r="G22" s="57"/>
      <c r="H22" s="57">
        <f t="shared" ref="H22:J34" si="1">ROUND(H$21*$U22,3)</f>
        <v>59.993000000000002</v>
      </c>
      <c r="I22" s="57">
        <f t="shared" si="1"/>
        <v>2.8090000000000002</v>
      </c>
      <c r="J22" s="57">
        <f t="shared" si="1"/>
        <v>1.423</v>
      </c>
      <c r="K22" s="57"/>
      <c r="L22" s="57">
        <f>ROUND(L$21*$V22,3)</f>
        <v>61.765000000000001</v>
      </c>
      <c r="M22" s="57">
        <f>ROUND(M$21*$V22,3)</f>
        <v>2.8919999999999999</v>
      </c>
      <c r="N22" s="57">
        <f>ROUND(N$21*$V22,3)</f>
        <v>1.4650000000000001</v>
      </c>
      <c r="O22" s="58"/>
      <c r="P22" s="57">
        <f>ROUND(P$21*$W22,3)</f>
        <v>62.878999999999998</v>
      </c>
      <c r="Q22" s="57">
        <f>ROUND(Q$21*$W22,3)</f>
        <v>2.944</v>
      </c>
      <c r="R22" s="57">
        <f>ROUND(R$21*$W22,3)</f>
        <v>1.492</v>
      </c>
      <c r="S22" s="52"/>
      <c r="T22" s="59">
        <f>ROUND(('[2]SSP Scenarios'!D20/'[2]SSP Scenarios'!D$19)^2,5)</f>
        <v>1.1089</v>
      </c>
      <c r="U22" s="59">
        <f>ROUND(('[2]SSP Scenarios'!E20/'[2]SSP Scenarios'!E$19)^2,5)</f>
        <v>1.1234599999999999</v>
      </c>
      <c r="V22" s="59">
        <f>ROUND(('[2]SSP Scenarios'!F20/'[2]SSP Scenarios'!F$19)^2,5)</f>
        <v>1.15665</v>
      </c>
      <c r="W22" s="59">
        <f>ROUND(('[2]SSP Scenarios'!G20/'[2]SSP Scenarios'!G$19)^2,5)</f>
        <v>1.1775</v>
      </c>
      <c r="X22" s="41"/>
      <c r="Y22" s="3"/>
    </row>
    <row r="23" spans="1:25">
      <c r="A23" s="3"/>
      <c r="B23" s="3">
        <f>B22+10</f>
        <v>2040</v>
      </c>
      <c r="C23" s="3"/>
      <c r="D23" s="53">
        <f t="shared" si="0"/>
        <v>63.564999999999998</v>
      </c>
      <c r="E23" s="53">
        <f t="shared" si="0"/>
        <v>2.976</v>
      </c>
      <c r="F23" s="53">
        <f t="shared" si="0"/>
        <v>1.508</v>
      </c>
      <c r="G23" s="53"/>
      <c r="H23" s="53">
        <f t="shared" si="1"/>
        <v>66.661000000000001</v>
      </c>
      <c r="I23" s="53">
        <f t="shared" si="1"/>
        <v>3.121</v>
      </c>
      <c r="J23" s="53">
        <f t="shared" si="1"/>
        <v>1.5820000000000001</v>
      </c>
      <c r="K23" s="53"/>
      <c r="L23" s="53">
        <f t="shared" ref="L23:N34" si="2">ROUND(L$21*$V23,3)</f>
        <v>70.915999999999997</v>
      </c>
      <c r="M23" s="53">
        <f t="shared" si="2"/>
        <v>3.32</v>
      </c>
      <c r="N23" s="53">
        <f t="shared" si="2"/>
        <v>1.6830000000000001</v>
      </c>
      <c r="O23" s="54"/>
      <c r="P23" s="53">
        <f t="shared" ref="P23:R34" si="3">ROUND(P$21*$W23,3)</f>
        <v>76.582999999999998</v>
      </c>
      <c r="Q23" s="53">
        <f t="shared" si="3"/>
        <v>3.585</v>
      </c>
      <c r="R23" s="53">
        <f t="shared" si="3"/>
        <v>1.8169999999999999</v>
      </c>
      <c r="S23" s="52"/>
      <c r="T23" s="55">
        <f>ROUND(('[2]SSP Scenarios'!D21/'[2]SSP Scenarios'!D$19)^2,5)</f>
        <v>1.1903600000000001</v>
      </c>
      <c r="U23" s="55">
        <f>ROUND(('[2]SSP Scenarios'!E21/'[2]SSP Scenarios'!E$19)^2,5)</f>
        <v>1.24834</v>
      </c>
      <c r="V23" s="55">
        <f>ROUND(('[2]SSP Scenarios'!F21/'[2]SSP Scenarios'!F$19)^2,5)</f>
        <v>1.32802</v>
      </c>
      <c r="W23" s="55">
        <f>ROUND(('[2]SSP Scenarios'!G21/'[2]SSP Scenarios'!G$19)^2,5)</f>
        <v>1.43414</v>
      </c>
      <c r="X23" s="41"/>
      <c r="Y23" s="3"/>
    </row>
    <row r="24" spans="1:25">
      <c r="A24" s="3"/>
      <c r="B24" s="56">
        <f t="shared" ref="B24:B34" si="4">B23+10</f>
        <v>2050</v>
      </c>
      <c r="C24" s="56"/>
      <c r="D24" s="57">
        <f t="shared" si="0"/>
        <v>65.947999999999993</v>
      </c>
      <c r="E24" s="57">
        <f t="shared" si="0"/>
        <v>3.0870000000000002</v>
      </c>
      <c r="F24" s="57">
        <f t="shared" si="0"/>
        <v>1.5649999999999999</v>
      </c>
      <c r="G24" s="57"/>
      <c r="H24" s="57">
        <f t="shared" si="1"/>
        <v>72.600999999999999</v>
      </c>
      <c r="I24" s="57">
        <f t="shared" si="1"/>
        <v>3.399</v>
      </c>
      <c r="J24" s="57">
        <f t="shared" si="1"/>
        <v>1.7230000000000001</v>
      </c>
      <c r="K24" s="57"/>
      <c r="L24" s="57">
        <f t="shared" si="2"/>
        <v>80.296999999999997</v>
      </c>
      <c r="M24" s="57">
        <f t="shared" si="2"/>
        <v>3.7589999999999999</v>
      </c>
      <c r="N24" s="57">
        <f t="shared" si="2"/>
        <v>1.905</v>
      </c>
      <c r="O24" s="58"/>
      <c r="P24" s="57">
        <f t="shared" si="3"/>
        <v>96.082999999999998</v>
      </c>
      <c r="Q24" s="57">
        <f t="shared" si="3"/>
        <v>4.4980000000000002</v>
      </c>
      <c r="R24" s="57">
        <f t="shared" si="3"/>
        <v>2.2799999999999998</v>
      </c>
      <c r="S24" s="52"/>
      <c r="T24" s="59">
        <f>ROUND(('[2]SSP Scenarios'!D22/'[2]SSP Scenarios'!D$19)^2,5)</f>
        <v>1.23499</v>
      </c>
      <c r="U24" s="59">
        <f>ROUND(('[2]SSP Scenarios'!E22/'[2]SSP Scenarios'!E$19)^2,5)</f>
        <v>1.3595699999999999</v>
      </c>
      <c r="V24" s="59">
        <f>ROUND(('[2]SSP Scenarios'!F22/'[2]SSP Scenarios'!F$19)^2,5)</f>
        <v>1.5036799999999999</v>
      </c>
      <c r="W24" s="59">
        <f>ROUND(('[2]SSP Scenarios'!G22/'[2]SSP Scenarios'!G$19)^2,5)</f>
        <v>1.7992999999999999</v>
      </c>
      <c r="X24" s="41"/>
      <c r="Y24" s="3"/>
    </row>
    <row r="25" spans="1:25">
      <c r="A25" s="3"/>
      <c r="B25" s="3">
        <f t="shared" si="4"/>
        <v>2060</v>
      </c>
      <c r="C25" s="3"/>
      <c r="D25" s="53">
        <f t="shared" si="0"/>
        <v>66.582999999999998</v>
      </c>
      <c r="E25" s="53">
        <f t="shared" si="0"/>
        <v>3.117</v>
      </c>
      <c r="F25" s="53">
        <f t="shared" si="0"/>
        <v>1.58</v>
      </c>
      <c r="G25" s="53"/>
      <c r="H25" s="53">
        <f t="shared" si="1"/>
        <v>76.945999999999998</v>
      </c>
      <c r="I25" s="53">
        <f t="shared" si="1"/>
        <v>3.6019999999999999</v>
      </c>
      <c r="J25" s="53">
        <f t="shared" si="1"/>
        <v>1.8260000000000001</v>
      </c>
      <c r="K25" s="53"/>
      <c r="L25" s="53">
        <f t="shared" si="2"/>
        <v>90.498999999999995</v>
      </c>
      <c r="M25" s="53">
        <f t="shared" si="2"/>
        <v>4.2370000000000001</v>
      </c>
      <c r="N25" s="53">
        <f t="shared" si="2"/>
        <v>2.1469999999999998</v>
      </c>
      <c r="O25" s="54"/>
      <c r="P25" s="53">
        <f t="shared" si="3"/>
        <v>123.98699999999999</v>
      </c>
      <c r="Q25" s="53">
        <f t="shared" si="3"/>
        <v>5.8049999999999997</v>
      </c>
      <c r="R25" s="53">
        <f t="shared" si="3"/>
        <v>2.9420000000000002</v>
      </c>
      <c r="S25" s="52"/>
      <c r="T25" s="55">
        <f>ROUND(('[2]SSP Scenarios'!D23/'[2]SSP Scenarios'!D$19)^2,5)</f>
        <v>1.2468699999999999</v>
      </c>
      <c r="U25" s="55">
        <f>ROUND(('[2]SSP Scenarios'!E23/'[2]SSP Scenarios'!E$19)^2,5)</f>
        <v>1.4409400000000001</v>
      </c>
      <c r="V25" s="55">
        <f>ROUND(('[2]SSP Scenarios'!F23/'[2]SSP Scenarios'!F$19)^2,5)</f>
        <v>1.6947300000000001</v>
      </c>
      <c r="W25" s="55">
        <f>ROUND(('[2]SSP Scenarios'!G23/'[2]SSP Scenarios'!G$19)^2,5)</f>
        <v>2.32185</v>
      </c>
      <c r="X25" s="41"/>
      <c r="Y25" s="3"/>
    </row>
    <row r="26" spans="1:25">
      <c r="A26" s="3"/>
      <c r="B26" s="56">
        <f t="shared" si="4"/>
        <v>2070</v>
      </c>
      <c r="C26" s="56"/>
      <c r="D26" s="57">
        <f t="shared" si="0"/>
        <v>65.933999999999997</v>
      </c>
      <c r="E26" s="57">
        <f t="shared" si="0"/>
        <v>3.0870000000000002</v>
      </c>
      <c r="F26" s="57">
        <f t="shared" si="0"/>
        <v>1.5640000000000001</v>
      </c>
      <c r="G26" s="57"/>
      <c r="H26" s="57">
        <f t="shared" si="1"/>
        <v>79.061000000000007</v>
      </c>
      <c r="I26" s="57">
        <f t="shared" si="1"/>
        <v>3.7010000000000001</v>
      </c>
      <c r="J26" s="57">
        <f t="shared" si="1"/>
        <v>1.8759999999999999</v>
      </c>
      <c r="K26" s="57"/>
      <c r="L26" s="57">
        <f t="shared" si="2"/>
        <v>100.96899999999999</v>
      </c>
      <c r="M26" s="57">
        <f t="shared" si="2"/>
        <v>4.7270000000000003</v>
      </c>
      <c r="N26" s="57">
        <f t="shared" si="2"/>
        <v>2.3959999999999999</v>
      </c>
      <c r="O26" s="58"/>
      <c r="P26" s="57">
        <f t="shared" si="3"/>
        <v>163.46700000000001</v>
      </c>
      <c r="Q26" s="57">
        <f t="shared" si="3"/>
        <v>7.6529999999999996</v>
      </c>
      <c r="R26" s="57">
        <f t="shared" si="3"/>
        <v>3.879</v>
      </c>
      <c r="S26" s="52"/>
      <c r="T26" s="59">
        <f>ROUND(('[2]SSP Scenarios'!D24/'[2]SSP Scenarios'!D$19)^2,5)</f>
        <v>1.23472</v>
      </c>
      <c r="U26" s="59">
        <f>ROUND(('[2]SSP Scenarios'!E24/'[2]SSP Scenarios'!E$19)^2,5)</f>
        <v>1.48054</v>
      </c>
      <c r="V26" s="59">
        <f>ROUND(('[2]SSP Scenarios'!F24/'[2]SSP Scenarios'!F$19)^2,5)</f>
        <v>1.8908100000000001</v>
      </c>
      <c r="W26" s="59">
        <f>ROUND(('[2]SSP Scenarios'!G24/'[2]SSP Scenarios'!G$19)^2,5)</f>
        <v>3.0611799999999998</v>
      </c>
      <c r="X26" s="41"/>
      <c r="Y26" s="3"/>
    </row>
    <row r="27" spans="1:25">
      <c r="A27" s="3"/>
      <c r="B27" s="3">
        <f t="shared" si="4"/>
        <v>2080</v>
      </c>
      <c r="C27" s="3"/>
      <c r="D27" s="53">
        <f t="shared" si="0"/>
        <v>64.007000000000005</v>
      </c>
      <c r="E27" s="53">
        <f t="shared" si="0"/>
        <v>2.9969999999999999</v>
      </c>
      <c r="F27" s="53">
        <f t="shared" si="0"/>
        <v>1.5189999999999999</v>
      </c>
      <c r="G27" s="53"/>
      <c r="H27" s="53">
        <f t="shared" si="1"/>
        <v>79.218000000000004</v>
      </c>
      <c r="I27" s="53">
        <f t="shared" si="1"/>
        <v>3.7090000000000001</v>
      </c>
      <c r="J27" s="53">
        <f t="shared" si="1"/>
        <v>1.88</v>
      </c>
      <c r="K27" s="53"/>
      <c r="L27" s="53">
        <f t="shared" si="2"/>
        <v>110.494</v>
      </c>
      <c r="M27" s="53">
        <f t="shared" si="2"/>
        <v>5.173</v>
      </c>
      <c r="N27" s="53">
        <f t="shared" si="2"/>
        <v>2.6219999999999999</v>
      </c>
      <c r="O27" s="54"/>
      <c r="P27" s="53">
        <f t="shared" si="3"/>
        <v>217.209</v>
      </c>
      <c r="Q27" s="53">
        <f t="shared" si="3"/>
        <v>10.169</v>
      </c>
      <c r="R27" s="53">
        <f t="shared" si="3"/>
        <v>5.1539999999999999</v>
      </c>
      <c r="S27" s="52"/>
      <c r="T27" s="55">
        <f>ROUND(('[2]SSP Scenarios'!D25/'[2]SSP Scenarios'!D$19)^2,5)</f>
        <v>1.1986399999999999</v>
      </c>
      <c r="U27" s="55">
        <f>ROUND(('[2]SSP Scenarios'!E25/'[2]SSP Scenarios'!E$19)^2,5)</f>
        <v>1.4834799999999999</v>
      </c>
      <c r="V27" s="55">
        <f>ROUND(('[2]SSP Scenarios'!F25/'[2]SSP Scenarios'!F$19)^2,5)</f>
        <v>2.0691799999999998</v>
      </c>
      <c r="W27" s="55">
        <f>ROUND(('[2]SSP Scenarios'!G25/'[2]SSP Scenarios'!G$19)^2,5)</f>
        <v>4.0675800000000004</v>
      </c>
      <c r="X27" s="41"/>
      <c r="Y27" s="3"/>
    </row>
    <row r="28" spans="1:25">
      <c r="A28" s="3"/>
      <c r="B28" s="56">
        <f t="shared" si="4"/>
        <v>2090</v>
      </c>
      <c r="C28" s="56"/>
      <c r="D28" s="57">
        <f t="shared" si="0"/>
        <v>61.006</v>
      </c>
      <c r="E28" s="57">
        <f t="shared" si="0"/>
        <v>2.8559999999999999</v>
      </c>
      <c r="F28" s="57">
        <f t="shared" si="0"/>
        <v>1.4470000000000001</v>
      </c>
      <c r="G28" s="57"/>
      <c r="H28" s="57">
        <f t="shared" si="1"/>
        <v>77.944999999999993</v>
      </c>
      <c r="I28" s="57">
        <f t="shared" si="1"/>
        <v>3.649</v>
      </c>
      <c r="J28" s="57">
        <f t="shared" si="1"/>
        <v>1.849</v>
      </c>
      <c r="K28" s="57"/>
      <c r="L28" s="57">
        <f t="shared" si="2"/>
        <v>119.20099999999999</v>
      </c>
      <c r="M28" s="57">
        <f t="shared" si="2"/>
        <v>5.5810000000000004</v>
      </c>
      <c r="N28" s="57">
        <f t="shared" si="2"/>
        <v>2.8279999999999998</v>
      </c>
      <c r="O28" s="58"/>
      <c r="P28" s="57">
        <f t="shared" si="3"/>
        <v>284.94299999999998</v>
      </c>
      <c r="Q28" s="57">
        <f t="shared" si="3"/>
        <v>13.34</v>
      </c>
      <c r="R28" s="57">
        <f t="shared" si="3"/>
        <v>6.7610000000000001</v>
      </c>
      <c r="S28" s="52"/>
      <c r="T28" s="59">
        <f>ROUND(('[2]SSP Scenarios'!D26/'[2]SSP Scenarios'!D$19)^2,5)</f>
        <v>1.1424300000000001</v>
      </c>
      <c r="U28" s="59">
        <f>ROUND(('[2]SSP Scenarios'!E26/'[2]SSP Scenarios'!E$19)^2,5)</f>
        <v>1.4596499999999999</v>
      </c>
      <c r="V28" s="59">
        <f>ROUND(('[2]SSP Scenarios'!F26/'[2]SSP Scenarios'!F$19)^2,5)</f>
        <v>2.2322299999999999</v>
      </c>
      <c r="W28" s="59">
        <f>ROUND(('[2]SSP Scenarios'!G26/'[2]SSP Scenarios'!G$19)^2,5)</f>
        <v>5.3360200000000004</v>
      </c>
      <c r="X28" s="41"/>
      <c r="Y28" s="3"/>
    </row>
    <row r="29" spans="1:25">
      <c r="A29" s="3"/>
      <c r="B29" s="3">
        <f t="shared" si="4"/>
        <v>2100</v>
      </c>
      <c r="C29" s="3"/>
      <c r="D29" s="53">
        <f t="shared" si="0"/>
        <v>58.036000000000001</v>
      </c>
      <c r="E29" s="53">
        <f t="shared" si="0"/>
        <v>2.7170000000000001</v>
      </c>
      <c r="F29" s="53">
        <f t="shared" si="0"/>
        <v>1.377</v>
      </c>
      <c r="G29" s="53"/>
      <c r="H29" s="53">
        <f t="shared" si="1"/>
        <v>75.917000000000002</v>
      </c>
      <c r="I29" s="53">
        <f t="shared" si="1"/>
        <v>3.5539999999999998</v>
      </c>
      <c r="J29" s="53">
        <f t="shared" si="1"/>
        <v>1.8009999999999999</v>
      </c>
      <c r="K29" s="53"/>
      <c r="L29" s="53">
        <f t="shared" si="2"/>
        <v>127.739</v>
      </c>
      <c r="M29" s="53">
        <f t="shared" si="2"/>
        <v>5.98</v>
      </c>
      <c r="N29" s="53">
        <f t="shared" si="2"/>
        <v>3.0310000000000001</v>
      </c>
      <c r="O29" s="54"/>
      <c r="P29" s="53">
        <f t="shared" si="3"/>
        <v>363.73099999999999</v>
      </c>
      <c r="Q29" s="53">
        <f t="shared" si="3"/>
        <v>17.029</v>
      </c>
      <c r="R29" s="53">
        <f t="shared" si="3"/>
        <v>8.6300000000000008</v>
      </c>
      <c r="S29" s="52"/>
      <c r="T29" s="55">
        <f>ROUND(('[2]SSP Scenarios'!D27/'[2]SSP Scenarios'!D$19)^2,5)</f>
        <v>1.0868100000000001</v>
      </c>
      <c r="U29" s="55">
        <f>ROUND(('[2]SSP Scenarios'!E27/'[2]SSP Scenarios'!E$19)^2,5)</f>
        <v>1.4216599999999999</v>
      </c>
      <c r="V29" s="55">
        <f>ROUND(('[2]SSP Scenarios'!F27/'[2]SSP Scenarios'!F$19)^2,5)</f>
        <v>2.3921199999999998</v>
      </c>
      <c r="W29" s="55">
        <f>ROUND(('[2]SSP Scenarios'!G27/'[2]SSP Scenarios'!G$19)^2,5)</f>
        <v>6.8114400000000002</v>
      </c>
      <c r="X29" s="41"/>
      <c r="Y29" s="3"/>
    </row>
    <row r="30" spans="1:25">
      <c r="A30" s="3"/>
      <c r="B30" s="56">
        <f t="shared" si="4"/>
        <v>2110</v>
      </c>
      <c r="C30" s="56"/>
      <c r="D30" s="57">
        <f t="shared" si="0"/>
        <v>55.14</v>
      </c>
      <c r="E30" s="57">
        <f t="shared" si="0"/>
        <v>2.581</v>
      </c>
      <c r="F30" s="57">
        <f t="shared" si="0"/>
        <v>1.3080000000000001</v>
      </c>
      <c r="G30" s="57"/>
      <c r="H30" s="57">
        <f t="shared" si="1"/>
        <v>73.914000000000001</v>
      </c>
      <c r="I30" s="57">
        <f t="shared" si="1"/>
        <v>3.46</v>
      </c>
      <c r="J30" s="57">
        <f t="shared" si="1"/>
        <v>1.754</v>
      </c>
      <c r="K30" s="57"/>
      <c r="L30" s="57">
        <f t="shared" si="2"/>
        <v>136.572</v>
      </c>
      <c r="M30" s="57">
        <f t="shared" si="2"/>
        <v>6.3940000000000001</v>
      </c>
      <c r="N30" s="57">
        <f t="shared" si="2"/>
        <v>3.24</v>
      </c>
      <c r="O30" s="58"/>
      <c r="P30" s="57">
        <f t="shared" si="3"/>
        <v>452.12400000000002</v>
      </c>
      <c r="Q30" s="57">
        <f t="shared" si="3"/>
        <v>21.167000000000002</v>
      </c>
      <c r="R30" s="57">
        <f t="shared" si="3"/>
        <v>10.727</v>
      </c>
      <c r="S30" s="52"/>
      <c r="T30" s="59">
        <f>ROUND(('[2]SSP Scenarios'!D28/'[2]SSP Scenarios'!D$19)^2,5)</f>
        <v>1.0325899999999999</v>
      </c>
      <c r="U30" s="59">
        <f>ROUND(('[2]SSP Scenarios'!E28/'[2]SSP Scenarios'!E$19)^2,5)</f>
        <v>1.3841600000000001</v>
      </c>
      <c r="V30" s="59">
        <f>ROUND(('[2]SSP Scenarios'!F28/'[2]SSP Scenarios'!F$19)^2,5)</f>
        <v>2.5575299999999999</v>
      </c>
      <c r="W30" s="59">
        <f>ROUND(('[2]SSP Scenarios'!G28/'[2]SSP Scenarios'!G$19)^2,5)</f>
        <v>8.4667399999999997</v>
      </c>
      <c r="X30" s="41"/>
      <c r="Y30" s="3"/>
    </row>
    <row r="31" spans="1:25">
      <c r="A31" s="3"/>
      <c r="B31" s="3">
        <f t="shared" si="4"/>
        <v>2120</v>
      </c>
      <c r="C31" s="3"/>
      <c r="D31" s="53">
        <f t="shared" si="0"/>
        <v>52.317999999999998</v>
      </c>
      <c r="E31" s="53">
        <f t="shared" si="0"/>
        <v>2.4489999999999998</v>
      </c>
      <c r="F31" s="53">
        <f t="shared" si="0"/>
        <v>1.2410000000000001</v>
      </c>
      <c r="G31" s="53"/>
      <c r="H31" s="53">
        <f t="shared" si="1"/>
        <v>71.938999999999993</v>
      </c>
      <c r="I31" s="53">
        <f t="shared" si="1"/>
        <v>3.3679999999999999</v>
      </c>
      <c r="J31" s="53">
        <f t="shared" si="1"/>
        <v>1.7070000000000001</v>
      </c>
      <c r="K31" s="53"/>
      <c r="L31" s="53">
        <f t="shared" si="2"/>
        <v>145.69999999999999</v>
      </c>
      <c r="M31" s="53">
        <f t="shared" si="2"/>
        <v>6.8209999999999997</v>
      </c>
      <c r="N31" s="53">
        <f t="shared" si="2"/>
        <v>3.4569999999999999</v>
      </c>
      <c r="O31" s="54"/>
      <c r="P31" s="53">
        <f t="shared" si="3"/>
        <v>550.12199999999996</v>
      </c>
      <c r="Q31" s="53">
        <f t="shared" si="3"/>
        <v>25.754999999999999</v>
      </c>
      <c r="R31" s="53">
        <f t="shared" si="3"/>
        <v>13.053000000000001</v>
      </c>
      <c r="S31" s="52"/>
      <c r="T31" s="55">
        <f>ROUND(('[2]SSP Scenarios'!D29/'[2]SSP Scenarios'!D$19)^2,5)</f>
        <v>0.97974000000000006</v>
      </c>
      <c r="U31" s="55">
        <f>ROUND(('[2]SSP Scenarios'!E29/'[2]SSP Scenarios'!E$19)^2,5)</f>
        <v>1.34717</v>
      </c>
      <c r="V31" s="55">
        <f>ROUND(('[2]SSP Scenarios'!F29/'[2]SSP Scenarios'!F$19)^2,5)</f>
        <v>2.7284700000000002</v>
      </c>
      <c r="W31" s="55">
        <f>ROUND(('[2]SSP Scenarios'!G29/'[2]SSP Scenarios'!G$19)^2,5)</f>
        <v>10.301909999999999</v>
      </c>
      <c r="X31" s="41"/>
      <c r="Y31" s="3"/>
    </row>
    <row r="32" spans="1:25">
      <c r="A32" s="3"/>
      <c r="B32" s="56">
        <f t="shared" si="4"/>
        <v>2130</v>
      </c>
      <c r="C32" s="56"/>
      <c r="D32" s="57">
        <f t="shared" si="0"/>
        <v>49.718000000000004</v>
      </c>
      <c r="E32" s="57">
        <f t="shared" si="0"/>
        <v>2.3279999999999998</v>
      </c>
      <c r="F32" s="57">
        <f t="shared" si="0"/>
        <v>1.18</v>
      </c>
      <c r="G32" s="57"/>
      <c r="H32" s="57">
        <f t="shared" si="1"/>
        <v>69.989999999999995</v>
      </c>
      <c r="I32" s="57">
        <f t="shared" si="1"/>
        <v>3.2770000000000001</v>
      </c>
      <c r="J32" s="57">
        <f t="shared" si="1"/>
        <v>1.661</v>
      </c>
      <c r="K32" s="57"/>
      <c r="L32" s="57">
        <f t="shared" si="2"/>
        <v>155.124</v>
      </c>
      <c r="M32" s="57">
        <f t="shared" si="2"/>
        <v>7.2619999999999996</v>
      </c>
      <c r="N32" s="57">
        <f t="shared" si="2"/>
        <v>3.681</v>
      </c>
      <c r="O32" s="58"/>
      <c r="P32" s="57">
        <f t="shared" si="3"/>
        <v>657.72500000000002</v>
      </c>
      <c r="Q32" s="57">
        <f t="shared" si="3"/>
        <v>30.792000000000002</v>
      </c>
      <c r="R32" s="57">
        <f t="shared" si="3"/>
        <v>15.606</v>
      </c>
      <c r="S32" s="52"/>
      <c r="T32" s="59">
        <f>ROUND(('[2]SSP Scenarios'!D30/'[2]SSP Scenarios'!D$19)^2,5)</f>
        <v>0.93103999999999998</v>
      </c>
      <c r="U32" s="59">
        <f>ROUND(('[2]SSP Scenarios'!E30/'[2]SSP Scenarios'!E$19)^2,5)</f>
        <v>1.31067</v>
      </c>
      <c r="V32" s="59">
        <f>ROUND(('[2]SSP Scenarios'!F30/'[2]SSP Scenarios'!F$19)^2,5)</f>
        <v>2.9049499999999999</v>
      </c>
      <c r="W32" s="59">
        <f>ROUND(('[2]SSP Scenarios'!G30/'[2]SSP Scenarios'!G$19)^2,5)</f>
        <v>12.31695</v>
      </c>
      <c r="X32" s="41"/>
      <c r="Y32" s="3"/>
    </row>
    <row r="33" spans="1:25">
      <c r="A33" s="3"/>
      <c r="B33" s="3">
        <f t="shared" si="4"/>
        <v>2140</v>
      </c>
      <c r="C33" s="3"/>
      <c r="D33" s="53">
        <f t="shared" si="0"/>
        <v>49.718000000000004</v>
      </c>
      <c r="E33" s="53">
        <f t="shared" si="0"/>
        <v>2.3279999999999998</v>
      </c>
      <c r="F33" s="53">
        <f t="shared" si="0"/>
        <v>1.18</v>
      </c>
      <c r="G33" s="53"/>
      <c r="H33" s="53">
        <f t="shared" si="1"/>
        <v>68.067999999999998</v>
      </c>
      <c r="I33" s="53">
        <f t="shared" si="1"/>
        <v>3.1869999999999998</v>
      </c>
      <c r="J33" s="53">
        <f t="shared" si="1"/>
        <v>1.615</v>
      </c>
      <c r="K33" s="53"/>
      <c r="L33" s="53">
        <f t="shared" si="2"/>
        <v>164.84299999999999</v>
      </c>
      <c r="M33" s="53">
        <f t="shared" si="2"/>
        <v>7.7169999999999996</v>
      </c>
      <c r="N33" s="53">
        <f t="shared" si="2"/>
        <v>3.911</v>
      </c>
      <c r="O33" s="54"/>
      <c r="P33" s="53">
        <f t="shared" si="3"/>
        <v>774.93299999999999</v>
      </c>
      <c r="Q33" s="53">
        <f t="shared" si="3"/>
        <v>36.28</v>
      </c>
      <c r="R33" s="53">
        <f t="shared" si="3"/>
        <v>18.387</v>
      </c>
      <c r="S33" s="52"/>
      <c r="T33" s="55">
        <f>ROUND(('[2]SSP Scenarios'!D31/'[2]SSP Scenarios'!D$19)^2,5)</f>
        <v>0.93103999999999998</v>
      </c>
      <c r="U33" s="55">
        <f>ROUND(('[2]SSP Scenarios'!E31/'[2]SSP Scenarios'!E$19)^2,5)</f>
        <v>1.27468</v>
      </c>
      <c r="V33" s="55">
        <f>ROUND(('[2]SSP Scenarios'!F31/'[2]SSP Scenarios'!F$19)^2,5)</f>
        <v>3.0869499999999999</v>
      </c>
      <c r="W33" s="55">
        <f>ROUND(('[2]SSP Scenarios'!G31/'[2]SSP Scenarios'!G$19)^2,5)</f>
        <v>14.511850000000001</v>
      </c>
      <c r="X33" s="41"/>
      <c r="Y33" s="3"/>
    </row>
    <row r="34" spans="1:25">
      <c r="A34" s="3"/>
      <c r="B34" s="56">
        <f t="shared" si="4"/>
        <v>2150</v>
      </c>
      <c r="C34" s="56"/>
      <c r="D34" s="57">
        <f t="shared" si="0"/>
        <v>49.718000000000004</v>
      </c>
      <c r="E34" s="57">
        <f t="shared" si="0"/>
        <v>2.3279999999999998</v>
      </c>
      <c r="F34" s="57">
        <f t="shared" si="0"/>
        <v>1.18</v>
      </c>
      <c r="G34" s="57"/>
      <c r="H34" s="57">
        <f t="shared" si="1"/>
        <v>66.173000000000002</v>
      </c>
      <c r="I34" s="57">
        <f t="shared" si="1"/>
        <v>3.0979999999999999</v>
      </c>
      <c r="J34" s="57">
        <f t="shared" si="1"/>
        <v>1.57</v>
      </c>
      <c r="K34" s="57"/>
      <c r="L34" s="57">
        <f t="shared" si="2"/>
        <v>174.857</v>
      </c>
      <c r="M34" s="57">
        <f t="shared" si="2"/>
        <v>8.1859999999999999</v>
      </c>
      <c r="N34" s="57">
        <f t="shared" si="2"/>
        <v>4.149</v>
      </c>
      <c r="O34" s="58"/>
      <c r="P34" s="57">
        <f t="shared" si="3"/>
        <v>901.74599999999998</v>
      </c>
      <c r="Q34" s="57">
        <f t="shared" si="3"/>
        <v>42.216999999999999</v>
      </c>
      <c r="R34" s="57">
        <f t="shared" si="3"/>
        <v>21.395</v>
      </c>
      <c r="S34" s="52"/>
      <c r="T34" s="59">
        <f>ROUND(('[2]SSP Scenarios'!D32/'[2]SSP Scenarios'!D$19)^2,5)</f>
        <v>0.93103999999999998</v>
      </c>
      <c r="U34" s="59">
        <f>ROUND(('[2]SSP Scenarios'!E32/'[2]SSP Scenarios'!E$19)^2,5)</f>
        <v>1.23919</v>
      </c>
      <c r="V34" s="59">
        <f>ROUND(('[2]SSP Scenarios'!F32/'[2]SSP Scenarios'!F$19)^2,5)</f>
        <v>3.2744800000000001</v>
      </c>
      <c r="W34" s="59">
        <f>ROUND(('[2]SSP Scenarios'!G32/'[2]SSP Scenarios'!G$19)^2,5)</f>
        <v>16.88663</v>
      </c>
      <c r="X34" s="41"/>
      <c r="Y34" s="3"/>
    </row>
    <row r="35" spans="1:25">
      <c r="A35" s="3"/>
      <c r="B35" s="3"/>
      <c r="C35" s="3"/>
      <c r="D35" s="53"/>
      <c r="E35" s="53"/>
      <c r="F35" s="53"/>
      <c r="G35" s="53"/>
      <c r="H35" s="53"/>
      <c r="I35" s="53"/>
      <c r="J35" s="53"/>
      <c r="K35" s="53"/>
      <c r="L35" s="53"/>
      <c r="M35" s="53"/>
      <c r="N35" s="53"/>
      <c r="O35" s="54"/>
      <c r="P35" s="53"/>
      <c r="Q35" s="53"/>
      <c r="R35" s="53"/>
      <c r="S35" s="60"/>
      <c r="T35" s="61"/>
      <c r="U35" s="61"/>
      <c r="V35" s="61"/>
      <c r="W35" s="61"/>
      <c r="X35" s="62"/>
      <c r="Y35" s="3"/>
    </row>
    <row r="36" spans="1:25">
      <c r="A36" s="3"/>
      <c r="B36" s="3"/>
      <c r="C36" s="3"/>
      <c r="D36" s="3"/>
      <c r="E36" s="3"/>
      <c r="F36" s="3"/>
      <c r="G36" s="3"/>
      <c r="H36" s="3"/>
      <c r="I36" s="3"/>
      <c r="J36" s="3"/>
      <c r="K36" s="3"/>
      <c r="L36" s="3"/>
      <c r="M36" s="3"/>
      <c r="N36" s="3"/>
      <c r="O36" s="3"/>
      <c r="P36" s="3"/>
      <c r="Q36" s="3"/>
      <c r="R36" s="3"/>
      <c r="S36" s="3"/>
      <c r="T36" s="3"/>
      <c r="U36" s="3"/>
      <c r="V36" s="3"/>
      <c r="W36" s="3"/>
      <c r="X36" s="3"/>
      <c r="Y36" s="3"/>
    </row>
    <row r="37" spans="1:25">
      <c r="A37" s="3"/>
      <c r="B37" s="3"/>
      <c r="C37" s="3"/>
      <c r="D37" s="3"/>
      <c r="E37" s="3"/>
      <c r="F37" s="3"/>
      <c r="G37" s="3"/>
      <c r="H37" s="3"/>
      <c r="I37" s="3"/>
      <c r="J37" s="3"/>
      <c r="K37" s="3"/>
      <c r="L37" s="3"/>
      <c r="M37" s="3"/>
      <c r="N37" s="3"/>
      <c r="O37" s="3"/>
      <c r="P37" s="3"/>
      <c r="Q37" s="3"/>
      <c r="R37" s="3"/>
      <c r="S37" s="3"/>
      <c r="T37" s="3"/>
      <c r="U37" s="3"/>
      <c r="V37" s="3"/>
      <c r="W37" s="3"/>
      <c r="X37" s="3"/>
      <c r="Y37" s="3"/>
    </row>
    <row r="38" spans="1:25">
      <c r="A38" s="3"/>
      <c r="B38" s="3"/>
      <c r="C38" s="3"/>
      <c r="D38" s="3"/>
      <c r="E38" s="3"/>
      <c r="F38" s="3"/>
      <c r="G38" s="3"/>
      <c r="H38" s="3"/>
      <c r="I38" s="3"/>
      <c r="J38" s="3"/>
      <c r="K38" s="3"/>
      <c r="L38" s="3"/>
      <c r="M38" s="3"/>
      <c r="N38" s="3"/>
      <c r="O38" s="3"/>
      <c r="P38" s="3"/>
      <c r="Q38" s="3"/>
      <c r="R38" s="3"/>
      <c r="S38" s="3"/>
      <c r="T38" s="3"/>
      <c r="U38" s="3"/>
      <c r="V38" s="3"/>
      <c r="W38" s="3"/>
      <c r="X38" s="3"/>
      <c r="Y38" s="3"/>
    </row>
    <row r="39" spans="1:25">
      <c r="A39" s="3"/>
      <c r="B39" s="3"/>
      <c r="C39" s="3"/>
      <c r="D39" s="3"/>
      <c r="E39" s="3"/>
      <c r="F39" s="3"/>
      <c r="G39" s="3"/>
      <c r="H39" s="3"/>
      <c r="I39" s="3"/>
      <c r="J39" s="3"/>
      <c r="K39" s="3"/>
      <c r="L39" s="3"/>
      <c r="M39" s="3"/>
      <c r="N39" s="3"/>
      <c r="O39" s="3"/>
      <c r="P39" s="3"/>
      <c r="Q39" s="3"/>
      <c r="R39" s="26"/>
      <c r="S39" s="26"/>
      <c r="T39" s="26"/>
      <c r="U39" s="26"/>
      <c r="V39" s="26"/>
      <c r="W39" s="26"/>
      <c r="X39" s="26"/>
      <c r="Y39" s="3"/>
    </row>
    <row r="40" spans="1:25">
      <c r="A40" s="3"/>
      <c r="B40" s="67" t="s">
        <v>621</v>
      </c>
      <c r="C40" s="67"/>
      <c r="D40" s="67"/>
      <c r="E40" s="67"/>
      <c r="F40" s="67"/>
      <c r="G40" s="67"/>
      <c r="H40" s="67"/>
      <c r="I40" s="67"/>
      <c r="J40" s="67"/>
      <c r="K40" s="67"/>
      <c r="L40" s="67"/>
      <c r="M40" s="67"/>
      <c r="N40" s="67"/>
      <c r="O40" s="67"/>
      <c r="P40" s="67"/>
      <c r="Q40" s="67"/>
      <c r="R40" s="67"/>
      <c r="S40" s="67"/>
      <c r="T40" s="67"/>
      <c r="U40" s="67"/>
      <c r="V40" s="67"/>
      <c r="W40" s="67"/>
      <c r="X40" s="63"/>
      <c r="Y40" s="3"/>
    </row>
    <row r="41" spans="1:25">
      <c r="A41" s="3"/>
      <c r="B41" s="67"/>
      <c r="C41" s="67"/>
      <c r="D41" s="67"/>
      <c r="E41" s="67"/>
      <c r="F41" s="67"/>
      <c r="G41" s="67"/>
      <c r="H41" s="67"/>
      <c r="I41" s="67"/>
      <c r="J41" s="67"/>
      <c r="K41" s="67"/>
      <c r="L41" s="67"/>
      <c r="M41" s="67"/>
      <c r="N41" s="67"/>
      <c r="O41" s="67"/>
      <c r="P41" s="67"/>
      <c r="Q41" s="67"/>
      <c r="R41" s="67"/>
      <c r="S41" s="67"/>
      <c r="T41" s="67"/>
      <c r="U41" s="67"/>
      <c r="V41" s="67"/>
      <c r="W41" s="67"/>
      <c r="X41" s="63"/>
      <c r="Y41" s="3"/>
    </row>
    <row r="42" spans="1:25">
      <c r="A42" s="3"/>
      <c r="B42" s="67"/>
      <c r="C42" s="67"/>
      <c r="D42" s="67"/>
      <c r="E42" s="67"/>
      <c r="F42" s="67"/>
      <c r="G42" s="67"/>
      <c r="H42" s="67"/>
      <c r="I42" s="67"/>
      <c r="J42" s="67"/>
      <c r="K42" s="67"/>
      <c r="L42" s="67"/>
      <c r="M42" s="67"/>
      <c r="N42" s="67"/>
      <c r="O42" s="67"/>
      <c r="P42" s="67"/>
      <c r="Q42" s="67"/>
      <c r="R42" s="67"/>
      <c r="S42" s="67"/>
      <c r="T42" s="67"/>
      <c r="U42" s="67"/>
      <c r="V42" s="67"/>
      <c r="W42" s="67"/>
      <c r="X42" s="63"/>
      <c r="Y42" s="3"/>
    </row>
    <row r="43" spans="1:25">
      <c r="A43" s="3"/>
      <c r="B43" s="67"/>
      <c r="C43" s="67"/>
      <c r="D43" s="67"/>
      <c r="E43" s="67"/>
      <c r="F43" s="67"/>
      <c r="G43" s="67"/>
      <c r="H43" s="67"/>
      <c r="I43" s="67"/>
      <c r="J43" s="67"/>
      <c r="K43" s="67"/>
      <c r="L43" s="67"/>
      <c r="M43" s="67"/>
      <c r="N43" s="67"/>
      <c r="O43" s="67"/>
      <c r="P43" s="67"/>
      <c r="Q43" s="67"/>
      <c r="R43" s="67"/>
      <c r="S43" s="67"/>
      <c r="T43" s="67"/>
      <c r="U43" s="67"/>
      <c r="V43" s="67"/>
      <c r="W43" s="67"/>
      <c r="X43" s="26"/>
      <c r="Y43" s="3"/>
    </row>
    <row r="44" spans="1:25">
      <c r="A44" s="3"/>
      <c r="B44" s="67"/>
      <c r="C44" s="67"/>
      <c r="D44" s="67"/>
      <c r="E44" s="67"/>
      <c r="F44" s="67"/>
      <c r="G44" s="67"/>
      <c r="H44" s="67"/>
      <c r="I44" s="67"/>
      <c r="J44" s="67"/>
      <c r="K44" s="67"/>
      <c r="L44" s="67"/>
      <c r="M44" s="67"/>
      <c r="N44" s="67"/>
      <c r="O44" s="67"/>
      <c r="P44" s="67"/>
      <c r="Q44" s="67"/>
      <c r="R44" s="67"/>
      <c r="S44" s="67"/>
      <c r="T44" s="67"/>
      <c r="U44" s="67"/>
      <c r="V44" s="67"/>
      <c r="W44" s="67"/>
      <c r="X44" s="64"/>
      <c r="Y44" s="64"/>
    </row>
    <row r="45" spans="1:25">
      <c r="A45" s="3"/>
      <c r="B45" s="68" t="s">
        <v>622</v>
      </c>
      <c r="C45" s="68"/>
      <c r="D45" s="68"/>
      <c r="E45" s="68"/>
      <c r="F45" s="68"/>
      <c r="G45" s="68"/>
      <c r="H45" s="68"/>
      <c r="I45" s="68"/>
      <c r="J45" s="68"/>
      <c r="K45" s="68"/>
      <c r="L45" s="68"/>
      <c r="M45" s="68"/>
      <c r="N45" s="68"/>
      <c r="O45" s="68"/>
      <c r="P45" s="68"/>
      <c r="Q45" s="68"/>
      <c r="R45" s="68"/>
      <c r="S45" s="68"/>
      <c r="T45" s="68"/>
      <c r="U45" s="68"/>
      <c r="V45" s="68"/>
      <c r="W45" s="68"/>
      <c r="X45" s="26"/>
      <c r="Y45" s="3"/>
    </row>
    <row r="46" spans="1:25">
      <c r="A46" s="3"/>
      <c r="B46" s="3"/>
      <c r="C46" s="3"/>
      <c r="D46" s="3"/>
      <c r="E46" s="3"/>
      <c r="F46" s="3"/>
      <c r="G46" s="3"/>
      <c r="H46" s="3"/>
      <c r="I46" s="3"/>
      <c r="J46" s="3"/>
      <c r="K46" s="3"/>
      <c r="L46" s="3"/>
      <c r="M46" s="3"/>
      <c r="N46" s="3"/>
      <c r="O46" s="3"/>
      <c r="P46" s="3"/>
      <c r="Q46" s="3"/>
      <c r="R46" s="26"/>
      <c r="S46" s="26"/>
      <c r="T46" s="26"/>
      <c r="U46" s="26"/>
      <c r="V46" s="26"/>
      <c r="W46" s="26"/>
      <c r="X46" s="26"/>
      <c r="Y46" s="3"/>
    </row>
  </sheetData>
  <mergeCells count="11">
    <mergeCell ref="T19:W19"/>
    <mergeCell ref="B40:W44"/>
    <mergeCell ref="B45:W45"/>
    <mergeCell ref="D18:F18"/>
    <mergeCell ref="H18:J18"/>
    <mergeCell ref="L18:N18"/>
    <mergeCell ref="P18:R18"/>
    <mergeCell ref="D19:F19"/>
    <mergeCell ref="H19:J19"/>
    <mergeCell ref="L19:N19"/>
    <mergeCell ref="P19:R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DDDDBDB5956740A3123C2D33BF6E19" ma:contentTypeVersion="2" ma:contentTypeDescription="Create a new document." ma:contentTypeScope="" ma:versionID="9911a11698c624ae95eb17119016c336">
  <xsd:schema xmlns:xsd="http://www.w3.org/2001/XMLSchema" xmlns:xs="http://www.w3.org/2001/XMLSchema" xmlns:p="http://schemas.microsoft.com/office/2006/metadata/properties" xmlns:ns2="18003b44-5322-452e-be20-af0877e9093a" targetNamespace="http://schemas.microsoft.com/office/2006/metadata/properties" ma:root="true" ma:fieldsID="395fc67914fdfbd4ce87d0e57c5eb2dd" ns2:_="">
    <xsd:import namespace="18003b44-5322-452e-be20-af0877e9093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003b44-5322-452e-be20-af0877e909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A42B08-7488-4073-9FF5-85885B9E85D1}"/>
</file>

<file path=customXml/itemProps2.xml><?xml version="1.0" encoding="utf-8"?>
<ds:datastoreItem xmlns:ds="http://schemas.openxmlformats.org/officeDocument/2006/customXml" ds:itemID="{59DC0797-C27C-4E79-8024-E44F228129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Anton Shevardin</cp:lastModifiedBy>
  <cp:revision/>
  <dcterms:created xsi:type="dcterms:W3CDTF">2023-03-10T02:24:09Z</dcterms:created>
  <dcterms:modified xsi:type="dcterms:W3CDTF">2023-03-21T12:01:24Z</dcterms:modified>
  <cp:category/>
  <cp:contentStatus/>
</cp:coreProperties>
</file>