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chen/Desktop/Desktop/ACTL4001_Assignment/"/>
    </mc:Choice>
  </mc:AlternateContent>
  <xr:revisionPtr revIDLastSave="0" documentId="13_ncr:1_{B465FEC6-BA93-7243-B5B9-8979C10DDCF7}" xr6:coauthVersionLast="47" xr6:coauthVersionMax="47" xr10:uidLastSave="{00000000-0000-0000-0000-000000000000}"/>
  <bookViews>
    <workbookView xWindow="1580" yWindow="2000" windowWidth="26840" windowHeight="14860" activeTab="3" xr2:uid="{BDA7B1AB-98DB-FF4D-8C94-E0E377878529}"/>
  </bookViews>
  <sheets>
    <sheet name="Calculations" sheetId="1" r:id="rId1"/>
    <sheet name="Old Populations" sheetId="3" r:id="rId2"/>
    <sheet name="New Populations" sheetId="6" r:id="rId3"/>
    <sheet name="Year on Year Difference" sheetId="5" r:id="rId4"/>
    <sheet name="Estimated_Relocation" sheetId="9" r:id="rId5"/>
    <sheet name="Rates" sheetId="8" r:id="rId6"/>
    <sheet name="Difference" sheetId="4" r:id="rId7"/>
  </sheets>
  <definedNames>
    <definedName name="solver_adj" localSheetId="2" hidden="1">'New Populations'!$I$3</definedName>
    <definedName name="solver_adj" localSheetId="5" hidden="1">Rates!$A$3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ng" localSheetId="5" hidden="1">1</definedName>
    <definedName name="solver_itr" localSheetId="2" hidden="1">2147483647</definedName>
    <definedName name="solver_lin" localSheetId="2" hidden="1">2</definedName>
    <definedName name="solver_lin" localSheetId="5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eg" localSheetId="5" hidden="1">1</definedName>
    <definedName name="solver_nod" localSheetId="2" hidden="1">2147483647</definedName>
    <definedName name="solver_num" localSheetId="2" hidden="1">0</definedName>
    <definedName name="solver_num" localSheetId="5" hidden="1">0</definedName>
    <definedName name="solver_opt" localSheetId="2" hidden="1">'New Populations'!$B$31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typ" localSheetId="5" hidden="1">3</definedName>
    <definedName name="solver_val" localSheetId="2" hidden="1">8500000</definedName>
    <definedName name="solver_val" localSheetId="5" hidden="1">8500000</definedName>
    <definedName name="solver_ver" localSheetId="2" hidden="1">2</definedName>
    <definedName name="solver_ver" localSheetId="5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8" l="1"/>
  <c r="E3" i="6"/>
  <c r="E3" i="5"/>
  <c r="H3" i="5" s="1"/>
  <c r="B8" i="1"/>
  <c r="B5" i="6"/>
  <c r="C2" i="4"/>
  <c r="D2" i="4"/>
  <c r="E2" i="4"/>
  <c r="F2" i="4"/>
  <c r="G2" i="4"/>
  <c r="B2" i="4"/>
  <c r="I7" i="1"/>
  <c r="G2" i="9"/>
  <c r="F2" i="9"/>
  <c r="E2" i="9"/>
  <c r="D2" i="9"/>
  <c r="C2" i="9"/>
  <c r="B2" i="9"/>
  <c r="C2" i="5"/>
  <c r="D2" i="5"/>
  <c r="E2" i="5"/>
  <c r="F2" i="5"/>
  <c r="G2" i="5"/>
  <c r="B2" i="5"/>
  <c r="C2" i="6"/>
  <c r="D2" i="6"/>
  <c r="E2" i="6"/>
  <c r="F2" i="6"/>
  <c r="G2" i="6"/>
  <c r="B2" i="6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C2" i="1"/>
  <c r="C3" i="1" s="1"/>
  <c r="D2" i="1"/>
  <c r="D3" i="1" s="1"/>
  <c r="E2" i="1"/>
  <c r="E3" i="1" s="1"/>
  <c r="F2" i="1"/>
  <c r="F3" i="1" s="1"/>
  <c r="G2" i="1"/>
  <c r="G3" i="1" s="1"/>
  <c r="B2" i="1"/>
  <c r="B3" i="1" s="1"/>
  <c r="G19" i="6" l="1"/>
  <c r="G24" i="6"/>
  <c r="G27" i="6"/>
  <c r="G22" i="6"/>
  <c r="G14" i="6"/>
  <c r="G16" i="6"/>
  <c r="G11" i="6"/>
  <c r="G3" i="6"/>
  <c r="G25" i="6"/>
  <c r="G17" i="6"/>
  <c r="G4" i="1"/>
  <c r="G8" i="1" s="1"/>
  <c r="G9" i="1" s="1"/>
  <c r="F3" i="8" s="1"/>
  <c r="G8" i="6" s="1"/>
  <c r="C4" i="1"/>
  <c r="C8" i="1" s="1"/>
  <c r="C9" i="1" s="1"/>
  <c r="B3" i="8" s="1"/>
  <c r="D4" i="1"/>
  <c r="D8" i="1" s="1"/>
  <c r="D9" i="1" s="1"/>
  <c r="C3" i="8" s="1"/>
  <c r="B4" i="1"/>
  <c r="F4" i="1"/>
  <c r="F8" i="1" s="1"/>
  <c r="F9" i="1" s="1"/>
  <c r="E3" i="8" s="1"/>
  <c r="F3" i="6" s="1"/>
  <c r="E4" i="1"/>
  <c r="E8" i="1" s="1"/>
  <c r="E9" i="1" s="1"/>
  <c r="D3" i="8" s="1"/>
  <c r="E24" i="6" s="1"/>
  <c r="F8" i="6" l="1"/>
  <c r="E19" i="6"/>
  <c r="F5" i="6"/>
  <c r="F22" i="6"/>
  <c r="F19" i="6"/>
  <c r="E11" i="6"/>
  <c r="E8" i="6"/>
  <c r="G30" i="6"/>
  <c r="F14" i="6"/>
  <c r="E5" i="6"/>
  <c r="F11" i="6"/>
  <c r="F24" i="6"/>
  <c r="F16" i="6"/>
  <c r="C6" i="6"/>
  <c r="C6" i="4" s="1"/>
  <c r="C8" i="6"/>
  <c r="C25" i="6"/>
  <c r="C25" i="4" s="1"/>
  <c r="C29" i="6"/>
  <c r="C31" i="6"/>
  <c r="C9" i="6"/>
  <c r="C9" i="4" s="1"/>
  <c r="C13" i="6"/>
  <c r="C13" i="4" s="1"/>
  <c r="C19" i="6"/>
  <c r="C19" i="4" s="1"/>
  <c r="C18" i="6"/>
  <c r="C18" i="4" s="1"/>
  <c r="C30" i="6"/>
  <c r="C30" i="4" s="1"/>
  <c r="C4" i="6"/>
  <c r="C17" i="6"/>
  <c r="C21" i="6"/>
  <c r="C23" i="6"/>
  <c r="C27" i="6"/>
  <c r="C27" i="4" s="1"/>
  <c r="C15" i="6"/>
  <c r="C7" i="6"/>
  <c r="C7" i="4" s="1"/>
  <c r="C28" i="6"/>
  <c r="C12" i="6"/>
  <c r="C5" i="6"/>
  <c r="C10" i="6"/>
  <c r="C22" i="6"/>
  <c r="C24" i="6"/>
  <c r="C3" i="6"/>
  <c r="C3" i="4" s="1"/>
  <c r="C14" i="6"/>
  <c r="C14" i="4" s="1"/>
  <c r="C16" i="6"/>
  <c r="C11" i="6"/>
  <c r="C11" i="4" s="1"/>
  <c r="C20" i="6"/>
  <c r="C26" i="6"/>
  <c r="E27" i="6"/>
  <c r="E10" i="6"/>
  <c r="E22" i="6"/>
  <c r="E6" i="6"/>
  <c r="E29" i="6"/>
  <c r="E9" i="6"/>
  <c r="E7" i="6"/>
  <c r="E14" i="6"/>
  <c r="E25" i="6"/>
  <c r="E31" i="6"/>
  <c r="E21" i="6"/>
  <c r="E15" i="6"/>
  <c r="E4" i="6"/>
  <c r="E20" i="6"/>
  <c r="E26" i="6"/>
  <c r="E12" i="6"/>
  <c r="E18" i="6"/>
  <c r="E30" i="6"/>
  <c r="E17" i="6"/>
  <c r="E23" i="6"/>
  <c r="E13" i="6"/>
  <c r="E28" i="6"/>
  <c r="F6" i="6"/>
  <c r="F12" i="6"/>
  <c r="F18" i="6"/>
  <c r="F25" i="6"/>
  <c r="F29" i="6"/>
  <c r="F4" i="6"/>
  <c r="F17" i="6"/>
  <c r="F23" i="6"/>
  <c r="F13" i="6"/>
  <c r="F10" i="6"/>
  <c r="F21" i="6"/>
  <c r="F7" i="6"/>
  <c r="F28" i="6"/>
  <c r="F20" i="6"/>
  <c r="F26" i="6"/>
  <c r="F31" i="6"/>
  <c r="F9" i="6"/>
  <c r="F15" i="6"/>
  <c r="E16" i="6"/>
  <c r="D3" i="6"/>
  <c r="D14" i="6"/>
  <c r="D16" i="6"/>
  <c r="D17" i="6"/>
  <c r="D21" i="6"/>
  <c r="D23" i="6"/>
  <c r="D27" i="6"/>
  <c r="D9" i="6"/>
  <c r="D19" i="6"/>
  <c r="D6" i="6"/>
  <c r="D8" i="6"/>
  <c r="D25" i="6"/>
  <c r="D29" i="6"/>
  <c r="D31" i="6"/>
  <c r="D13" i="6"/>
  <c r="D15" i="6"/>
  <c r="D7" i="6"/>
  <c r="D11" i="6"/>
  <c r="D28" i="6"/>
  <c r="D20" i="6"/>
  <c r="D26" i="6"/>
  <c r="D4" i="6"/>
  <c r="D12" i="6"/>
  <c r="D18" i="6"/>
  <c r="D30" i="6"/>
  <c r="D5" i="6"/>
  <c r="D10" i="6"/>
  <c r="D22" i="6"/>
  <c r="D24" i="6"/>
  <c r="G9" i="6"/>
  <c r="G20" i="6"/>
  <c r="G26" i="6"/>
  <c r="G10" i="6"/>
  <c r="G29" i="6"/>
  <c r="G23" i="6"/>
  <c r="G12" i="6"/>
  <c r="G18" i="6"/>
  <c r="G31" i="6"/>
  <c r="G13" i="6"/>
  <c r="G15" i="6"/>
  <c r="G7" i="6"/>
  <c r="G28" i="6"/>
  <c r="G4" i="6"/>
  <c r="G21" i="6"/>
  <c r="F30" i="6"/>
  <c r="G6" i="6"/>
  <c r="F27" i="6"/>
  <c r="G5" i="6"/>
  <c r="C4" i="4"/>
  <c r="C12" i="4"/>
  <c r="C20" i="4"/>
  <c r="C28" i="4"/>
  <c r="C17" i="4"/>
  <c r="C22" i="4"/>
  <c r="C5" i="4"/>
  <c r="C21" i="4"/>
  <c r="C29" i="4"/>
  <c r="C10" i="4"/>
  <c r="C26" i="4"/>
  <c r="C23" i="4"/>
  <c r="C15" i="4"/>
  <c r="C24" i="4"/>
  <c r="C31" i="4"/>
  <c r="C16" i="4"/>
  <c r="C8" i="4"/>
  <c r="B9" i="1"/>
  <c r="B3" i="6" l="1"/>
  <c r="B3" i="4" s="1"/>
  <c r="B4" i="6"/>
  <c r="B4" i="4" s="1"/>
  <c r="B8" i="6"/>
  <c r="B16" i="6"/>
  <c r="B24" i="6"/>
  <c r="B24" i="4" s="1"/>
  <c r="B10" i="6"/>
  <c r="B10" i="4" s="1"/>
  <c r="B18" i="6"/>
  <c r="B18" i="4" s="1"/>
  <c r="B19" i="6"/>
  <c r="B19" i="4" s="1"/>
  <c r="B27" i="6"/>
  <c r="B20" i="6"/>
  <c r="B21" i="6"/>
  <c r="B9" i="6"/>
  <c r="B9" i="4" s="1"/>
  <c r="B17" i="6"/>
  <c r="B17" i="4" s="1"/>
  <c r="B25" i="6"/>
  <c r="B25" i="4" s="1"/>
  <c r="B26" i="6"/>
  <c r="B11" i="6"/>
  <c r="B11" i="4" s="1"/>
  <c r="B28" i="6"/>
  <c r="B29" i="6"/>
  <c r="B6" i="6"/>
  <c r="B6" i="4" s="1"/>
  <c r="B14" i="6"/>
  <c r="B14" i="4" s="1"/>
  <c r="B22" i="6"/>
  <c r="B22" i="4" s="1"/>
  <c r="B30" i="6"/>
  <c r="B30" i="4" s="1"/>
  <c r="B7" i="6"/>
  <c r="B7" i="4" s="1"/>
  <c r="B15" i="6"/>
  <c r="B23" i="6"/>
  <c r="B31" i="6"/>
  <c r="B31" i="4" s="1"/>
  <c r="B12" i="6"/>
  <c r="B13" i="6"/>
  <c r="B13" i="4" s="1"/>
  <c r="C21" i="5"/>
  <c r="C21" i="9" s="1"/>
  <c r="C30" i="5"/>
  <c r="C30" i="9" s="1"/>
  <c r="C27" i="5"/>
  <c r="C27" i="9" s="1"/>
  <c r="C13" i="5"/>
  <c r="C13" i="9" s="1"/>
  <c r="C9" i="5"/>
  <c r="C9" i="9" s="1"/>
  <c r="C8" i="5"/>
  <c r="C8" i="9" s="1"/>
  <c r="C23" i="5"/>
  <c r="C23" i="9" s="1"/>
  <c r="C5" i="5"/>
  <c r="C5" i="9" s="1"/>
  <c r="C28" i="5"/>
  <c r="C28" i="9" s="1"/>
  <c r="D7" i="4"/>
  <c r="D15" i="4"/>
  <c r="D23" i="4"/>
  <c r="D31" i="4"/>
  <c r="D12" i="4"/>
  <c r="D20" i="4"/>
  <c r="D28" i="4"/>
  <c r="D9" i="4"/>
  <c r="D17" i="4"/>
  <c r="D25" i="4"/>
  <c r="D4" i="4"/>
  <c r="D3" i="4"/>
  <c r="D8" i="4"/>
  <c r="D16" i="4"/>
  <c r="D24" i="4"/>
  <c r="D5" i="4"/>
  <c r="D13" i="4"/>
  <c r="D21" i="4"/>
  <c r="D29" i="4"/>
  <c r="D6" i="4"/>
  <c r="D10" i="4"/>
  <c r="D30" i="4"/>
  <c r="D19" i="4"/>
  <c r="D27" i="4"/>
  <c r="D11" i="4"/>
  <c r="D26" i="4"/>
  <c r="D14" i="4"/>
  <c r="D22" i="4"/>
  <c r="D18" i="4"/>
  <c r="C16" i="5"/>
  <c r="C16" i="9" s="1"/>
  <c r="C19" i="5"/>
  <c r="C19" i="9" s="1"/>
  <c r="C3" i="5"/>
  <c r="C3" i="9" s="1"/>
  <c r="C20" i="5"/>
  <c r="C20" i="9" s="1"/>
  <c r="C17" i="5"/>
  <c r="C17" i="9" s="1"/>
  <c r="C26" i="5"/>
  <c r="C26" i="9" s="1"/>
  <c r="C12" i="5"/>
  <c r="C12" i="9" s="1"/>
  <c r="C24" i="5"/>
  <c r="C24" i="9" s="1"/>
  <c r="C18" i="5"/>
  <c r="C18" i="9" s="1"/>
  <c r="C14" i="5"/>
  <c r="C14" i="9" s="1"/>
  <c r="C4" i="5"/>
  <c r="C4" i="9" s="1"/>
  <c r="C7" i="5"/>
  <c r="C7" i="9" s="1"/>
  <c r="C10" i="5"/>
  <c r="C10" i="9" s="1"/>
  <c r="C6" i="5"/>
  <c r="C6" i="9" s="1"/>
  <c r="E10" i="4"/>
  <c r="E18" i="4"/>
  <c r="E26" i="4"/>
  <c r="E7" i="4"/>
  <c r="E15" i="4"/>
  <c r="E23" i="4"/>
  <c r="E31" i="4"/>
  <c r="E12" i="4"/>
  <c r="E20" i="4"/>
  <c r="E4" i="4"/>
  <c r="E3" i="4"/>
  <c r="E11" i="4"/>
  <c r="E19" i="4"/>
  <c r="E27" i="4"/>
  <c r="E8" i="4"/>
  <c r="E16" i="4"/>
  <c r="E24" i="4"/>
  <c r="E14" i="4"/>
  <c r="E6" i="4"/>
  <c r="E30" i="4"/>
  <c r="E28" i="4"/>
  <c r="E25" i="4"/>
  <c r="E5" i="4"/>
  <c r="E17" i="4"/>
  <c r="E21" i="4"/>
  <c r="E9" i="4"/>
  <c r="E13" i="4"/>
  <c r="E29" i="4"/>
  <c r="E22" i="4"/>
  <c r="C11" i="5"/>
  <c r="C11" i="9" s="1"/>
  <c r="C31" i="5"/>
  <c r="C31" i="9" s="1"/>
  <c r="C22" i="5"/>
  <c r="C22" i="9" s="1"/>
  <c r="G8" i="4"/>
  <c r="G16" i="4"/>
  <c r="G24" i="4"/>
  <c r="G5" i="4"/>
  <c r="G13" i="4"/>
  <c r="G21" i="4"/>
  <c r="G29" i="4"/>
  <c r="G10" i="4"/>
  <c r="G18" i="4"/>
  <c r="G9" i="4"/>
  <c r="G17" i="4"/>
  <c r="G25" i="4"/>
  <c r="G6" i="4"/>
  <c r="G14" i="4"/>
  <c r="G22" i="4"/>
  <c r="G30" i="4"/>
  <c r="G23" i="4"/>
  <c r="G15" i="4"/>
  <c r="G19" i="4"/>
  <c r="G27" i="4"/>
  <c r="G7" i="4"/>
  <c r="G11" i="4"/>
  <c r="G3" i="4"/>
  <c r="G20" i="4"/>
  <c r="G26" i="4"/>
  <c r="G31" i="4"/>
  <c r="G12" i="4"/>
  <c r="G28" i="4"/>
  <c r="G4" i="4"/>
  <c r="B3" i="5"/>
  <c r="B3" i="9" s="1"/>
  <c r="B8" i="4"/>
  <c r="B23" i="4"/>
  <c r="B16" i="4"/>
  <c r="B5" i="4"/>
  <c r="B20" i="4"/>
  <c r="B28" i="4"/>
  <c r="B12" i="4"/>
  <c r="B26" i="4"/>
  <c r="B15" i="4"/>
  <c r="B27" i="4"/>
  <c r="B29" i="4"/>
  <c r="B21" i="4"/>
  <c r="F5" i="4"/>
  <c r="F13" i="4"/>
  <c r="F21" i="4"/>
  <c r="F29" i="4"/>
  <c r="F10" i="4"/>
  <c r="F18" i="4"/>
  <c r="F26" i="4"/>
  <c r="F7" i="4"/>
  <c r="F15" i="4"/>
  <c r="F23" i="4"/>
  <c r="F6" i="4"/>
  <c r="F14" i="4"/>
  <c r="F22" i="4"/>
  <c r="F30" i="4"/>
  <c r="F3" i="4"/>
  <c r="F11" i="4"/>
  <c r="F19" i="4"/>
  <c r="F27" i="4"/>
  <c r="F20" i="4"/>
  <c r="F24" i="4"/>
  <c r="F31" i="4"/>
  <c r="F16" i="4"/>
  <c r="F28" i="4"/>
  <c r="F12" i="4"/>
  <c r="F4" i="4"/>
  <c r="F8" i="4"/>
  <c r="F25" i="4"/>
  <c r="F17" i="4"/>
  <c r="F9" i="4"/>
  <c r="C15" i="5"/>
  <c r="C15" i="9" s="1"/>
  <c r="C29" i="5"/>
  <c r="C29" i="9" s="1"/>
  <c r="C25" i="5"/>
  <c r="C25" i="9" s="1"/>
  <c r="F3" i="5" l="1"/>
  <c r="F3" i="9" s="1"/>
  <c r="B17" i="5"/>
  <c r="B17" i="9" s="1"/>
  <c r="B31" i="5"/>
  <c r="B31" i="9" s="1"/>
  <c r="G8" i="5"/>
  <c r="G8" i="9" s="1"/>
  <c r="E11" i="5"/>
  <c r="E11" i="9" s="1"/>
  <c r="D10" i="5"/>
  <c r="D10" i="9" s="1"/>
  <c r="D12" i="5"/>
  <c r="D12" i="9" s="1"/>
  <c r="F16" i="5"/>
  <c r="F16" i="9" s="1"/>
  <c r="B19" i="5"/>
  <c r="B19" i="9" s="1"/>
  <c r="B23" i="5"/>
  <c r="B23" i="9" s="1"/>
  <c r="G10" i="5"/>
  <c r="G10" i="9" s="1"/>
  <c r="E6" i="5"/>
  <c r="E6" i="9" s="1"/>
  <c r="D6" i="5"/>
  <c r="D6" i="9" s="1"/>
  <c r="F31" i="5"/>
  <c r="F31" i="9" s="1"/>
  <c r="B15" i="5"/>
  <c r="B15" i="9" s="1"/>
  <c r="G22" i="5"/>
  <c r="G22" i="9" s="1"/>
  <c r="E14" i="5"/>
  <c r="E14" i="9" s="1"/>
  <c r="D14" i="5"/>
  <c r="D14" i="9" s="1"/>
  <c r="F14" i="5"/>
  <c r="F14" i="9" s="1"/>
  <c r="G21" i="5"/>
  <c r="G21" i="9" s="1"/>
  <c r="E20" i="5"/>
  <c r="E20" i="9" s="1"/>
  <c r="D21" i="5"/>
  <c r="D21" i="9" s="1"/>
  <c r="D25" i="5"/>
  <c r="D25" i="9" s="1"/>
  <c r="F25" i="5"/>
  <c r="F25" i="9" s="1"/>
  <c r="F21" i="5"/>
  <c r="F21" i="9" s="1"/>
  <c r="B5" i="5"/>
  <c r="B5" i="9" s="1"/>
  <c r="G6" i="5"/>
  <c r="G6" i="9" s="1"/>
  <c r="E17" i="5"/>
  <c r="E17" i="9" s="1"/>
  <c r="D11" i="5"/>
  <c r="D11" i="9" s="1"/>
  <c r="D13" i="5"/>
  <c r="D13" i="9" s="1"/>
  <c r="D7" i="5"/>
  <c r="D7" i="9" s="1"/>
  <c r="F27" i="5"/>
  <c r="F27" i="9" s="1"/>
  <c r="F23" i="5"/>
  <c r="F23" i="9" s="1"/>
  <c r="F13" i="5"/>
  <c r="F13" i="9" s="1"/>
  <c r="B21" i="5"/>
  <c r="B21" i="9" s="1"/>
  <c r="B25" i="5"/>
  <c r="B25" i="9" s="1"/>
  <c r="B24" i="5"/>
  <c r="B24" i="9" s="1"/>
  <c r="G28" i="5"/>
  <c r="G28" i="9" s="1"/>
  <c r="G27" i="5"/>
  <c r="G27" i="9" s="1"/>
  <c r="G25" i="5"/>
  <c r="G25" i="9" s="1"/>
  <c r="G5" i="5"/>
  <c r="G5" i="9" s="1"/>
  <c r="E5" i="5"/>
  <c r="E5" i="9" s="1"/>
  <c r="E31" i="5"/>
  <c r="E31" i="9" s="1"/>
  <c r="D27" i="5"/>
  <c r="D27" i="9" s="1"/>
  <c r="D5" i="5"/>
  <c r="D5" i="9" s="1"/>
  <c r="D9" i="5"/>
  <c r="D9" i="9" s="1"/>
  <c r="F4" i="5"/>
  <c r="F4" i="9" s="1"/>
  <c r="F19" i="5"/>
  <c r="F19" i="9" s="1"/>
  <c r="F15" i="5"/>
  <c r="F15" i="9" s="1"/>
  <c r="F5" i="5"/>
  <c r="F5" i="9" s="1"/>
  <c r="B30" i="5"/>
  <c r="B30" i="9" s="1"/>
  <c r="B11" i="5"/>
  <c r="B11" i="9" s="1"/>
  <c r="B16" i="5"/>
  <c r="B16" i="9" s="1"/>
  <c r="G12" i="5"/>
  <c r="G12" i="9" s="1"/>
  <c r="G19" i="5"/>
  <c r="G19" i="9" s="1"/>
  <c r="G17" i="5"/>
  <c r="G17" i="9" s="1"/>
  <c r="G24" i="5"/>
  <c r="G24" i="9" s="1"/>
  <c r="E25" i="5"/>
  <c r="E25" i="9" s="1"/>
  <c r="E27" i="5"/>
  <c r="E27" i="9" s="1"/>
  <c r="E23" i="5"/>
  <c r="E23" i="9" s="1"/>
  <c r="D19" i="5"/>
  <c r="D19" i="9" s="1"/>
  <c r="D24" i="5"/>
  <c r="D24" i="9" s="1"/>
  <c r="D28" i="5"/>
  <c r="D28" i="9" s="1"/>
  <c r="F12" i="5"/>
  <c r="F12" i="9" s="1"/>
  <c r="F11" i="5"/>
  <c r="F11" i="9" s="1"/>
  <c r="F7" i="5"/>
  <c r="F7" i="9" s="1"/>
  <c r="B10" i="5"/>
  <c r="B10" i="9" s="1"/>
  <c r="B29" i="5"/>
  <c r="B29" i="9" s="1"/>
  <c r="B14" i="5"/>
  <c r="B14" i="9" s="1"/>
  <c r="B9" i="5"/>
  <c r="B9" i="9" s="1"/>
  <c r="G31" i="5"/>
  <c r="G31" i="9" s="1"/>
  <c r="G15" i="5"/>
  <c r="G15" i="9" s="1"/>
  <c r="G9" i="5"/>
  <c r="G9" i="9" s="1"/>
  <c r="G16" i="5"/>
  <c r="G16" i="9" s="1"/>
  <c r="E22" i="5"/>
  <c r="E22" i="9" s="1"/>
  <c r="E28" i="5"/>
  <c r="E28" i="9" s="1"/>
  <c r="E19" i="5"/>
  <c r="E19" i="9" s="1"/>
  <c r="E15" i="5"/>
  <c r="E15" i="9" s="1"/>
  <c r="D30" i="5"/>
  <c r="D30" i="9" s="1"/>
  <c r="D16" i="5"/>
  <c r="D16" i="9" s="1"/>
  <c r="D20" i="5"/>
  <c r="D20" i="9" s="1"/>
  <c r="F26" i="5"/>
  <c r="F26" i="9" s="1"/>
  <c r="B6" i="5"/>
  <c r="B6" i="9" s="1"/>
  <c r="G23" i="5"/>
  <c r="G23" i="9" s="1"/>
  <c r="E29" i="5"/>
  <c r="E29" i="9" s="1"/>
  <c r="E7" i="5"/>
  <c r="E7" i="9" s="1"/>
  <c r="D8" i="5"/>
  <c r="D8" i="9" s="1"/>
  <c r="F18" i="5"/>
  <c r="F18" i="9" s="1"/>
  <c r="B28" i="5"/>
  <c r="B28" i="9" s="1"/>
  <c r="G30" i="5"/>
  <c r="G30" i="9" s="1"/>
  <c r="E13" i="5"/>
  <c r="E13" i="9" s="1"/>
  <c r="E26" i="5"/>
  <c r="E26" i="9" s="1"/>
  <c r="D3" i="5"/>
  <c r="D3" i="9" s="1"/>
  <c r="F9" i="5"/>
  <c r="F9" i="9" s="1"/>
  <c r="F10" i="5"/>
  <c r="F10" i="9" s="1"/>
  <c r="B20" i="5"/>
  <c r="B20" i="9" s="1"/>
  <c r="G3" i="5"/>
  <c r="G3" i="9" s="1"/>
  <c r="E4" i="5"/>
  <c r="E4" i="9" s="1"/>
  <c r="D23" i="5"/>
  <c r="D23" i="9" s="1"/>
  <c r="F17" i="5"/>
  <c r="F17" i="9" s="1"/>
  <c r="F29" i="5"/>
  <c r="F29" i="9" s="1"/>
  <c r="B26" i="5"/>
  <c r="B26" i="9" s="1"/>
  <c r="G11" i="5"/>
  <c r="G11" i="9" s="1"/>
  <c r="E24" i="5"/>
  <c r="E24" i="9" s="1"/>
  <c r="D26" i="5"/>
  <c r="D26" i="9" s="1"/>
  <c r="D15" i="5"/>
  <c r="D15" i="9" s="1"/>
  <c r="F20" i="5"/>
  <c r="F20" i="9" s="1"/>
  <c r="B18" i="5"/>
  <c r="B18" i="9" s="1"/>
  <c r="G4" i="5"/>
  <c r="G4" i="9" s="1"/>
  <c r="G7" i="5"/>
  <c r="G7" i="9" s="1"/>
  <c r="G13" i="5"/>
  <c r="G13" i="9" s="1"/>
  <c r="E16" i="5"/>
  <c r="E16" i="9" s="1"/>
  <c r="D17" i="5"/>
  <c r="D17" i="9" s="1"/>
  <c r="F8" i="5"/>
  <c r="F8" i="9" s="1"/>
  <c r="E8" i="5"/>
  <c r="E8" i="9" s="1"/>
  <c r="F28" i="5"/>
  <c r="F28" i="9" s="1"/>
  <c r="B7" i="5"/>
  <c r="B7" i="9" s="1"/>
  <c r="G26" i="5"/>
  <c r="G26" i="9" s="1"/>
  <c r="G18" i="5"/>
  <c r="G18" i="9" s="1"/>
  <c r="E30" i="5"/>
  <c r="E30" i="9" s="1"/>
  <c r="D18" i="5"/>
  <c r="D18" i="9" s="1"/>
  <c r="F30" i="5"/>
  <c r="F30" i="9" s="1"/>
  <c r="B27" i="5"/>
  <c r="B27" i="9" s="1"/>
  <c r="G20" i="5"/>
  <c r="G20" i="9" s="1"/>
  <c r="E3" i="9"/>
  <c r="D22" i="5"/>
  <c r="D22" i="9" s="1"/>
  <c r="D31" i="5"/>
  <c r="D31" i="9" s="1"/>
  <c r="F22" i="5"/>
  <c r="F22" i="9" s="1"/>
  <c r="B4" i="5"/>
  <c r="B4" i="9" s="1"/>
  <c r="B8" i="5"/>
  <c r="B8" i="9" s="1"/>
  <c r="G29" i="5"/>
  <c r="G29" i="9" s="1"/>
  <c r="E9" i="5"/>
  <c r="E9" i="9" s="1"/>
  <c r="E18" i="5"/>
  <c r="E18" i="9" s="1"/>
  <c r="D29" i="5"/>
  <c r="D29" i="9" s="1"/>
  <c r="D4" i="5"/>
  <c r="D4" i="9" s="1"/>
  <c r="F24" i="5"/>
  <c r="F24" i="9" s="1"/>
  <c r="B22" i="5"/>
  <c r="B22" i="9" s="1"/>
  <c r="B13" i="5"/>
  <c r="B13" i="9" s="1"/>
  <c r="G14" i="5"/>
  <c r="G14" i="9" s="1"/>
  <c r="E21" i="5"/>
  <c r="E21" i="9" s="1"/>
  <c r="E10" i="5"/>
  <c r="E10" i="9" s="1"/>
  <c r="F6" i="5"/>
  <c r="F6" i="9" s="1"/>
  <c r="B12" i="5"/>
  <c r="B12" i="9" s="1"/>
  <c r="E12" i="5"/>
  <c r="E12" i="9" s="1"/>
  <c r="J3" i="5" l="1"/>
  <c r="I3" i="5"/>
</calcChain>
</file>

<file path=xl/sharedStrings.xml><?xml version="1.0" encoding="utf-8"?>
<sst xmlns="http://schemas.openxmlformats.org/spreadsheetml/2006/main" count="58" uniqueCount="20">
  <si>
    <t>Year</t>
  </si>
  <si>
    <t xml:space="preserve">Region 1 </t>
  </si>
  <si>
    <t>Region 2</t>
  </si>
  <si>
    <t>Region 3</t>
  </si>
  <si>
    <t>Region 4</t>
  </si>
  <si>
    <t>Region 5</t>
  </si>
  <si>
    <t>Region 6</t>
  </si>
  <si>
    <t>Property Damage per Region</t>
  </si>
  <si>
    <t>Proportion of PD</t>
  </si>
  <si>
    <t>Reciprocal</t>
  </si>
  <si>
    <t>Propotion of Reciprocal (Ideal population proportions for each region)</t>
  </si>
  <si>
    <t>Region 1</t>
  </si>
  <si>
    <t xml:space="preserve">Region 2 </t>
  </si>
  <si>
    <t>Initial Population in each Region</t>
  </si>
  <si>
    <t>New Population in each Region at end of 2050 (With insurance scheme)</t>
  </si>
  <si>
    <t>Rounded population in each region</t>
  </si>
  <si>
    <t>&lt;-- Total Population in 2050, indexed by 0.5% as per Netherlands population growth</t>
  </si>
  <si>
    <t>Exponential Growth Rates</t>
  </si>
  <si>
    <t>&lt;-- Population Growth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</si>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</sst>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3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A761-A311-834F-A306-F1D611A17B01}">
  <dimension ref="A1:O15"/>
  <sheetViews>
    <sheetView workbookViewId="0">
      <selection activeCell="A27" sqref="A27"/>
    </sheetView>
  </sheetViews>
  <sheetFormatPr baseColWidth="10" defaultRowHeight="16" x14ac:dyDescent="0.2"/>
  <cols>
    <col min="1" max="1" width="59.33203125" bestFit="1" customWidth="1"/>
    <col min="2" max="4" width="12.6640625" bestFit="1" customWidth="1"/>
    <col min="5" max="5" width="12.33203125" bestFit="1" customWidth="1"/>
    <col min="6" max="6" width="12.6640625" bestFit="1" customWidth="1"/>
    <col min="7" max="7" width="12.33203125" bestFit="1" customWidth="1"/>
  </cols>
  <sheetData>
    <row r="1" spans="1:15" x14ac:dyDescent="0.2">
      <c r="A1" t="s">
        <v>7</v>
      </c>
      <c r="B1">
        <v>2.05130652957683E-4</v>
      </c>
      <c r="C1">
        <v>3.6013941147638702E-4</v>
      </c>
      <c r="D1">
        <v>3.0604916935261399E-4</v>
      </c>
      <c r="E1">
        <v>2.1738360267744101E-3</v>
      </c>
      <c r="F1">
        <v>1.5828665837790399E-3</v>
      </c>
      <c r="G1">
        <v>6.0030225492278396E-3</v>
      </c>
    </row>
    <row r="2" spans="1:15" x14ac:dyDescent="0.2">
      <c r="A2" t="s">
        <v>8</v>
      </c>
      <c r="B2" s="1">
        <f>B1/SUM($B$1:$G$1)</f>
        <v>1.9295437528394837E-2</v>
      </c>
      <c r="C2" s="1">
        <f t="shared" ref="C2:G2" si="0">C1/SUM($B$1:$G$1)</f>
        <v>3.3876202388382431E-2</v>
      </c>
      <c r="D2" s="1">
        <f t="shared" si="0"/>
        <v>2.8788250525769679E-2</v>
      </c>
      <c r="E2" s="1">
        <f t="shared" si="0"/>
        <v>0.20448000650713405</v>
      </c>
      <c r="F2" s="1">
        <f t="shared" si="0"/>
        <v>0.14889097676393023</v>
      </c>
      <c r="G2" s="1">
        <f t="shared" si="0"/>
        <v>0.56466912628638888</v>
      </c>
    </row>
    <row r="3" spans="1:15" x14ac:dyDescent="0.2">
      <c r="A3" t="s">
        <v>9</v>
      </c>
      <c r="B3">
        <f>1/B2</f>
        <v>51.825722973548388</v>
      </c>
      <c r="C3">
        <f t="shared" ref="C3:G3" si="1">1/C2</f>
        <v>29.519247421397562</v>
      </c>
      <c r="D3">
        <f t="shared" si="1"/>
        <v>34.736393554198585</v>
      </c>
      <c r="E3">
        <f t="shared" si="1"/>
        <v>4.8904536784876873</v>
      </c>
      <c r="F3">
        <f t="shared" si="1"/>
        <v>6.7163237271626004</v>
      </c>
      <c r="G3">
        <f t="shared" si="1"/>
        <v>1.7709486023728878</v>
      </c>
    </row>
    <row r="4" spans="1:15" x14ac:dyDescent="0.2">
      <c r="A4" t="s">
        <v>10</v>
      </c>
      <c r="B4" s="2">
        <f>B3/SUM($B$3:$G$3)</f>
        <v>0.40032509876823036</v>
      </c>
      <c r="C4" s="2">
        <f t="shared" ref="C4:G4" si="2">C3/SUM($B$3:$G$3)</f>
        <v>0.2280198897672166</v>
      </c>
      <c r="D4" s="2">
        <f t="shared" si="2"/>
        <v>0.26831946343583379</v>
      </c>
      <c r="E4" s="2">
        <f t="shared" si="2"/>
        <v>3.7776054814735081E-2</v>
      </c>
      <c r="F4" s="2">
        <f t="shared" si="2"/>
        <v>5.187989294057864E-2</v>
      </c>
      <c r="G4" s="2">
        <f t="shared" si="2"/>
        <v>1.3679600273405415E-2</v>
      </c>
    </row>
    <row r="5" spans="1:15" x14ac:dyDescent="0.2">
      <c r="B5" s="2"/>
      <c r="C5" s="2"/>
      <c r="D5" s="2"/>
      <c r="E5" s="2"/>
      <c r="F5" s="2"/>
      <c r="G5" s="2"/>
    </row>
    <row r="6" spans="1:15" x14ac:dyDescent="0.2">
      <c r="B6" s="3" t="s">
        <v>11</v>
      </c>
      <c r="C6" s="3" t="s">
        <v>12</v>
      </c>
      <c r="D6" s="3" t="s">
        <v>3</v>
      </c>
      <c r="E6" s="3" t="s">
        <v>4</v>
      </c>
      <c r="F6" s="3" t="s">
        <v>5</v>
      </c>
      <c r="G6" s="3" t="s">
        <v>6</v>
      </c>
      <c r="I6">
        <v>5.0000000000000001E-3</v>
      </c>
      <c r="J6" s="3" t="s">
        <v>18</v>
      </c>
    </row>
    <row r="7" spans="1:15" x14ac:dyDescent="0.2">
      <c r="A7" t="s">
        <v>13</v>
      </c>
      <c r="B7" s="3">
        <v>6406008</v>
      </c>
      <c r="C7" s="3">
        <v>4386948</v>
      </c>
      <c r="D7" s="3">
        <v>5019684</v>
      </c>
      <c r="E7" s="3">
        <v>995544</v>
      </c>
      <c r="F7" s="3">
        <v>1257096</v>
      </c>
      <c r="G7" s="3">
        <v>313836</v>
      </c>
      <c r="I7">
        <f>SUM(B7:G7)*(1+I6)^30</f>
        <v>21345506.845943082</v>
      </c>
      <c r="J7" t="s">
        <v>16</v>
      </c>
    </row>
    <row r="8" spans="1:15" x14ac:dyDescent="0.2">
      <c r="A8" t="s">
        <v>14</v>
      </c>
      <c r="B8" s="3">
        <f>B4*$I$7</f>
        <v>8545142.1363601014</v>
      </c>
      <c r="C8" s="3">
        <f t="shared" ref="C8:G8" si="3">C4*$I$7</f>
        <v>4867200.1180373086</v>
      </c>
      <c r="D8" s="3">
        <f t="shared" si="3"/>
        <v>5727414.9436693648</v>
      </c>
      <c r="E8" s="3">
        <f t="shared" si="3"/>
        <v>806349.03666064877</v>
      </c>
      <c r="F8" s="3">
        <f t="shared" si="3"/>
        <v>1107402.6099299155</v>
      </c>
      <c r="G8" s="3">
        <f t="shared" si="3"/>
        <v>291998.00128574012</v>
      </c>
    </row>
    <row r="9" spans="1:15" x14ac:dyDescent="0.2">
      <c r="A9" t="s">
        <v>15</v>
      </c>
      <c r="B9" s="3">
        <f>ROUND(B8,-5)</f>
        <v>8500000</v>
      </c>
      <c r="C9" s="3">
        <f t="shared" ref="C9:G9" si="4">ROUND(C8,-5)</f>
        <v>4900000</v>
      </c>
      <c r="D9" s="3">
        <f t="shared" si="4"/>
        <v>5700000</v>
      </c>
      <c r="E9" s="3">
        <f t="shared" si="4"/>
        <v>800000</v>
      </c>
      <c r="F9" s="3">
        <f t="shared" si="4"/>
        <v>1100000</v>
      </c>
      <c r="G9" s="3">
        <f t="shared" si="4"/>
        <v>300000</v>
      </c>
    </row>
    <row r="11" spans="1:15" x14ac:dyDescent="0.2">
      <c r="H11" s="3"/>
      <c r="I11" s="3"/>
      <c r="J11" s="3"/>
      <c r="K11" s="3"/>
      <c r="L11" s="3"/>
      <c r="M11" s="3"/>
      <c r="N11" s="3"/>
      <c r="O11" s="3"/>
    </row>
    <row r="12" spans="1:15" x14ac:dyDescent="0.2">
      <c r="H12" s="3"/>
      <c r="I12" s="3"/>
      <c r="J12" s="3"/>
      <c r="K12" s="3"/>
      <c r="L12" s="3"/>
      <c r="M12" s="3"/>
      <c r="N12" s="3"/>
      <c r="O12" s="3"/>
    </row>
    <row r="13" spans="1:15" x14ac:dyDescent="0.2">
      <c r="F13" s="2"/>
      <c r="H13" s="3"/>
      <c r="I13" s="3"/>
      <c r="J13" s="3"/>
      <c r="K13" s="3"/>
      <c r="L13" s="3"/>
      <c r="M13" s="3"/>
      <c r="N13" s="3"/>
      <c r="O13" s="3"/>
    </row>
    <row r="14" spans="1:15" x14ac:dyDescent="0.2">
      <c r="H14" s="3"/>
      <c r="I14" s="3"/>
      <c r="J14" s="3"/>
      <c r="K14" s="3"/>
      <c r="L14" s="3"/>
      <c r="M14" s="3"/>
      <c r="N14" s="3"/>
      <c r="O14" s="3"/>
    </row>
    <row r="15" spans="1:15" x14ac:dyDescent="0.2">
      <c r="H15" s="3"/>
      <c r="I15" s="3"/>
      <c r="J15" s="3"/>
      <c r="K15" s="3"/>
      <c r="L15" s="3"/>
      <c r="M15" s="3"/>
      <c r="N15" s="3"/>
      <c r="O15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EA90-D45A-BF4E-A112-1729D19458D1}">
  <dimension ref="A1:I31"/>
  <sheetViews>
    <sheetView workbookViewId="0">
      <selection activeCell="I7" sqref="I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">
      <c r="A2">
        <v>2021</v>
      </c>
      <c r="B2" s="3">
        <f>Calculations!B7</f>
        <v>6406008</v>
      </c>
      <c r="C2" s="3">
        <f>Calculations!C7</f>
        <v>4386948</v>
      </c>
      <c r="D2" s="3">
        <f>Calculations!D7</f>
        <v>5019684</v>
      </c>
      <c r="E2" s="3">
        <f>Calculations!E7</f>
        <v>995544</v>
      </c>
      <c r="F2" s="3">
        <f>Calculations!F7</f>
        <v>1257096</v>
      </c>
      <c r="G2" s="3">
        <f>Calculations!G7</f>
        <v>313836</v>
      </c>
    </row>
    <row r="3" spans="1:9" x14ac:dyDescent="0.2">
      <c r="A3">
        <v>2022</v>
      </c>
      <c r="B3" s="3">
        <f>B2*(1+0.5%)</f>
        <v>6438038.0399999991</v>
      </c>
      <c r="C3" s="3">
        <f t="shared" ref="C3:G3" si="0">C2*(1+0.5%)</f>
        <v>4408882.7399999993</v>
      </c>
      <c r="D3" s="3">
        <f t="shared" si="0"/>
        <v>5044782.42</v>
      </c>
      <c r="E3" s="3">
        <f t="shared" si="0"/>
        <v>1000521.7199999999</v>
      </c>
      <c r="F3" s="3">
        <f t="shared" si="0"/>
        <v>1263381.48</v>
      </c>
      <c r="G3" s="3">
        <f t="shared" si="0"/>
        <v>315405.18</v>
      </c>
    </row>
    <row r="4" spans="1:9" x14ac:dyDescent="0.2">
      <c r="A4">
        <v>2023</v>
      </c>
      <c r="B4" s="3">
        <f t="shared" ref="B4:B31" si="1">B3*(1+0.5%)</f>
        <v>6470228.2301999982</v>
      </c>
      <c r="C4" s="3">
        <f t="shared" ref="C4:C31" si="2">C3*(1+0.5%)</f>
        <v>4430927.1536999987</v>
      </c>
      <c r="D4" s="3">
        <f t="shared" ref="D4:D31" si="3">D3*(1+0.5%)</f>
        <v>5070006.3320999993</v>
      </c>
      <c r="E4" s="3">
        <f t="shared" ref="E4:E31" si="4">E3*(1+0.5%)</f>
        <v>1005524.3285999998</v>
      </c>
      <c r="F4" s="3">
        <f t="shared" ref="F4:F31" si="5">F3*(1+0.5%)</f>
        <v>1269698.3873999999</v>
      </c>
      <c r="G4" s="3">
        <f t="shared" ref="G4:G31" si="6">G3*(1+0.5%)</f>
        <v>316982.20589999994</v>
      </c>
    </row>
    <row r="5" spans="1:9" x14ac:dyDescent="0.2">
      <c r="A5">
        <v>2024</v>
      </c>
      <c r="B5" s="3">
        <f t="shared" si="1"/>
        <v>6502579.3713509971</v>
      </c>
      <c r="C5" s="3">
        <f t="shared" si="2"/>
        <v>4453081.789468498</v>
      </c>
      <c r="D5" s="3">
        <f t="shared" si="3"/>
        <v>5095356.3637604984</v>
      </c>
      <c r="E5" s="3">
        <f t="shared" si="4"/>
        <v>1010551.9502429997</v>
      </c>
      <c r="F5" s="3">
        <f t="shared" si="5"/>
        <v>1276046.8793369997</v>
      </c>
      <c r="G5" s="3">
        <f t="shared" si="6"/>
        <v>318567.1169294999</v>
      </c>
    </row>
    <row r="6" spans="1:9" x14ac:dyDescent="0.2">
      <c r="A6">
        <v>2025</v>
      </c>
      <c r="B6" s="3">
        <f t="shared" si="1"/>
        <v>6535092.2682077512</v>
      </c>
      <c r="C6" s="3">
        <f t="shared" si="2"/>
        <v>4475347.19841584</v>
      </c>
      <c r="D6" s="3">
        <f t="shared" si="3"/>
        <v>5120833.1455792999</v>
      </c>
      <c r="E6" s="3">
        <f t="shared" si="4"/>
        <v>1015604.7099942146</v>
      </c>
      <c r="F6" s="3">
        <f t="shared" si="5"/>
        <v>1282427.1137336846</v>
      </c>
      <c r="G6" s="3">
        <f t="shared" si="6"/>
        <v>320159.95251414739</v>
      </c>
    </row>
    <row r="7" spans="1:9" x14ac:dyDescent="0.2">
      <c r="A7">
        <v>2026</v>
      </c>
      <c r="B7" s="3">
        <f t="shared" si="1"/>
        <v>6567767.7295487896</v>
      </c>
      <c r="C7" s="3">
        <f t="shared" si="2"/>
        <v>4497723.9344079187</v>
      </c>
      <c r="D7" s="3">
        <f t="shared" si="3"/>
        <v>5146437.3113071956</v>
      </c>
      <c r="E7" s="3">
        <f t="shared" si="4"/>
        <v>1020682.7335441855</v>
      </c>
      <c r="F7" s="3">
        <f t="shared" si="5"/>
        <v>1288839.249302353</v>
      </c>
      <c r="G7" s="3">
        <f t="shared" si="6"/>
        <v>321760.75227671809</v>
      </c>
      <c r="I7" t="s">
        <v>19</v>
      </c>
    </row>
    <row r="8" spans="1:9" x14ac:dyDescent="0.2">
      <c r="A8">
        <v>2027</v>
      </c>
      <c r="B8" s="3">
        <f t="shared" si="1"/>
        <v>6600606.5681965332</v>
      </c>
      <c r="C8" s="3">
        <f t="shared" si="2"/>
        <v>4520212.5540799582</v>
      </c>
      <c r="D8" s="3">
        <f t="shared" si="3"/>
        <v>5172169.4978637313</v>
      </c>
      <c r="E8" s="3">
        <f t="shared" si="4"/>
        <v>1025786.1472119064</v>
      </c>
      <c r="F8" s="3">
        <f t="shared" si="5"/>
        <v>1295283.4455488645</v>
      </c>
      <c r="G8" s="3">
        <f t="shared" si="6"/>
        <v>323369.55603810167</v>
      </c>
    </row>
    <row r="9" spans="1:9" x14ac:dyDescent="0.2">
      <c r="A9">
        <v>2028</v>
      </c>
      <c r="B9" s="3">
        <f t="shared" si="1"/>
        <v>6633609.6010375153</v>
      </c>
      <c r="C9" s="3">
        <f t="shared" si="2"/>
        <v>4542813.6168503575</v>
      </c>
      <c r="D9" s="3">
        <f t="shared" si="3"/>
        <v>5198030.3453530492</v>
      </c>
      <c r="E9" s="3">
        <f t="shared" si="4"/>
        <v>1030915.0779479658</v>
      </c>
      <c r="F9" s="3">
        <f t="shared" si="5"/>
        <v>1301759.8627766087</v>
      </c>
      <c r="G9" s="3">
        <f t="shared" si="6"/>
        <v>324986.40381829214</v>
      </c>
    </row>
    <row r="10" spans="1:9" x14ac:dyDescent="0.2">
      <c r="A10">
        <v>2029</v>
      </c>
      <c r="B10" s="3">
        <f t="shared" si="1"/>
        <v>6666777.6490427023</v>
      </c>
      <c r="C10" s="3">
        <f t="shared" si="2"/>
        <v>4565527.6849346086</v>
      </c>
      <c r="D10" s="3">
        <f t="shared" si="3"/>
        <v>5224020.4970798139</v>
      </c>
      <c r="E10" s="3">
        <f t="shared" si="4"/>
        <v>1036069.6533377055</v>
      </c>
      <c r="F10" s="3">
        <f t="shared" si="5"/>
        <v>1308268.6620904915</v>
      </c>
      <c r="G10" s="3">
        <f t="shared" si="6"/>
        <v>326611.33583738358</v>
      </c>
    </row>
    <row r="11" spans="1:9" x14ac:dyDescent="0.2">
      <c r="A11">
        <v>2030</v>
      </c>
      <c r="B11" s="3">
        <f t="shared" si="1"/>
        <v>6700111.5372879151</v>
      </c>
      <c r="C11" s="3">
        <f t="shared" si="2"/>
        <v>4588355.3233592808</v>
      </c>
      <c r="D11" s="3">
        <f t="shared" si="3"/>
        <v>5250140.5995652126</v>
      </c>
      <c r="E11" s="3">
        <f t="shared" si="4"/>
        <v>1041250.0016043939</v>
      </c>
      <c r="F11" s="3">
        <f t="shared" si="5"/>
        <v>1314810.0054009438</v>
      </c>
      <c r="G11" s="3">
        <f t="shared" si="6"/>
        <v>328244.39251657046</v>
      </c>
    </row>
    <row r="12" spans="1:9" x14ac:dyDescent="0.2">
      <c r="A12">
        <v>2031</v>
      </c>
      <c r="B12" s="3">
        <f t="shared" si="1"/>
        <v>6733612.0949743539</v>
      </c>
      <c r="C12" s="3">
        <f t="shared" si="2"/>
        <v>4611297.0999760767</v>
      </c>
      <c r="D12" s="3">
        <f t="shared" si="3"/>
        <v>5276391.3025630377</v>
      </c>
      <c r="E12" s="3">
        <f t="shared" si="4"/>
        <v>1046456.2516124158</v>
      </c>
      <c r="F12" s="3">
        <f t="shared" si="5"/>
        <v>1321384.0554279485</v>
      </c>
      <c r="G12" s="3">
        <f t="shared" si="6"/>
        <v>329885.6144791533</v>
      </c>
    </row>
    <row r="13" spans="1:9" x14ac:dyDescent="0.2">
      <c r="A13">
        <v>2032</v>
      </c>
      <c r="B13" s="3">
        <f t="shared" si="1"/>
        <v>6767280.1554492246</v>
      </c>
      <c r="C13" s="3">
        <f t="shared" si="2"/>
        <v>4634353.585475957</v>
      </c>
      <c r="D13" s="3">
        <f t="shared" si="3"/>
        <v>5302773.2590758521</v>
      </c>
      <c r="E13" s="3">
        <f t="shared" si="4"/>
        <v>1051688.5328704778</v>
      </c>
      <c r="F13" s="3">
        <f t="shared" si="5"/>
        <v>1327990.9757050881</v>
      </c>
      <c r="G13" s="3">
        <f t="shared" si="6"/>
        <v>331535.04255154904</v>
      </c>
    </row>
    <row r="14" spans="1:9" x14ac:dyDescent="0.2">
      <c r="A14">
        <v>2033</v>
      </c>
      <c r="B14" s="3">
        <f t="shared" si="1"/>
        <v>6801116.5562264696</v>
      </c>
      <c r="C14" s="3">
        <f t="shared" si="2"/>
        <v>4657525.3534033364</v>
      </c>
      <c r="D14" s="3">
        <f t="shared" si="3"/>
        <v>5329287.1253712308</v>
      </c>
      <c r="E14" s="3">
        <f t="shared" si="4"/>
        <v>1056946.97553483</v>
      </c>
      <c r="F14" s="3">
        <f t="shared" si="5"/>
        <v>1334630.9305836135</v>
      </c>
      <c r="G14" s="3">
        <f t="shared" si="6"/>
        <v>333192.71776430676</v>
      </c>
    </row>
    <row r="15" spans="1:9" x14ac:dyDescent="0.2">
      <c r="A15">
        <v>2034</v>
      </c>
      <c r="B15" s="3">
        <f t="shared" si="1"/>
        <v>6835122.139007601</v>
      </c>
      <c r="C15" s="3">
        <f t="shared" si="2"/>
        <v>4680812.9801703524</v>
      </c>
      <c r="D15" s="3">
        <f t="shared" si="3"/>
        <v>5355933.5609980868</v>
      </c>
      <c r="E15" s="3">
        <f t="shared" si="4"/>
        <v>1062231.7104125042</v>
      </c>
      <c r="F15" s="3">
        <f t="shared" si="5"/>
        <v>1341304.0852365314</v>
      </c>
      <c r="G15" s="3">
        <f t="shared" si="6"/>
        <v>334858.68135312828</v>
      </c>
    </row>
    <row r="16" spans="1:9" x14ac:dyDescent="0.2">
      <c r="A16">
        <v>2035</v>
      </c>
      <c r="B16" s="3">
        <f t="shared" si="1"/>
        <v>6869297.749702638</v>
      </c>
      <c r="C16" s="3">
        <f t="shared" si="2"/>
        <v>4704217.0450712033</v>
      </c>
      <c r="D16" s="3">
        <f t="shared" si="3"/>
        <v>5382713.2288030768</v>
      </c>
      <c r="E16" s="3">
        <f t="shared" si="4"/>
        <v>1067542.8689645666</v>
      </c>
      <c r="F16" s="3">
        <f t="shared" si="5"/>
        <v>1348010.605662714</v>
      </c>
      <c r="G16" s="3">
        <f t="shared" si="6"/>
        <v>336532.9747598939</v>
      </c>
    </row>
    <row r="17" spans="1:7" x14ac:dyDescent="0.2">
      <c r="A17">
        <v>2036</v>
      </c>
      <c r="B17" s="3">
        <f t="shared" si="1"/>
        <v>6903644.2384511502</v>
      </c>
      <c r="C17" s="3">
        <f t="shared" si="2"/>
        <v>4727738.1302965591</v>
      </c>
      <c r="D17" s="3">
        <f t="shared" si="3"/>
        <v>5409626.7949470915</v>
      </c>
      <c r="E17" s="3">
        <f t="shared" si="4"/>
        <v>1072880.5833093894</v>
      </c>
      <c r="F17" s="3">
        <f t="shared" si="5"/>
        <v>1354750.6586910274</v>
      </c>
      <c r="G17" s="3">
        <f t="shared" si="6"/>
        <v>338215.63963369332</v>
      </c>
    </row>
    <row r="18" spans="1:7" x14ac:dyDescent="0.2">
      <c r="A18">
        <v>2037</v>
      </c>
      <c r="B18" s="3">
        <f t="shared" si="1"/>
        <v>6938162.4596434049</v>
      </c>
      <c r="C18" s="3">
        <f t="shared" si="2"/>
        <v>4751376.820948041</v>
      </c>
      <c r="D18" s="3">
        <f t="shared" si="3"/>
        <v>5436674.9289218262</v>
      </c>
      <c r="E18" s="3">
        <f t="shared" si="4"/>
        <v>1078244.9862259363</v>
      </c>
      <c r="F18" s="3">
        <f t="shared" si="5"/>
        <v>1361524.4119844823</v>
      </c>
      <c r="G18" s="3">
        <f t="shared" si="6"/>
        <v>339906.71783186175</v>
      </c>
    </row>
    <row r="19" spans="1:7" x14ac:dyDescent="0.2">
      <c r="A19">
        <v>2038</v>
      </c>
      <c r="B19" s="3">
        <f t="shared" si="1"/>
        <v>6972853.2719416209</v>
      </c>
      <c r="C19" s="3">
        <f t="shared" si="2"/>
        <v>4775133.7050527809</v>
      </c>
      <c r="D19" s="3">
        <f t="shared" si="3"/>
        <v>5463858.3035664344</v>
      </c>
      <c r="E19" s="3">
        <f t="shared" si="4"/>
        <v>1083636.2111570658</v>
      </c>
      <c r="F19" s="3">
        <f t="shared" si="5"/>
        <v>1368332.0340444045</v>
      </c>
      <c r="G19" s="3">
        <f t="shared" si="6"/>
        <v>341606.25142102101</v>
      </c>
    </row>
    <row r="20" spans="1:7" x14ac:dyDescent="0.2">
      <c r="A20">
        <v>2039</v>
      </c>
      <c r="B20" s="3">
        <f t="shared" si="1"/>
        <v>7007717.5383013282</v>
      </c>
      <c r="C20" s="3">
        <f t="shared" si="2"/>
        <v>4799009.3735780446</v>
      </c>
      <c r="D20" s="3">
        <f t="shared" si="3"/>
        <v>5491177.5950842658</v>
      </c>
      <c r="E20" s="3">
        <f t="shared" si="4"/>
        <v>1089054.392212851</v>
      </c>
      <c r="F20" s="3">
        <f t="shared" si="5"/>
        <v>1375173.6942146264</v>
      </c>
      <c r="G20" s="3">
        <f t="shared" si="6"/>
        <v>343314.28267812607</v>
      </c>
    </row>
    <row r="21" spans="1:7" x14ac:dyDescent="0.2">
      <c r="A21">
        <v>2040</v>
      </c>
      <c r="B21" s="3">
        <f t="shared" si="1"/>
        <v>7042756.1259928336</v>
      </c>
      <c r="C21" s="3">
        <f t="shared" si="2"/>
        <v>4823004.4204459339</v>
      </c>
      <c r="D21" s="3">
        <f t="shared" si="3"/>
        <v>5518633.4830596866</v>
      </c>
      <c r="E21" s="3">
        <f t="shared" si="4"/>
        <v>1094499.6641739151</v>
      </c>
      <c r="F21" s="3">
        <f t="shared" si="5"/>
        <v>1382049.5626856994</v>
      </c>
      <c r="G21" s="3">
        <f t="shared" si="6"/>
        <v>345030.85409151664</v>
      </c>
    </row>
    <row r="22" spans="1:7" x14ac:dyDescent="0.2">
      <c r="A22">
        <v>2041</v>
      </c>
      <c r="B22" s="3">
        <f t="shared" si="1"/>
        <v>7077969.9066227973</v>
      </c>
      <c r="C22" s="3">
        <f t="shared" si="2"/>
        <v>4847119.4425481632</v>
      </c>
      <c r="D22" s="3">
        <f t="shared" si="3"/>
        <v>5546226.6504749842</v>
      </c>
      <c r="E22" s="3">
        <f t="shared" si="4"/>
        <v>1099972.1624947845</v>
      </c>
      <c r="F22" s="3">
        <f t="shared" si="5"/>
        <v>1388959.8104991277</v>
      </c>
      <c r="G22" s="3">
        <f t="shared" si="6"/>
        <v>346756.00836197421</v>
      </c>
    </row>
    <row r="23" spans="1:7" x14ac:dyDescent="0.2">
      <c r="A23">
        <v>2042</v>
      </c>
      <c r="B23" s="3">
        <f t="shared" si="1"/>
        <v>7113359.7561559109</v>
      </c>
      <c r="C23" s="3">
        <f t="shared" si="2"/>
        <v>4871355.0397609035</v>
      </c>
      <c r="D23" s="3">
        <f t="shared" si="3"/>
        <v>5573957.7837273581</v>
      </c>
      <c r="E23" s="3">
        <f t="shared" si="4"/>
        <v>1105472.0233072583</v>
      </c>
      <c r="F23" s="3">
        <f t="shared" si="5"/>
        <v>1395904.6095516232</v>
      </c>
      <c r="G23" s="3">
        <f t="shared" si="6"/>
        <v>348489.78840378404</v>
      </c>
    </row>
    <row r="24" spans="1:7" x14ac:dyDescent="0.2">
      <c r="A24">
        <v>2043</v>
      </c>
      <c r="B24" s="3">
        <f t="shared" si="1"/>
        <v>7148926.5549366893</v>
      </c>
      <c r="C24" s="3">
        <f t="shared" si="2"/>
        <v>4895711.8149597077</v>
      </c>
      <c r="D24" s="3">
        <f t="shared" si="3"/>
        <v>5601827.5726459939</v>
      </c>
      <c r="E24" s="3">
        <f t="shared" si="4"/>
        <v>1110999.3834237945</v>
      </c>
      <c r="F24" s="3">
        <f t="shared" si="5"/>
        <v>1402884.1325993813</v>
      </c>
      <c r="G24" s="3">
        <f t="shared" si="6"/>
        <v>350232.23734580295</v>
      </c>
    </row>
    <row r="25" spans="1:7" x14ac:dyDescent="0.2">
      <c r="A25">
        <v>2044</v>
      </c>
      <c r="B25" s="3">
        <f t="shared" si="1"/>
        <v>7184671.187711372</v>
      </c>
      <c r="C25" s="3">
        <f t="shared" si="2"/>
        <v>4920190.3740345053</v>
      </c>
      <c r="D25" s="3">
        <f t="shared" si="3"/>
        <v>5629836.7105092229</v>
      </c>
      <c r="E25" s="3">
        <f t="shared" si="4"/>
        <v>1116554.3803409133</v>
      </c>
      <c r="F25" s="3">
        <f t="shared" si="5"/>
        <v>1409898.5532623781</v>
      </c>
      <c r="G25" s="3">
        <f t="shared" si="6"/>
        <v>351983.39853253192</v>
      </c>
    </row>
    <row r="26" spans="1:7" x14ac:dyDescent="0.2">
      <c r="A26">
        <v>2045</v>
      </c>
      <c r="B26" s="3">
        <f t="shared" si="1"/>
        <v>7220594.5436499277</v>
      </c>
      <c r="C26" s="3">
        <f t="shared" si="2"/>
        <v>4944791.3259046776</v>
      </c>
      <c r="D26" s="3">
        <f t="shared" si="3"/>
        <v>5657985.8940617684</v>
      </c>
      <c r="E26" s="3">
        <f t="shared" si="4"/>
        <v>1122137.1522426177</v>
      </c>
      <c r="F26" s="3">
        <f t="shared" si="5"/>
        <v>1416948.0460286897</v>
      </c>
      <c r="G26" s="3">
        <f t="shared" si="6"/>
        <v>353743.31552519457</v>
      </c>
    </row>
    <row r="27" spans="1:7" x14ac:dyDescent="0.2">
      <c r="A27">
        <v>2046</v>
      </c>
      <c r="B27" s="3">
        <f t="shared" si="1"/>
        <v>7256697.5163681768</v>
      </c>
      <c r="C27" s="3">
        <f t="shared" si="2"/>
        <v>4969515.2825342007</v>
      </c>
      <c r="D27" s="3">
        <f t="shared" si="3"/>
        <v>5686275.8235320766</v>
      </c>
      <c r="E27" s="3">
        <f t="shared" si="4"/>
        <v>1127747.8380038308</v>
      </c>
      <c r="F27" s="3">
        <f t="shared" si="5"/>
        <v>1424032.786258833</v>
      </c>
      <c r="G27" s="3">
        <f t="shared" si="6"/>
        <v>355512.03210282052</v>
      </c>
    </row>
    <row r="28" spans="1:7" x14ac:dyDescent="0.2">
      <c r="A28">
        <v>2047</v>
      </c>
      <c r="B28" s="3">
        <f t="shared" si="1"/>
        <v>7292981.0039500166</v>
      </c>
      <c r="C28" s="3">
        <f t="shared" si="2"/>
        <v>4994362.858946871</v>
      </c>
      <c r="D28" s="3">
        <f t="shared" si="3"/>
        <v>5714707.2026497368</v>
      </c>
      <c r="E28" s="3">
        <f t="shared" si="4"/>
        <v>1133386.5771938497</v>
      </c>
      <c r="F28" s="3">
        <f t="shared" si="5"/>
        <v>1431152.9501901271</v>
      </c>
      <c r="G28" s="3">
        <f t="shared" si="6"/>
        <v>357289.59226333461</v>
      </c>
    </row>
    <row r="29" spans="1:7" x14ac:dyDescent="0.2">
      <c r="A29">
        <v>2048</v>
      </c>
      <c r="B29" s="3">
        <f t="shared" si="1"/>
        <v>7329445.9089697655</v>
      </c>
      <c r="C29" s="3">
        <f t="shared" si="2"/>
        <v>5019334.6732416051</v>
      </c>
      <c r="D29" s="3">
        <f t="shared" si="3"/>
        <v>5743280.7386629852</v>
      </c>
      <c r="E29" s="3">
        <f t="shared" si="4"/>
        <v>1139053.5100798188</v>
      </c>
      <c r="F29" s="3">
        <f t="shared" si="5"/>
        <v>1438308.7149410776</v>
      </c>
      <c r="G29" s="3">
        <f t="shared" si="6"/>
        <v>359076.04022465122</v>
      </c>
    </row>
    <row r="30" spans="1:7" x14ac:dyDescent="0.2">
      <c r="A30">
        <v>2049</v>
      </c>
      <c r="B30" s="3">
        <f t="shared" si="1"/>
        <v>7366093.1385146137</v>
      </c>
      <c r="C30" s="3">
        <f t="shared" si="2"/>
        <v>5044431.3466078127</v>
      </c>
      <c r="D30" s="3">
        <f t="shared" si="3"/>
        <v>5771997.1423562998</v>
      </c>
      <c r="E30" s="3">
        <f t="shared" si="4"/>
        <v>1144748.7776302178</v>
      </c>
      <c r="F30" s="3">
        <f t="shared" si="5"/>
        <v>1445500.2585157829</v>
      </c>
      <c r="G30" s="3">
        <f t="shared" si="6"/>
        <v>360871.42042577441</v>
      </c>
    </row>
    <row r="31" spans="1:7" x14ac:dyDescent="0.2">
      <c r="A31">
        <v>2050</v>
      </c>
      <c r="B31" s="3">
        <f t="shared" si="1"/>
        <v>7402923.604207186</v>
      </c>
      <c r="C31" s="3">
        <f t="shared" si="2"/>
        <v>5069653.5033408515</v>
      </c>
      <c r="D31" s="3">
        <f t="shared" si="3"/>
        <v>5800857.1280680811</v>
      </c>
      <c r="E31" s="3">
        <f t="shared" si="4"/>
        <v>1150472.5215183687</v>
      </c>
      <c r="F31" s="3">
        <f t="shared" si="5"/>
        <v>1452727.7598083618</v>
      </c>
      <c r="G31" s="3">
        <f t="shared" si="6"/>
        <v>362675.77752790326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C816-1BAB-004C-89E6-CB2D019E6E41}">
  <dimension ref="A1:G31"/>
  <sheetViews>
    <sheetView zoomScale="125" workbookViewId="0">
      <selection activeCell="B6" sqref="B6"/>
    </sheetView>
  </sheetViews>
  <sheetFormatPr baseColWidth="10" defaultRowHeight="16" x14ac:dyDescent="0.2"/>
  <cols>
    <col min="3" max="3" width="11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2021</v>
      </c>
      <c r="B2" s="3">
        <f>Calculations!B7</f>
        <v>6406008</v>
      </c>
      <c r="C2" s="3">
        <f>Calculations!C7</f>
        <v>4386948</v>
      </c>
      <c r="D2" s="3">
        <f>Calculations!D7</f>
        <v>5019684</v>
      </c>
      <c r="E2" s="3">
        <f>Calculations!E7</f>
        <v>995544</v>
      </c>
      <c r="F2" s="3">
        <f>Calculations!F7</f>
        <v>1257096</v>
      </c>
      <c r="G2" s="3">
        <f>Calculations!G7</f>
        <v>313836</v>
      </c>
    </row>
    <row r="3" spans="1:7" x14ac:dyDescent="0.2">
      <c r="A3">
        <v>2022</v>
      </c>
      <c r="B3" s="3">
        <f>B$2+Rates!A$3*LOG(('New Populations'!$A3-'New Populations'!$A$2+1)/1.5)</f>
        <v>6607095.3813976664</v>
      </c>
      <c r="C3" s="3">
        <f>C$2+Rates!B$3*LOG(('New Populations'!$A3-'New Populations'!$A$2+1)/1.5)</f>
        <v>4436216.7093364419</v>
      </c>
      <c r="D3" s="3">
        <f>D$2+Rates!C$3*LOG(('New Populations'!$A3-'New Populations'!$A$2+1)/1.5)</f>
        <v>5085015.1774653075</v>
      </c>
      <c r="E3" s="3">
        <f>E$2+Rates!D$3*LOG(('New Populations'!$A3-'New Populations'!$A$2+1)/1.5)</f>
        <v>976765.78551397275</v>
      </c>
      <c r="F3" s="3">
        <f>F$2+Rates!E$3*LOG(('New Populations'!$A3-'New Populations'!$A$2+1)/1.5)</f>
        <v>1242009.971367585</v>
      </c>
      <c r="G3" s="3">
        <f>G$2+Rates!F$3*LOG(('New Populations'!$A3-'New Populations'!$A$2+1)/1.5)</f>
        <v>312507.32013445225</v>
      </c>
    </row>
    <row r="4" spans="1:7" x14ac:dyDescent="0.2">
      <c r="A4">
        <v>2023</v>
      </c>
      <c r="B4" s="3">
        <f>B$2+Rates!A$3*LOG(('New Populations'!$A4-'New Populations'!$A$2+1)/1.5)</f>
        <v>6890512.1273308303</v>
      </c>
      <c r="C4" s="3">
        <f>C$2+Rates!B$3*LOG(('New Populations'!$A4-'New Populations'!$A$2+1)/1.5)</f>
        <v>4505657.0550180404</v>
      </c>
      <c r="D4" s="3">
        <f>D$2+Rates!C$3*LOG(('New Populations'!$A4-'New Populations'!$A$2+1)/1.5)</f>
        <v>5177094.300463995</v>
      </c>
      <c r="E4" s="3">
        <f>E$2+Rates!D$3*LOG(('New Populations'!$A4-'New Populations'!$A$2+1)/1.5)</f>
        <v>950299.37868588802</v>
      </c>
      <c r="F4" s="3">
        <f>F$2+Rates!E$3*LOG(('New Populations'!$A4-'New Populations'!$A$2+1)/1.5)</f>
        <v>1220747.4082254544</v>
      </c>
      <c r="G4" s="3">
        <f>G$2+Rates!F$3*LOG(('New Populations'!$A4-'New Populations'!$A$2+1)/1.5)</f>
        <v>310634.65104272158</v>
      </c>
    </row>
    <row r="5" spans="1:7" x14ac:dyDescent="0.2">
      <c r="A5">
        <v>2024</v>
      </c>
      <c r="B5" s="3">
        <f>B$2+Rates!A$3*LOG(('New Populations'!$A5-'New Populations'!$A$2+1)/1.5)</f>
        <v>7091599.5087284967</v>
      </c>
      <c r="C5" s="3">
        <f>C$2+Rates!B$3*LOG(('New Populations'!$A5-'New Populations'!$A$2+1)/1.5)</f>
        <v>4554925.7643544832</v>
      </c>
      <c r="D5" s="3">
        <f>D$2+Rates!C$3*LOG(('New Populations'!$A5-'New Populations'!$A$2+1)/1.5)</f>
        <v>5242425.4779293025</v>
      </c>
      <c r="E5" s="3">
        <f>E$2+Rates!D$3*LOG(('New Populations'!$A5-'New Populations'!$A$2+1)/1.5)</f>
        <v>931521.16419986077</v>
      </c>
      <c r="F5" s="3">
        <f>F$2+Rates!E$3*LOG(('New Populations'!$A5-'New Populations'!$A$2+1)/1.5)</f>
        <v>1205661.3795930396</v>
      </c>
      <c r="G5" s="3">
        <f>G$2+Rates!F$3*LOG(('New Populations'!$A5-'New Populations'!$A$2+1)/1.5)</f>
        <v>309305.97117717378</v>
      </c>
    </row>
    <row r="6" spans="1:7" x14ac:dyDescent="0.2">
      <c r="A6">
        <v>2025</v>
      </c>
      <c r="B6" s="3">
        <f>B$2+Rates!A$3*LOG(('New Populations'!$A6-'New Populations'!$A$2+1)/1.5)</f>
        <v>7247574.9994051754</v>
      </c>
      <c r="C6" s="3">
        <f>C$2+Rates!B$3*LOG(('New Populations'!$A6-'New Populations'!$A$2+1)/1.5)</f>
        <v>4593141.54428232</v>
      </c>
      <c r="D6" s="3">
        <f>D$2+Rates!C$3*LOG(('New Populations'!$A6-'New Populations'!$A$2+1)/1.5)</f>
        <v>5293100.2760733236</v>
      </c>
      <c r="E6" s="3">
        <f>E$2+Rates!D$3*LOG(('New Populations'!$A6-'New Populations'!$A$2+1)/1.5)</f>
        <v>916955.64945630857</v>
      </c>
      <c r="F6" s="3">
        <f>F$2+Rates!E$3*LOG(('New Populations'!$A6-'New Populations'!$A$2+1)/1.5)</f>
        <v>1193959.7466912216</v>
      </c>
      <c r="G6" s="3">
        <f>G$2+Rates!F$3*LOG(('New Populations'!$A6-'New Populations'!$A$2+1)/1.5)</f>
        <v>308275.3670062875</v>
      </c>
    </row>
    <row r="7" spans="1:7" x14ac:dyDescent="0.2">
      <c r="A7">
        <v>2026</v>
      </c>
      <c r="B7" s="3">
        <f>B$2+Rates!A$3*LOG(('New Populations'!$A7-'New Populations'!$A$2+1)/1.5)</f>
        <v>7375016.2546616606</v>
      </c>
      <c r="C7" s="3">
        <f>C$2+Rates!B$3*LOG(('New Populations'!$A7-'New Populations'!$A$2+1)/1.5)</f>
        <v>4624366.1100360816</v>
      </c>
      <c r="D7" s="3">
        <f>D$2+Rates!C$3*LOG(('New Populations'!$A7-'New Populations'!$A$2+1)/1.5)</f>
        <v>5334504.6009279899</v>
      </c>
      <c r="E7" s="3">
        <f>E$2+Rates!D$3*LOG(('New Populations'!$A7-'New Populations'!$A$2+1)/1.5)</f>
        <v>905054.75737177616</v>
      </c>
      <c r="F7" s="3">
        <f>F$2+Rates!E$3*LOG(('New Populations'!$A7-'New Populations'!$A$2+1)/1.5)</f>
        <v>1184398.816450909</v>
      </c>
      <c r="G7" s="3">
        <f>G$2+Rates!F$3*LOG(('New Populations'!$A7-'New Populations'!$A$2+1)/1.5)</f>
        <v>307433.30208544317</v>
      </c>
    </row>
    <row r="8" spans="1:7" x14ac:dyDescent="0.2">
      <c r="A8">
        <v>2027</v>
      </c>
      <c r="B8" s="3">
        <f>B$2+Rates!A$3*LOG(('New Populations'!$A8-'New Populations'!$A$2+1)/1.5)</f>
        <v>7482766.3006862663</v>
      </c>
      <c r="C8" s="3">
        <f>C$2+Rates!B$3*LOG(('New Populations'!$A8-'New Populations'!$A$2+1)/1.5)</f>
        <v>4650766.1042161053</v>
      </c>
      <c r="D8" s="3">
        <f>D$2+Rates!C$3*LOG(('New Populations'!$A8-'New Populations'!$A$2+1)/1.5)</f>
        <v>5369511.4587914748</v>
      </c>
      <c r="E8" s="3">
        <f>E$2+Rates!D$3*LOG(('New Populations'!$A8-'New Populations'!$A$2+1)/1.5)</f>
        <v>894992.69648528006</v>
      </c>
      <c r="F8" s="3">
        <f>F$2+Rates!E$3*LOG(('New Populations'!$A8-'New Populations'!$A$2+1)/1.5)</f>
        <v>1176315.1651139976</v>
      </c>
      <c r="G8" s="3">
        <f>G$2+Rates!F$3*LOG(('New Populations'!$A8-'New Populations'!$A$2+1)/1.5)</f>
        <v>306721.34633929108</v>
      </c>
    </row>
    <row r="9" spans="1:7" x14ac:dyDescent="0.2">
      <c r="A9">
        <v>2028</v>
      </c>
      <c r="B9" s="3">
        <f>B$2+Rates!A$3*LOG(('New Populations'!$A9-'New Populations'!$A$2+1)/1.5)</f>
        <v>7576103.6360593271</v>
      </c>
      <c r="C9" s="3">
        <f>C$2+Rates!B$3*LOG(('New Populations'!$A9-'New Populations'!$A$2+1)/1.5)</f>
        <v>4673634.8193725236</v>
      </c>
      <c r="D9" s="3">
        <f>D$2+Rates!C$3*LOG(('New Populations'!$A9-'New Populations'!$A$2+1)/1.5)</f>
        <v>5399835.7783932975</v>
      </c>
      <c r="E9" s="3">
        <f>E$2+Rates!D$3*LOG(('New Populations'!$A9-'New Populations'!$A$2+1)/1.5)</f>
        <v>886276.54288574879</v>
      </c>
      <c r="F9" s="3">
        <f>F$2+Rates!E$3*LOG(('New Populations'!$A9-'New Populations'!$A$2+1)/1.5)</f>
        <v>1169312.787818494</v>
      </c>
      <c r="G9" s="3">
        <f>G$2+Rates!F$3*LOG(('New Populations'!$A9-'New Populations'!$A$2+1)/1.5)</f>
        <v>306104.62221989536</v>
      </c>
    </row>
    <row r="10" spans="1:7" x14ac:dyDescent="0.2">
      <c r="A10">
        <v>2029</v>
      </c>
      <c r="B10" s="3">
        <f>B$2+Rates!A$3*LOG(('New Populations'!$A10-'New Populations'!$A$2+1)/1.5)</f>
        <v>7658433.0005948246</v>
      </c>
      <c r="C10" s="3">
        <f>C$2+Rates!B$3*LOG(('New Populations'!$A10-'New Populations'!$A$2+1)/1.5)</f>
        <v>4693806.45571768</v>
      </c>
      <c r="D10" s="3">
        <f>D$2+Rates!C$3*LOG(('New Populations'!$A10-'New Populations'!$A$2+1)/1.5)</f>
        <v>5426583.7239266764</v>
      </c>
      <c r="E10" s="3">
        <f>E$2+Rates!D$3*LOG(('New Populations'!$A10-'New Populations'!$A$2+1)/1.5)</f>
        <v>878588.35054369143</v>
      </c>
      <c r="F10" s="3">
        <f>F$2+Rates!E$3*LOG(('New Populations'!$A10-'New Populations'!$A$2+1)/1.5)</f>
        <v>1163136.2533087784</v>
      </c>
      <c r="G10" s="3">
        <f>G$2+Rates!F$3*LOG(('New Populations'!$A10-'New Populations'!$A$2+1)/1.5)</f>
        <v>305560.6329937125</v>
      </c>
    </row>
    <row r="11" spans="1:7" x14ac:dyDescent="0.2">
      <c r="A11">
        <v>2030</v>
      </c>
      <c r="B11" s="3">
        <f>B$2+Rates!A$3*LOG(('New Populations'!$A11-'New Populations'!$A$2+1)/1.5)</f>
        <v>7732079.1267360058</v>
      </c>
      <c r="C11" s="3">
        <f>C$2+Rates!B$3*LOG(('New Populations'!$A11-'New Populations'!$A$2+1)/1.5)</f>
        <v>4711850.5993003612</v>
      </c>
      <c r="D11" s="3">
        <f>D$2+Rates!C$3*LOG(('New Populations'!$A11-'New Populations'!$A$2+1)/1.5)</f>
        <v>5450510.5765373185</v>
      </c>
      <c r="E11" s="3">
        <f>E$2+Rates!D$3*LOG(('New Populations'!$A11-'New Populations'!$A$2+1)/1.5)</f>
        <v>871711.02814219659</v>
      </c>
      <c r="F11" s="3">
        <f>F$2+Rates!E$3*LOG(('New Populations'!$A11-'New Populations'!$A$2+1)/1.5)</f>
        <v>1157611.1549166762</v>
      </c>
      <c r="G11" s="3">
        <f>G$2+Rates!F$3*LOG(('New Populations'!$A11-'New Populations'!$A$2+1)/1.5)</f>
        <v>305074.01804900909</v>
      </c>
    </row>
    <row r="12" spans="1:7" x14ac:dyDescent="0.2">
      <c r="A12">
        <v>2031</v>
      </c>
      <c r="B12" s="3">
        <f>B$2+Rates!A$3*LOG(('New Populations'!$A12-'New Populations'!$A$2+1)/1.5)</f>
        <v>7798700.1515153814</v>
      </c>
      <c r="C12" s="3">
        <f>C$2+Rates!B$3*LOG(('New Populations'!$A12-'New Populations'!$A$2+1)/1.5)</f>
        <v>4728173.5126663661</v>
      </c>
      <c r="D12" s="3">
        <f>D$2+Rates!C$3*LOG(('New Populations'!$A12-'New Populations'!$A$2+1)/1.5)</f>
        <v>5472155.0475256536</v>
      </c>
      <c r="E12" s="3">
        <f>E$2+Rates!D$3*LOG(('New Populations'!$A12-'New Populations'!$A$2+1)/1.5)</f>
        <v>865489.73328077479</v>
      </c>
      <c r="F12" s="3">
        <f>F$2+Rates!E$3*LOG(('New Populations'!$A12-'New Populations'!$A$2+1)/1.5)</f>
        <v>1152613.0954643283</v>
      </c>
      <c r="G12" s="3">
        <f>G$2+Rates!F$3*LOG(('New Populations'!$A12-'New Populations'!$A$2+1)/1.5)</f>
        <v>304633.82128663012</v>
      </c>
    </row>
    <row r="13" spans="1:7" x14ac:dyDescent="0.2">
      <c r="A13">
        <v>2032</v>
      </c>
      <c r="B13" s="3">
        <f>B$2+Rates!A$3*LOG(('New Populations'!$A13-'New Populations'!$A$2+1)/1.5)</f>
        <v>7859520.381992491</v>
      </c>
      <c r="C13" s="3">
        <f>C$2+Rates!B$3*LOG(('New Populations'!$A13-'New Populations'!$A$2+1)/1.5)</f>
        <v>4743075.165054122</v>
      </c>
      <c r="D13" s="3">
        <f>D$2+Rates!C$3*LOG(('New Populations'!$A13-'New Populations'!$A$2+1)/1.5)</f>
        <v>5491914.901391984</v>
      </c>
      <c r="E13" s="3">
        <f>E$2+Rates!D$3*LOG(('New Populations'!$A13-'New Populations'!$A$2+1)/1.5)</f>
        <v>859810.13605766417</v>
      </c>
      <c r="F13" s="3">
        <f>F$2+Rates!E$3*LOG(('New Populations'!$A13-'New Populations'!$A$2+1)/1.5)</f>
        <v>1148050.2246763634</v>
      </c>
      <c r="G13" s="3">
        <f>G$2+Rates!F$3*LOG(('New Populations'!$A13-'New Populations'!$A$2+1)/1.5)</f>
        <v>304231.95312816469</v>
      </c>
    </row>
    <row r="14" spans="1:7" x14ac:dyDescent="0.2">
      <c r="A14">
        <v>2033</v>
      </c>
      <c r="B14" s="3">
        <f>B$2+Rates!A$3*LOG(('New Populations'!$A14-'New Populations'!$A$2+1)/1.5)</f>
        <v>7915469.5704451296</v>
      </c>
      <c r="C14" s="3">
        <f>C$2+Rates!B$3*LOG(('New Populations'!$A14-'New Populations'!$A$2+1)/1.5)</f>
        <v>4756783.356410156</v>
      </c>
      <c r="D14" s="3">
        <f>D$2+Rates!C$3*LOG(('New Populations'!$A14-'New Populations'!$A$2+1)/1.5)</f>
        <v>5510092.2048828024</v>
      </c>
      <c r="E14" s="3">
        <f>E$2+Rates!D$3*LOG(('New Populations'!$A14-'New Populations'!$A$2+1)/1.5)</f>
        <v>854585.41308509186</v>
      </c>
      <c r="F14" s="3">
        <f>F$2+Rates!E$3*LOG(('New Populations'!$A14-'New Populations'!$A$2+1)/1.5)</f>
        <v>1143852.7904411058</v>
      </c>
      <c r="G14" s="3">
        <f>G$2+Rates!F$3*LOG(('New Populations'!$A14-'New Populations'!$A$2+1)/1.5)</f>
        <v>303862.27025858802</v>
      </c>
    </row>
    <row r="15" spans="1:7" x14ac:dyDescent="0.2">
      <c r="A15">
        <v>2034</v>
      </c>
      <c r="B15" s="3">
        <f>B$2+Rates!A$3*LOG(('New Populations'!$A15-'New Populations'!$A$2+1)/1.5)</f>
        <v>7967270.4280170975</v>
      </c>
      <c r="C15" s="3">
        <f>C$2+Rates!B$3*LOG(('New Populations'!$A15-'New Populations'!$A$2+1)/1.5)</f>
        <v>4769475.1592341457</v>
      </c>
      <c r="D15" s="3">
        <f>D$2+Rates!C$3*LOG(('New Populations'!$A15-'New Populations'!$A$2+1)/1.5)</f>
        <v>5526921.7592554698</v>
      </c>
      <c r="E15" s="3">
        <f>E$2+Rates!D$3*LOG(('New Populations'!$A15-'New Populations'!$A$2+1)/1.5)</f>
        <v>849748.0751711682</v>
      </c>
      <c r="F15" s="3">
        <f>F$2+Rates!E$3*LOG(('New Populations'!$A15-'New Populations'!$A$2+1)/1.5)</f>
        <v>1139966.573339452</v>
      </c>
      <c r="G15" s="3">
        <f>G$2+Rates!F$3*LOG(('New Populations'!$A15-'New Populations'!$A$2+1)/1.5)</f>
        <v>303519.99738201266</v>
      </c>
    </row>
    <row r="16" spans="1:7" x14ac:dyDescent="0.2">
      <c r="A16">
        <v>2035</v>
      </c>
      <c r="B16" s="3">
        <f>B$2+Rates!A$3*LOG(('New Populations'!$A16-'New Populations'!$A$2+1)/1.5)</f>
        <v>8015495.8726691697</v>
      </c>
      <c r="C16" s="3">
        <f>C$2+Rates!B$3*LOG(('New Populations'!$A16-'New Populations'!$A$2+1)/1.5)</f>
        <v>4781290.9449819596</v>
      </c>
      <c r="D16" s="3">
        <f>D$2+Rates!C$3*LOG(('New Populations'!$A16-'New Populations'!$A$2+1)/1.5)</f>
        <v>5542589.699536005</v>
      </c>
      <c r="E16" s="3">
        <f>E$2+Rates!D$3*LOG(('New Populations'!$A16-'New Populations'!$A$2+1)/1.5)</f>
        <v>845244.62131411198</v>
      </c>
      <c r="F16" s="3">
        <f>F$2+Rates!E$3*LOG(('New Populations'!$A16-'New Populations'!$A$2+1)/1.5)</f>
        <v>1136348.5917745456</v>
      </c>
      <c r="G16" s="3">
        <f>G$2+Rates!F$3*LOG(('New Populations'!$A16-'New Populations'!$A$2+1)/1.5)</f>
        <v>303201.34895727842</v>
      </c>
    </row>
    <row r="17" spans="1:7" x14ac:dyDescent="0.2">
      <c r="A17">
        <v>2036</v>
      </c>
      <c r="B17" s="3">
        <f>B$2+Rates!A$3*LOG(('New Populations'!$A17-'New Populations'!$A$2+1)/1.5)</f>
        <v>8060607.7633901574</v>
      </c>
      <c r="C17" s="3">
        <f>C$2+Rates!B$3*LOG(('New Populations'!$A17-'New Populations'!$A$2+1)/1.5)</f>
        <v>4792343.8743905649</v>
      </c>
      <c r="D17" s="3">
        <f>D$2+Rates!C$3*LOG(('New Populations'!$A17-'New Populations'!$A$2+1)/1.5)</f>
        <v>5557246.0788572915</v>
      </c>
      <c r="E17" s="3">
        <f>E$2+Rates!D$3*LOG(('New Populations'!$A17-'New Populations'!$A$2+1)/1.5)</f>
        <v>841031.92157163681</v>
      </c>
      <c r="F17" s="3">
        <f>F$2+Rates!E$3*LOG(('New Populations'!$A17-'New Populations'!$A$2+1)/1.5)</f>
        <v>1132964.1960439484</v>
      </c>
      <c r="G17" s="3">
        <f>G$2+Rates!F$3*LOG(('New Populations'!$A17-'New Populations'!$A$2+1)/1.5)</f>
        <v>302903.27326261695</v>
      </c>
    </row>
    <row r="18" spans="1:7" x14ac:dyDescent="0.2">
      <c r="A18">
        <v>2037</v>
      </c>
      <c r="B18" s="3">
        <f>B$2+Rates!A$3*LOG(('New Populations'!$A18-'New Populations'!$A$2+1)/1.5)</f>
        <v>8102983.8709640279</v>
      </c>
      <c r="C18" s="3">
        <f>C$2+Rates!B$3*LOG(('New Populations'!$A18-'New Populations'!$A$2+1)/1.5)</f>
        <v>4802726.5056245858</v>
      </c>
      <c r="D18" s="3">
        <f>D$2+Rates!C$3*LOG(('New Populations'!$A18-'New Populations'!$A$2+1)/1.5)</f>
        <v>5571013.6309779426</v>
      </c>
      <c r="E18" s="3">
        <f>E$2+Rates!D$3*LOG(('New Populations'!$A18-'New Populations'!$A$2+1)/1.5)</f>
        <v>837074.69844020891</v>
      </c>
      <c r="F18" s="3">
        <f>F$2+Rates!E$3*LOG(('New Populations'!$A18-'New Populations'!$A$2+1)/1.5)</f>
        <v>1129785.0449318981</v>
      </c>
      <c r="G18" s="3">
        <f>G$2+Rates!F$3*LOG(('New Populations'!$A18-'New Populations'!$A$2+1)/1.5)</f>
        <v>302623.27418697957</v>
      </c>
    </row>
    <row r="19" spans="1:7" x14ac:dyDescent="0.2">
      <c r="A19">
        <v>2038</v>
      </c>
      <c r="B19" s="3">
        <f>B$2+Rates!A$3*LOG(('New Populations'!$A19-'New Populations'!$A$2+1)/1.5)</f>
        <v>8142937.1279256549</v>
      </c>
      <c r="C19" s="3">
        <f>C$2+Rates!B$3*LOG(('New Populations'!$A19-'New Populations'!$A$2+1)/1.5)</f>
        <v>4812515.5107357204</v>
      </c>
      <c r="D19" s="3">
        <f>D$2+Rates!C$3*LOG(('New Populations'!$A19-'New Populations'!$A$2+1)/1.5)</f>
        <v>5583994.0243906714</v>
      </c>
      <c r="E19" s="3">
        <f>E$2+Rates!D$3*LOG(('New Populations'!$A19-'New Populations'!$A$2+1)/1.5)</f>
        <v>833343.72922957945</v>
      </c>
      <c r="F19" s="3">
        <f>F$2+Rates!E$3*LOG(('New Populations'!$A19-'New Populations'!$A$2+1)/1.5)</f>
        <v>1126787.6615342328</v>
      </c>
      <c r="G19" s="3">
        <f>G$2+Rates!F$3*LOG(('New Populations'!$A19-'New Populations'!$A$2+1)/1.5)</f>
        <v>302359.28403643408</v>
      </c>
    </row>
    <row r="20" spans="1:7" x14ac:dyDescent="0.2">
      <c r="A20">
        <v>2039</v>
      </c>
      <c r="B20" s="3">
        <f>B$2+Rates!A$3*LOG(('New Populations'!$A20-'New Populations'!$A$2+1)/1.5)</f>
        <v>8180729.666932445</v>
      </c>
      <c r="C20" s="3">
        <f>C$2+Rates!B$3*LOG(('New Populations'!$A20-'New Populations'!$A$2+1)/1.5)</f>
        <v>4821775.1152244257</v>
      </c>
      <c r="D20" s="3">
        <f>D$2+Rates!C$3*LOG(('New Populations'!$A20-'New Populations'!$A$2+1)/1.5)</f>
        <v>5596272.4232417382</v>
      </c>
      <c r="E20" s="3">
        <f>E$2+Rates!D$3*LOG(('New Populations'!$A20-'New Populations'!$A$2+1)/1.5)</f>
        <v>829814.53511253244</v>
      </c>
      <c r="F20" s="3">
        <f>F$2+Rates!E$3*LOG(('New Populations'!$A20-'New Populations'!$A$2+1)/1.5)</f>
        <v>1123952.3800681094</v>
      </c>
      <c r="G20" s="3">
        <f>G$2+Rates!F$3*LOG(('New Populations'!$A20-'New Populations'!$A$2+1)/1.5)</f>
        <v>302109.57077597367</v>
      </c>
    </row>
    <row r="21" spans="1:7" x14ac:dyDescent="0.2">
      <c r="A21">
        <v>2040</v>
      </c>
      <c r="B21" s="3">
        <f>B$2+Rates!A$3*LOG(('New Populations'!$A21-'New Populations'!$A$2+1)/1.5)</f>
        <v>8216583.2540668361</v>
      </c>
      <c r="C21" s="3">
        <f>C$2+Rates!B$3*LOG(('New Populations'!$A21-'New Populations'!$A$2+1)/1.5)</f>
        <v>4830559.6543184016</v>
      </c>
      <c r="D21" s="3">
        <f>D$2+Rates!C$3*LOG(('New Populations'!$A21-'New Populations'!$A$2+1)/1.5)</f>
        <v>5607920.8770013135</v>
      </c>
      <c r="E21" s="3">
        <f>E$2+Rates!D$3*LOG(('New Populations'!$A21-'New Populations'!$A$2+1)/1.5)</f>
        <v>826466.40682808473</v>
      </c>
      <c r="F21" s="3">
        <f>F$2+Rates!E$3*LOG(('New Populations'!$A21-'New Populations'!$A$2+1)/1.5)</f>
        <v>1121262.5631421306</v>
      </c>
      <c r="G21" s="3">
        <f>G$2+Rates!F$3*LOG(('New Populations'!$A21-'New Populations'!$A$2+1)/1.5)</f>
        <v>301872.66909173067</v>
      </c>
    </row>
    <row r="22" spans="1:7" x14ac:dyDescent="0.2">
      <c r="A22">
        <v>2041</v>
      </c>
      <c r="B22" s="3">
        <f>B$2+Rates!A$3*LOG(('New Populations'!$A22-'New Populations'!$A$2+1)/1.5)</f>
        <v>8250687.1739502614</v>
      </c>
      <c r="C22" s="3">
        <f>C$2+Rates!B$3*LOG(('New Populations'!$A22-'New Populations'!$A$2+1)/1.5)</f>
        <v>4838915.5049157441</v>
      </c>
      <c r="D22" s="3">
        <f>D$2+Rates!C$3*LOG(('New Populations'!$A22-'New Populations'!$A$2+1)/1.5)</f>
        <v>5619000.8822541563</v>
      </c>
      <c r="E22" s="3">
        <f>E$2+Rates!D$3*LOG(('New Populations'!$A22-'New Populations'!$A$2+1)/1.5)</f>
        <v>823281.66834308347</v>
      </c>
      <c r="F22" s="3">
        <f>F$2+Rates!E$3*LOG(('New Populations'!$A22-'New Populations'!$A$2+1)/1.5)</f>
        <v>1118704.0101973217</v>
      </c>
      <c r="G22" s="3">
        <f>G$2+Rates!F$3*LOG(('New Populations'!$A22-'New Populations'!$A$2+1)/1.5)</f>
        <v>301647.32829028199</v>
      </c>
    </row>
    <row r="23" spans="1:7" x14ac:dyDescent="0.2">
      <c r="A23">
        <v>2042</v>
      </c>
      <c r="B23" s="3">
        <f>B$2+Rates!A$3*LOG(('New Populations'!$A23-'New Populations'!$A$2+1)/1.5)</f>
        <v>8283204.2788462117</v>
      </c>
      <c r="C23" s="3">
        <f>C$2+Rates!B$3*LOG(('New Populations'!$A23-'New Populations'!$A$2+1)/1.5)</f>
        <v>4846882.5676844073</v>
      </c>
      <c r="D23" s="3">
        <f>D$2+Rates!C$3*LOG(('New Populations'!$A23-'New Populations'!$A$2+1)/1.5)</f>
        <v>5629565.3479896486</v>
      </c>
      <c r="E23" s="3">
        <f>E$2+Rates!D$3*LOG(('New Populations'!$A23-'New Populations'!$A$2+1)/1.5)</f>
        <v>820245.11196666281</v>
      </c>
      <c r="F23" s="3">
        <f>F$2+Rates!E$3*LOG(('New Populations'!$A23-'New Populations'!$A$2+1)/1.5)</f>
        <v>1116264.5036897827</v>
      </c>
      <c r="G23" s="3">
        <f>G$2+Rates!F$3*LOG(('New Populations'!$A23-'New Populations'!$A$2+1)/1.5)</f>
        <v>301432.4723293517</v>
      </c>
    </row>
    <row r="24" spans="1:7" x14ac:dyDescent="0.2">
      <c r="A24">
        <v>2043</v>
      </c>
      <c r="B24" s="3">
        <f>B$2+Rates!A$3*LOG(('New Populations'!$A24-'New Populations'!$A$2+1)/1.5)</f>
        <v>8314275.6920131836</v>
      </c>
      <c r="C24" s="3">
        <f>C$2+Rates!B$3*LOG(('New Populations'!$A24-'New Populations'!$A$2+1)/1.5)</f>
        <v>4854495.4194374895</v>
      </c>
      <c r="D24" s="3">
        <f>D$2+Rates!C$3*LOG(('New Populations'!$A24-'New Populations'!$A$2+1)/1.5)</f>
        <v>5639660.1236717431</v>
      </c>
      <c r="E24" s="3">
        <f>E$2+Rates!D$3*LOG(('New Populations'!$A24-'New Populations'!$A$2+1)/1.5)</f>
        <v>817343.55913536157</v>
      </c>
      <c r="F24" s="3">
        <f>F$2+Rates!E$3*LOG(('New Populations'!$A24-'New Populations'!$A$2+1)/1.5)</f>
        <v>1113933.4562345496</v>
      </c>
      <c r="G24" s="3">
        <f>G$2+Rates!F$3*LOG(('New Populations'!$A24-'New Populations'!$A$2+1)/1.5)</f>
        <v>301227.16874052316</v>
      </c>
    </row>
    <row r="25" spans="1:7" x14ac:dyDescent="0.2">
      <c r="A25">
        <v>2044</v>
      </c>
      <c r="B25" s="3">
        <f>B$2+Rates!A$3*LOG(('New Populations'!$A25-'New Populations'!$A$2+1)/1.5)</f>
        <v>8344024.5093233213</v>
      </c>
      <c r="C25" s="3">
        <f>C$2+Rates!B$3*LOG(('New Populations'!$A25-'New Populations'!$A$2+1)/1.5)</f>
        <v>4861784.2200721633</v>
      </c>
      <c r="D25" s="3">
        <f>D$2+Rates!C$3*LOG(('New Populations'!$A25-'New Populations'!$A$2+1)/1.5)</f>
        <v>5649325.2018559789</v>
      </c>
      <c r="E25" s="3">
        <f>E$2+Rates!D$3*LOG(('New Populations'!$A25-'New Populations'!$A$2+1)/1.5)</f>
        <v>814565.51474355219</v>
      </c>
      <c r="F25" s="3">
        <f>F$2+Rates!E$3*LOG(('New Populations'!$A25-'New Populations'!$A$2+1)/1.5)</f>
        <v>1111701.632901818</v>
      </c>
      <c r="G25" s="3">
        <f>G$2+Rates!F$3*LOG(('New Populations'!$A25-'New Populations'!$A$2+1)/1.5)</f>
        <v>301030.60417088628</v>
      </c>
    </row>
    <row r="26" spans="1:7" x14ac:dyDescent="0.2">
      <c r="A26">
        <v>2045</v>
      </c>
      <c r="B26" s="3">
        <f>B$2+Rates!A$3*LOG(('New Populations'!$A26-'New Populations'!$A$2+1)/1.5)</f>
        <v>8372558.7447435139</v>
      </c>
      <c r="C26" s="3">
        <f>C$2+Rates!B$3*LOG(('New Populations'!$A26-'New Populations'!$A$2+1)/1.5)</f>
        <v>4868775.4342462383</v>
      </c>
      <c r="D26" s="3">
        <f>D$2+Rates!C$3*LOG(('New Populations'!$A26-'New Populations'!$A$2+1)/1.5)</f>
        <v>5658595.6751453346</v>
      </c>
      <c r="E26" s="3">
        <f>E$2+Rates!D$3*LOG(('New Populations'!$A26-'New Populations'!$A$2+1)/1.5)</f>
        <v>811900.89208453242</v>
      </c>
      <c r="F26" s="3">
        <f>F$2+Rates!E$3*LOG(('New Populations'!$A26-'New Populations'!$A$2+1)/1.5)</f>
        <v>1109560.9302403126</v>
      </c>
      <c r="G26" s="3">
        <f>G$2+Rates!F$3*LOG(('New Populations'!$A26-'New Populations'!$A$2+1)/1.5)</f>
        <v>300842.06492084439</v>
      </c>
    </row>
    <row r="27" spans="1:7" x14ac:dyDescent="0.2">
      <c r="A27">
        <v>2046</v>
      </c>
      <c r="B27" s="3">
        <f>B$2+Rates!A$3*LOG(('New Populations'!$A27-'New Populations'!$A$2+1)/1.5)</f>
        <v>8399973.69777596</v>
      </c>
      <c r="C27" s="3">
        <f>C$2+Rates!B$3*LOG(('New Populations'!$A27-'New Populations'!$A$2+1)/1.5)</f>
        <v>4875492.4114281964</v>
      </c>
      <c r="D27" s="3">
        <f>D$2+Rates!C$3*LOG(('New Populations'!$A27-'New Populations'!$A$2+1)/1.5)</f>
        <v>5667502.5053467974</v>
      </c>
      <c r="E27" s="3">
        <f>E$2+Rates!D$3*LOG(('New Populations'!$A27-'New Populations'!$A$2+1)/1.5)</f>
        <v>809340.79177097988</v>
      </c>
      <c r="F27" s="3">
        <f>F$2+Rates!E$3*LOG(('New Populations'!$A27-'New Populations'!$A$2+1)/1.5)</f>
        <v>1107504.1986665602</v>
      </c>
      <c r="G27" s="3">
        <f>G$2+Rates!F$3*LOG(('New Populations'!$A27-'New Populations'!$A$2+1)/1.5)</f>
        <v>300660.92130130954</v>
      </c>
    </row>
    <row r="28" spans="1:7" x14ac:dyDescent="0.2">
      <c r="A28">
        <v>2047</v>
      </c>
      <c r="B28" s="3">
        <f>B$2+Rates!A$3*LOG(('New Populations'!$A28-'New Populations'!$A$2+1)/1.5)</f>
        <v>8426353.8738588188</v>
      </c>
      <c r="C28" s="3">
        <f>C$2+Rates!B$3*LOG(('New Populations'!$A28-'New Populations'!$A$2+1)/1.5)</f>
        <v>4881955.8564173188</v>
      </c>
      <c r="D28" s="3">
        <f>D$2+Rates!C$3*LOG(('New Populations'!$A28-'New Populations'!$A$2+1)/1.5)</f>
        <v>5676073.1473893579</v>
      </c>
      <c r="E28" s="3">
        <f>E$2+Rates!D$3*LOG(('New Populations'!$A28-'New Populations'!$A$2+1)/1.5)</f>
        <v>806877.32240149484</v>
      </c>
      <c r="F28" s="3">
        <f>F$2+Rates!E$3*LOG(('New Populations'!$A28-'New Populations'!$A$2+1)/1.5)</f>
        <v>1105525.0983921022</v>
      </c>
      <c r="G28" s="3">
        <f>G$2+Rates!F$3*LOG(('New Populations'!$A28-'New Populations'!$A$2+1)/1.5)</f>
        <v>300486.61494470341</v>
      </c>
    </row>
    <row r="29" spans="1:7" x14ac:dyDescent="0.2">
      <c r="A29">
        <v>2048</v>
      </c>
      <c r="B29" s="3">
        <f>B$2+Rates!A$3*LOG(('New Populations'!$A29-'New Populations'!$A$2+1)/1.5)</f>
        <v>8451774.5553479269</v>
      </c>
      <c r="C29" s="3">
        <f>C$2+Rates!B$3*LOG(('New Populations'!$A29-'New Populations'!$A$2+1)/1.5)</f>
        <v>4888184.2142521869</v>
      </c>
      <c r="D29" s="3">
        <f>D$2+Rates!C$3*LOG(('New Populations'!$A29-'New Populations'!$A$2+1)/1.5)</f>
        <v>5684332.0597194647</v>
      </c>
      <c r="E29" s="3">
        <f>E$2+Rates!D$3*LOG(('New Populations'!$A29-'New Populations'!$A$2+1)/1.5)</f>
        <v>804503.45385705621</v>
      </c>
      <c r="F29" s="3">
        <f>F$2+Rates!E$3*LOG(('New Populations'!$A29-'New Populations'!$A$2+1)/1.5)</f>
        <v>1103617.9815649067</v>
      </c>
      <c r="G29" s="3">
        <f>G$2+Rates!F$3*LOG(('New Populations'!$A29-'New Populations'!$A$2+1)/1.5)</f>
        <v>300318.64842473425</v>
      </c>
    </row>
    <row r="30" spans="1:7" x14ac:dyDescent="0.2">
      <c r="A30">
        <v>2049</v>
      </c>
      <c r="B30" s="3">
        <f>B$2+Rates!A$3*LOG(('New Populations'!$A30-'New Populations'!$A$2+1)/1.5)</f>
        <v>8476303.0967008788</v>
      </c>
      <c r="C30" s="3">
        <f>C$2+Rates!B$3*LOG(('New Populations'!$A30-'New Populations'!$A$2+1)/1.5)</f>
        <v>4894193.9875455964</v>
      </c>
      <c r="D30" s="3">
        <f>D$2+Rates!C$3*LOG(('New Populations'!$A30-'New Populations'!$A$2+1)/1.5)</f>
        <v>5692301.1250927206</v>
      </c>
      <c r="E30" s="3">
        <f>E$2+Rates!D$3*LOG(('New Populations'!$A30-'New Populations'!$A$2+1)/1.5)</f>
        <v>802212.89635238494</v>
      </c>
      <c r="F30" s="3">
        <f>F$2+Rates!E$3*LOG(('New Populations'!$A30-'New Populations'!$A$2+1)/1.5)</f>
        <v>1101777.7951017381</v>
      </c>
      <c r="G30" s="3">
        <f>G$2+Rates!F$3*LOG(('New Populations'!$A30-'New Populations'!$A$2+1)/1.5)</f>
        <v>300156.5766985006</v>
      </c>
    </row>
    <row r="31" spans="1:7" x14ac:dyDescent="0.2">
      <c r="A31">
        <v>2050</v>
      </c>
      <c r="B31" s="3">
        <f>B$2+Rates!A$3*LOG(('New Populations'!$A31-'New Populations'!$A$2+1)/1.5)</f>
        <v>8500000</v>
      </c>
      <c r="C31" s="3">
        <f>C$2+Rates!B$3*LOG(('New Populations'!$A31-'New Populations'!$A$2+1)/1.5)</f>
        <v>4900000</v>
      </c>
      <c r="D31" s="3">
        <f>D$2+Rates!C$3*LOG(('New Populations'!$A31-'New Populations'!$A$2+1)/1.5)</f>
        <v>5700000</v>
      </c>
      <c r="E31" s="3">
        <f>E$2+Rates!D$3*LOG(('New Populations'!$A31-'New Populations'!$A$2+1)/1.5)</f>
        <v>800000</v>
      </c>
      <c r="F31" s="3">
        <f>F$2+Rates!E$3*LOG(('New Populations'!$A31-'New Populations'!$A$2+1)/1.5)</f>
        <v>1100000</v>
      </c>
      <c r="G31" s="3">
        <f>G$2+Rates!F$3*LOG(('New Populations'!$A31-'New Populations'!$A$2+1)/1.5)</f>
        <v>300000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E891-2B4D-014E-BFBC-EAC3FE3D1A1F}">
  <dimension ref="A1:J31"/>
  <sheetViews>
    <sheetView tabSelected="1" zoomScale="112" workbookViewId="0">
      <selection activeCell="E4" sqref="E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2021</v>
      </c>
      <c r="B2" s="3">
        <f>0</f>
        <v>0</v>
      </c>
      <c r="C2" s="3">
        <f>0</f>
        <v>0</v>
      </c>
      <c r="D2" s="3">
        <f>0</f>
        <v>0</v>
      </c>
      <c r="E2" s="3">
        <f>0</f>
        <v>0</v>
      </c>
      <c r="F2" s="3">
        <f>0</f>
        <v>0</v>
      </c>
      <c r="G2" s="3">
        <f>0</f>
        <v>0</v>
      </c>
    </row>
    <row r="3" spans="1:10" x14ac:dyDescent="0.2">
      <c r="A3">
        <v>2022</v>
      </c>
      <c r="B3" s="3">
        <f>'New Populations'!B3-'New Populations'!B2</f>
        <v>201087.38139766641</v>
      </c>
      <c r="C3" s="3">
        <f>'New Populations'!C3-'New Populations'!C2</f>
        <v>49268.709336441942</v>
      </c>
      <c r="D3" s="3">
        <f>'New Populations'!D3-'New Populations'!D2</f>
        <v>65331.177465307526</v>
      </c>
      <c r="E3" s="3">
        <f>'New Populations'!E3-'New Populations'!E2</f>
        <v>-18778.214486027253</v>
      </c>
      <c r="F3" s="3">
        <f>'New Populations'!F3-'New Populations'!F2</f>
        <v>-15086.028632414993</v>
      </c>
      <c r="G3" s="3">
        <f>'New Populations'!G3-'New Populations'!G2</f>
        <v>-1328.6798655477469</v>
      </c>
      <c r="H3">
        <f>E3/SUM($E3:$G3)</f>
        <v>0.5335792794071087</v>
      </c>
      <c r="I3">
        <f t="shared" ref="I3:J3" si="0">F3/SUM($E3:$G3)</f>
        <v>0.42866654296598061</v>
      </c>
      <c r="J3">
        <f t="shared" si="0"/>
        <v>3.7754177626910718E-2</v>
      </c>
    </row>
    <row r="4" spans="1:10" x14ac:dyDescent="0.2">
      <c r="A4">
        <v>2023</v>
      </c>
      <c r="B4" s="3">
        <f>'New Populations'!B4-'New Populations'!B3</f>
        <v>283416.74593316391</v>
      </c>
      <c r="C4" s="3">
        <f>'New Populations'!C4-'New Populations'!C3</f>
        <v>69440.34568159841</v>
      </c>
      <c r="D4" s="3">
        <f>'New Populations'!D4-'New Populations'!D3</f>
        <v>92079.122998687439</v>
      </c>
      <c r="E4" s="3">
        <f>'New Populations'!E4-'New Populations'!E3</f>
        <v>-26466.406828084728</v>
      </c>
      <c r="F4" s="3">
        <f>'New Populations'!F4-'New Populations'!F3</f>
        <v>-21262.563142130617</v>
      </c>
      <c r="G4" s="3">
        <f>'New Populations'!G4-'New Populations'!G3</f>
        <v>-1872.6690917306696</v>
      </c>
    </row>
    <row r="5" spans="1:10" x14ac:dyDescent="0.2">
      <c r="A5">
        <v>2024</v>
      </c>
      <c r="B5" s="3">
        <f>'New Populations'!B5-'New Populations'!B4</f>
        <v>201087.38139766641</v>
      </c>
      <c r="C5" s="3">
        <f>'New Populations'!C5-'New Populations'!C4</f>
        <v>49268.709336442873</v>
      </c>
      <c r="D5" s="3">
        <f>'New Populations'!D5-'New Populations'!D4</f>
        <v>65331.177465307526</v>
      </c>
      <c r="E5" s="3">
        <f>'New Populations'!E5-'New Populations'!E4</f>
        <v>-18778.214486027253</v>
      </c>
      <c r="F5" s="3">
        <f>'New Populations'!F5-'New Populations'!F4</f>
        <v>-15086.02863241476</v>
      </c>
      <c r="G5" s="3">
        <f>'New Populations'!G5-'New Populations'!G4</f>
        <v>-1328.6798655478051</v>
      </c>
    </row>
    <row r="6" spans="1:10" x14ac:dyDescent="0.2">
      <c r="A6">
        <v>2025</v>
      </c>
      <c r="B6" s="3">
        <f>'New Populations'!B6-'New Populations'!B5</f>
        <v>155975.49067667872</v>
      </c>
      <c r="C6" s="3">
        <f>'New Populations'!C6-'New Populations'!C5</f>
        <v>38215.779927836731</v>
      </c>
      <c r="D6" s="3">
        <f>'New Populations'!D6-'New Populations'!D5</f>
        <v>50674.798144021071</v>
      </c>
      <c r="E6" s="3">
        <f>'New Populations'!E6-'New Populations'!E5</f>
        <v>-14565.514743552194</v>
      </c>
      <c r="F6" s="3">
        <f>'New Populations'!F6-'New Populations'!F5</f>
        <v>-11701.632901818026</v>
      </c>
      <c r="G6" s="3">
        <f>'New Populations'!G6-'New Populations'!G5</f>
        <v>-1030.6041708862758</v>
      </c>
    </row>
    <row r="7" spans="1:10" x14ac:dyDescent="0.2">
      <c r="A7">
        <v>2026</v>
      </c>
      <c r="B7" s="3">
        <f>'New Populations'!B7-'New Populations'!B6</f>
        <v>127441.25525648519</v>
      </c>
      <c r="C7" s="3">
        <f>'New Populations'!C7-'New Populations'!C6</f>
        <v>31224.565753761679</v>
      </c>
      <c r="D7" s="3">
        <f>'New Populations'!D7-'New Populations'!D6</f>
        <v>41404.324854666367</v>
      </c>
      <c r="E7" s="3">
        <f>'New Populations'!E7-'New Populations'!E6</f>
        <v>-11900.892084532417</v>
      </c>
      <c r="F7" s="3">
        <f>'New Populations'!F7-'New Populations'!F6</f>
        <v>-9560.9302403125912</v>
      </c>
      <c r="G7" s="3">
        <f>'New Populations'!G7-'New Populations'!G6</f>
        <v>-842.06492084433557</v>
      </c>
    </row>
    <row r="8" spans="1:10" x14ac:dyDescent="0.2">
      <c r="A8">
        <v>2027</v>
      </c>
      <c r="B8" s="3">
        <f>'New Populations'!B8-'New Populations'!B7</f>
        <v>107750.04602460563</v>
      </c>
      <c r="C8" s="3">
        <f>'New Populations'!C8-'New Populations'!C7</f>
        <v>26399.99418002367</v>
      </c>
      <c r="D8" s="3">
        <f>'New Populations'!D8-'New Populations'!D7</f>
        <v>35006.857863484882</v>
      </c>
      <c r="E8" s="3">
        <f>'New Populations'!E8-'New Populations'!E7</f>
        <v>-10062.060886496096</v>
      </c>
      <c r="F8" s="3">
        <f>'New Populations'!F8-'New Populations'!F7</f>
        <v>-8083.6513369113673</v>
      </c>
      <c r="G8" s="3">
        <f>'New Populations'!G8-'New Populations'!G7</f>
        <v>-711.95574615208898</v>
      </c>
    </row>
    <row r="9" spans="1:10" x14ac:dyDescent="0.2">
      <c r="A9">
        <v>2028</v>
      </c>
      <c r="B9" s="3">
        <f>'New Populations'!B9-'New Populations'!B8</f>
        <v>93337.335373060778</v>
      </c>
      <c r="C9" s="3">
        <f>'New Populations'!C9-'New Populations'!C8</f>
        <v>22868.715156418271</v>
      </c>
      <c r="D9" s="3">
        <f>'New Populations'!D9-'New Populations'!D8</f>
        <v>30324.319601822644</v>
      </c>
      <c r="E9" s="3">
        <f>'New Populations'!E9-'New Populations'!E8</f>
        <v>-8716.1535995312734</v>
      </c>
      <c r="F9" s="3">
        <f>'New Populations'!F9-'New Populations'!F8</f>
        <v>-7002.3772955036256</v>
      </c>
      <c r="G9" s="3">
        <f>'New Populations'!G9-'New Populations'!G8</f>
        <v>-616.72411939571612</v>
      </c>
    </row>
    <row r="10" spans="1:10" x14ac:dyDescent="0.2">
      <c r="A10">
        <v>2029</v>
      </c>
      <c r="B10" s="3">
        <f>'New Populations'!B10-'New Populations'!B9</f>
        <v>82329.364535497501</v>
      </c>
      <c r="C10" s="3">
        <f>'New Populations'!C10-'New Populations'!C9</f>
        <v>20171.636345156468</v>
      </c>
      <c r="D10" s="3">
        <f>'New Populations'!D10-'New Populations'!D9</f>
        <v>26747.945533378981</v>
      </c>
      <c r="E10" s="3">
        <f>'New Populations'!E10-'New Populations'!E9</f>
        <v>-7688.1923420573585</v>
      </c>
      <c r="F10" s="3">
        <f>'New Populations'!F10-'New Populations'!F9</f>
        <v>-6176.5345097156242</v>
      </c>
      <c r="G10" s="3">
        <f>'New Populations'!G10-'New Populations'!G9</f>
        <v>-543.98922618286451</v>
      </c>
    </row>
    <row r="11" spans="1:10" x14ac:dyDescent="0.2">
      <c r="A11">
        <v>2030</v>
      </c>
      <c r="B11" s="3">
        <f>'New Populations'!B11-'New Populations'!B10</f>
        <v>73646.126141181216</v>
      </c>
      <c r="C11" s="3">
        <f>'New Populations'!C11-'New Populations'!C10</f>
        <v>18044.143582681194</v>
      </c>
      <c r="D11" s="3">
        <f>'New Populations'!D11-'New Populations'!D10</f>
        <v>23926.85261064209</v>
      </c>
      <c r="E11" s="3">
        <f>'New Populations'!E11-'New Populations'!E10</f>
        <v>-6877.3224014948355</v>
      </c>
      <c r="F11" s="3">
        <f>'New Populations'!F11-'New Populations'!F10</f>
        <v>-5525.0983921021689</v>
      </c>
      <c r="G11" s="3">
        <f>'New Populations'!G11-'New Populations'!G10</f>
        <v>-486.61494470341131</v>
      </c>
    </row>
    <row r="12" spans="1:10" x14ac:dyDescent="0.2">
      <c r="A12">
        <v>2031</v>
      </c>
      <c r="B12" s="3">
        <f>'New Populations'!B12-'New Populations'!B11</f>
        <v>66621.024779375643</v>
      </c>
      <c r="C12" s="3">
        <f>'New Populations'!C12-'New Populations'!C11</f>
        <v>16322.913366004825</v>
      </c>
      <c r="D12" s="3">
        <f>'New Populations'!D12-'New Populations'!D11</f>
        <v>21644.470988335088</v>
      </c>
      <c r="E12" s="3">
        <f>'New Populations'!E12-'New Populations'!E11</f>
        <v>-6221.2948614218039</v>
      </c>
      <c r="F12" s="3">
        <f>'New Populations'!F12-'New Populations'!F11</f>
        <v>-4998.0594523479231</v>
      </c>
      <c r="G12" s="3">
        <f>'New Populations'!G12-'New Populations'!G11</f>
        <v>-440.19676237896783</v>
      </c>
    </row>
    <row r="13" spans="1:10" x14ac:dyDescent="0.2">
      <c r="A13">
        <v>2032</v>
      </c>
      <c r="B13" s="3">
        <f>'New Populations'!B13-'New Populations'!B12</f>
        <v>60820.230477109551</v>
      </c>
      <c r="C13" s="3">
        <f>'New Populations'!C13-'New Populations'!C12</f>
        <v>14901.652387755923</v>
      </c>
      <c r="D13" s="3">
        <f>'New Populations'!D13-'New Populations'!D12</f>
        <v>19759.853866330348</v>
      </c>
      <c r="E13" s="3">
        <f>'New Populations'!E13-'New Populations'!E12</f>
        <v>-5679.5972231106134</v>
      </c>
      <c r="F13" s="3">
        <f>'New Populations'!F13-'New Populations'!F12</f>
        <v>-4562.870787964901</v>
      </c>
      <c r="G13" s="3">
        <f>'New Populations'!G13-'New Populations'!G12</f>
        <v>-401.86815846542595</v>
      </c>
    </row>
    <row r="14" spans="1:10" x14ac:dyDescent="0.2">
      <c r="A14">
        <v>2033</v>
      </c>
      <c r="B14" s="3">
        <f>'New Populations'!B14-'New Populations'!B13</f>
        <v>55949.188452638686</v>
      </c>
      <c r="C14" s="3">
        <f>'New Populations'!C14-'New Populations'!C13</f>
        <v>13708.191356034018</v>
      </c>
      <c r="D14" s="3">
        <f>'New Populations'!D14-'New Populations'!D13</f>
        <v>18177.303490818478</v>
      </c>
      <c r="E14" s="3">
        <f>'New Populations'!E14-'New Populations'!E13</f>
        <v>-5224.7229725723155</v>
      </c>
      <c r="F14" s="3">
        <f>'New Populations'!F14-'New Populations'!F13</f>
        <v>-4197.4342352575622</v>
      </c>
      <c r="G14" s="3">
        <f>'New Populations'!G14-'New Populations'!G13</f>
        <v>-369.68286957667442</v>
      </c>
    </row>
    <row r="15" spans="1:10" x14ac:dyDescent="0.2">
      <c r="A15">
        <v>2034</v>
      </c>
      <c r="B15" s="3">
        <f>'New Populations'!B15-'New Populations'!B14</f>
        <v>51800.857571967877</v>
      </c>
      <c r="C15" s="3">
        <f>'New Populations'!C15-'New Populations'!C14</f>
        <v>12691.802823989652</v>
      </c>
      <c r="D15" s="3">
        <f>'New Populations'!D15-'New Populations'!D14</f>
        <v>16829.554372667335</v>
      </c>
      <c r="E15" s="3">
        <f>'New Populations'!E15-'New Populations'!E14</f>
        <v>-4837.337913923664</v>
      </c>
      <c r="F15" s="3">
        <f>'New Populations'!F15-'New Populations'!F14</f>
        <v>-3886.217101653805</v>
      </c>
      <c r="G15" s="3">
        <f>'New Populations'!G15-'New Populations'!G14</f>
        <v>-342.27287657535635</v>
      </c>
    </row>
    <row r="16" spans="1:10" x14ac:dyDescent="0.2">
      <c r="A16">
        <v>2035</v>
      </c>
      <c r="B16" s="3">
        <f>'New Populations'!B16-'New Populations'!B15</f>
        <v>48225.444652072154</v>
      </c>
      <c r="C16" s="3">
        <f>'New Populations'!C16-'New Populations'!C15</f>
        <v>11815.785747813992</v>
      </c>
      <c r="D16" s="3">
        <f>'New Populations'!D16-'New Populations'!D15</f>
        <v>15667.940280535258</v>
      </c>
      <c r="E16" s="3">
        <f>'New Populations'!E16-'New Populations'!E15</f>
        <v>-4503.4538570562145</v>
      </c>
      <c r="F16" s="3">
        <f>'New Populations'!F16-'New Populations'!F15</f>
        <v>-3617.9815649064258</v>
      </c>
      <c r="G16" s="3">
        <f>'New Populations'!G16-'New Populations'!G15</f>
        <v>-318.64842473424505</v>
      </c>
    </row>
    <row r="17" spans="1:7" x14ac:dyDescent="0.2">
      <c r="A17">
        <v>2036</v>
      </c>
      <c r="B17" s="3">
        <f>'New Populations'!B17-'New Populations'!B16</f>
        <v>45111.890720987692</v>
      </c>
      <c r="C17" s="3">
        <f>'New Populations'!C17-'New Populations'!C16</f>
        <v>11052.92940860521</v>
      </c>
      <c r="D17" s="3">
        <f>'New Populations'!D17-'New Populations'!D16</f>
        <v>14656.379321286455</v>
      </c>
      <c r="E17" s="3">
        <f>'New Populations'!E17-'New Populations'!E16</f>
        <v>-4212.6997424751753</v>
      </c>
      <c r="F17" s="3">
        <f>'New Populations'!F17-'New Populations'!F16</f>
        <v>-3384.3957305971999</v>
      </c>
      <c r="G17" s="3">
        <f>'New Populations'!G17-'New Populations'!G16</f>
        <v>-298.07569466147106</v>
      </c>
    </row>
    <row r="18" spans="1:7" x14ac:dyDescent="0.2">
      <c r="A18">
        <v>2037</v>
      </c>
      <c r="B18" s="3">
        <f>'New Populations'!B18-'New Populations'!B17</f>
        <v>42376.107573870569</v>
      </c>
      <c r="C18" s="3">
        <f>'New Populations'!C18-'New Populations'!C17</f>
        <v>10382.631234020926</v>
      </c>
      <c r="D18" s="3">
        <f>'New Populations'!D18-'New Populations'!D17</f>
        <v>13767.552120651118</v>
      </c>
      <c r="E18" s="3">
        <f>'New Populations'!E18-'New Populations'!E17</f>
        <v>-3957.2231314278906</v>
      </c>
      <c r="F18" s="3">
        <f>'New Populations'!F18-'New Populations'!F17</f>
        <v>-3179.1511120502837</v>
      </c>
      <c r="G18" s="3">
        <f>'New Populations'!G18-'New Populations'!G17</f>
        <v>-279.99907563737361</v>
      </c>
    </row>
    <row r="19" spans="1:7" x14ac:dyDescent="0.2">
      <c r="A19">
        <v>2038</v>
      </c>
      <c r="B19" s="3">
        <f>'New Populations'!B19-'New Populations'!B18</f>
        <v>39953.256961626932</v>
      </c>
      <c r="C19" s="3">
        <f>'New Populations'!C19-'New Populations'!C18</f>
        <v>9789.0051111346111</v>
      </c>
      <c r="D19" s="3">
        <f>'New Populations'!D19-'New Populations'!D18</f>
        <v>12980.393412728794</v>
      </c>
      <c r="E19" s="3">
        <f>'New Populations'!E19-'New Populations'!E18</f>
        <v>-3730.9692106294679</v>
      </c>
      <c r="F19" s="3">
        <f>'New Populations'!F19-'New Populations'!F18</f>
        <v>-2997.3833976653405</v>
      </c>
      <c r="G19" s="3">
        <f>'New Populations'!G19-'New Populations'!G18</f>
        <v>-263.99015054549091</v>
      </c>
    </row>
    <row r="20" spans="1:7" x14ac:dyDescent="0.2">
      <c r="A20">
        <v>2039</v>
      </c>
      <c r="B20" s="3">
        <f>'New Populations'!B20-'New Populations'!B19</f>
        <v>37792.539006790146</v>
      </c>
      <c r="C20" s="3">
        <f>'New Populations'!C20-'New Populations'!C19</f>
        <v>9259.6044887052849</v>
      </c>
      <c r="D20" s="3">
        <f>'New Populations'!D20-'New Populations'!D19</f>
        <v>12278.398851066828</v>
      </c>
      <c r="E20" s="3">
        <f>'New Populations'!E20-'New Populations'!E19</f>
        <v>-3529.1941170470091</v>
      </c>
      <c r="F20" s="3">
        <f>'New Populations'!F20-'New Populations'!F19</f>
        <v>-2835.2814661234152</v>
      </c>
      <c r="G20" s="3">
        <f>'New Populations'!G20-'New Populations'!G19</f>
        <v>-249.71326046041213</v>
      </c>
    </row>
    <row r="21" spans="1:7" x14ac:dyDescent="0.2">
      <c r="A21">
        <v>2040</v>
      </c>
      <c r="B21" s="3">
        <f>'New Populations'!B21-'New Populations'!B20</f>
        <v>35853.587134391069</v>
      </c>
      <c r="C21" s="3">
        <f>'New Populations'!C21-'New Populations'!C20</f>
        <v>8784.5390939759091</v>
      </c>
      <c r="D21" s="3">
        <f>'New Populations'!D21-'New Populations'!D20</f>
        <v>11648.453759575263</v>
      </c>
      <c r="E21" s="3">
        <f>'New Populations'!E21-'New Populations'!E20</f>
        <v>-3348.12828444771</v>
      </c>
      <c r="F21" s="3">
        <f>'New Populations'!F21-'New Populations'!F20</f>
        <v>-2689.8169259787537</v>
      </c>
      <c r="G21" s="3">
        <f>'New Populations'!G21-'New Populations'!G20</f>
        <v>-236.90168424299918</v>
      </c>
    </row>
    <row r="22" spans="1:7" x14ac:dyDescent="0.2">
      <c r="A22">
        <v>2041</v>
      </c>
      <c r="B22" s="3">
        <f>'New Populations'!B22-'New Populations'!B21</f>
        <v>34103.919883425348</v>
      </c>
      <c r="C22" s="3">
        <f>'New Populations'!C22-'New Populations'!C21</f>
        <v>8355.8505973424762</v>
      </c>
      <c r="D22" s="3">
        <f>'New Populations'!D22-'New Populations'!D21</f>
        <v>11080.005252842791</v>
      </c>
      <c r="E22" s="3">
        <f>'New Populations'!E22-'New Populations'!E21</f>
        <v>-3184.7384850012604</v>
      </c>
      <c r="F22" s="3">
        <f>'New Populations'!F22-'New Populations'!F21</f>
        <v>-2558.5529448089655</v>
      </c>
      <c r="G22" s="3">
        <f>'New Populations'!G22-'New Populations'!G21</f>
        <v>-225.34080144867767</v>
      </c>
    </row>
    <row r="23" spans="1:7" x14ac:dyDescent="0.2">
      <c r="A23">
        <v>2042</v>
      </c>
      <c r="B23" s="3">
        <f>'New Populations'!B23-'New Populations'!B22</f>
        <v>32517.104895950295</v>
      </c>
      <c r="C23" s="3">
        <f>'New Populations'!C23-'New Populations'!C22</f>
        <v>7967.0627686632797</v>
      </c>
      <c r="D23" s="3">
        <f>'New Populations'!D23-'New Populations'!D22</f>
        <v>10564.465735492297</v>
      </c>
      <c r="E23" s="3">
        <f>'New Populations'!E23-'New Populations'!E22</f>
        <v>-3036.5563764206599</v>
      </c>
      <c r="F23" s="3">
        <f>'New Populations'!F23-'New Populations'!F22</f>
        <v>-2439.5065075389575</v>
      </c>
      <c r="G23" s="3">
        <f>'New Populations'!G23-'New Populations'!G22</f>
        <v>-214.85596093029017</v>
      </c>
    </row>
    <row r="24" spans="1:7" x14ac:dyDescent="0.2">
      <c r="A24">
        <v>2043</v>
      </c>
      <c r="B24" s="3">
        <f>'New Populations'!B24-'New Populations'!B23</f>
        <v>31071.413166971877</v>
      </c>
      <c r="C24" s="3">
        <f>'New Populations'!C24-'New Populations'!C23</f>
        <v>7612.8517530821264</v>
      </c>
      <c r="D24" s="3">
        <f>'New Populations'!D24-'New Populations'!D23</f>
        <v>10094.775682094507</v>
      </c>
      <c r="E24" s="3">
        <f>'New Populations'!E24-'New Populations'!E23</f>
        <v>-2901.5528313012328</v>
      </c>
      <c r="F24" s="3">
        <f>'New Populations'!F24-'New Populations'!F23</f>
        <v>-2331.0474552330561</v>
      </c>
      <c r="G24" s="3">
        <f>'New Populations'!G24-'New Populations'!G23</f>
        <v>-205.30358882853761</v>
      </c>
    </row>
    <row r="25" spans="1:7" x14ac:dyDescent="0.2">
      <c r="A25">
        <v>2044</v>
      </c>
      <c r="B25" s="3">
        <f>'New Populations'!B25-'New Populations'!B24</f>
        <v>29748.817310137674</v>
      </c>
      <c r="C25" s="3">
        <f>'New Populations'!C25-'New Populations'!C24</f>
        <v>7288.8006346737966</v>
      </c>
      <c r="D25" s="3">
        <f>'New Populations'!D25-'New Populations'!D24</f>
        <v>9665.078184235841</v>
      </c>
      <c r="E25" s="3">
        <f>'New Populations'!E25-'New Populations'!E24</f>
        <v>-2778.0443918093806</v>
      </c>
      <c r="F25" s="3">
        <f>'New Populations'!F25-'New Populations'!F24</f>
        <v>-2231.823332731612</v>
      </c>
      <c r="G25" s="3">
        <f>'New Populations'!G25-'New Populations'!G24</f>
        <v>-196.56456963688834</v>
      </c>
    </row>
    <row r="26" spans="1:7" x14ac:dyDescent="0.2">
      <c r="A26">
        <v>2045</v>
      </c>
      <c r="B26" s="3">
        <f>'New Populations'!B26-'New Populations'!B25</f>
        <v>28534.235420192592</v>
      </c>
      <c r="C26" s="3">
        <f>'New Populations'!C26-'New Populations'!C25</f>
        <v>6991.2141740750521</v>
      </c>
      <c r="D26" s="3">
        <f>'New Populations'!D26-'New Populations'!D25</f>
        <v>9270.4732893556356</v>
      </c>
      <c r="E26" s="3">
        <f>'New Populations'!E26-'New Populations'!E25</f>
        <v>-2664.6226590197766</v>
      </c>
      <c r="F26" s="3">
        <f>'New Populations'!F26-'New Populations'!F25</f>
        <v>-2140.7026615054347</v>
      </c>
      <c r="G26" s="3">
        <f>'New Populations'!G26-'New Populations'!G25</f>
        <v>-188.53925004188204</v>
      </c>
    </row>
    <row r="27" spans="1:7" x14ac:dyDescent="0.2">
      <c r="A27">
        <v>2046</v>
      </c>
      <c r="B27" s="3">
        <f>'New Populations'!B27-'New Populations'!B26</f>
        <v>27414.953032446094</v>
      </c>
      <c r="C27" s="3">
        <f>'New Populations'!C27-'New Populations'!C26</f>
        <v>6716.9771819580346</v>
      </c>
      <c r="D27" s="3">
        <f>'New Populations'!D27-'New Populations'!D26</f>
        <v>8906.8302014628425</v>
      </c>
      <c r="E27" s="3">
        <f>'New Populations'!E27-'New Populations'!E26</f>
        <v>-2560.1003135525389</v>
      </c>
      <c r="F27" s="3">
        <f>'New Populations'!F27-'New Populations'!F26</f>
        <v>-2056.7315737523604</v>
      </c>
      <c r="G27" s="3">
        <f>'New Populations'!G27-'New Populations'!G26</f>
        <v>-181.14361953485059</v>
      </c>
    </row>
    <row r="28" spans="1:7" x14ac:dyDescent="0.2">
      <c r="A28">
        <v>2047</v>
      </c>
      <c r="B28" s="3">
        <f>'New Populations'!B28-'New Populations'!B27</f>
        <v>26380.176082858816</v>
      </c>
      <c r="C28" s="3">
        <f>'New Populations'!C28-'New Populations'!C27</f>
        <v>6463.4449891224504</v>
      </c>
      <c r="D28" s="3">
        <f>'New Populations'!D28-'New Populations'!D27</f>
        <v>8570.6420425605029</v>
      </c>
      <c r="E28" s="3">
        <f>'New Populations'!E28-'New Populations'!E27</f>
        <v>-2463.469369485043</v>
      </c>
      <c r="F28" s="3">
        <f>'New Populations'!F28-'New Populations'!F27</f>
        <v>-1979.1002744580619</v>
      </c>
      <c r="G28" s="3">
        <f>'New Populations'!G28-'New Populations'!G27</f>
        <v>-174.30635660613189</v>
      </c>
    </row>
    <row r="29" spans="1:7" x14ac:dyDescent="0.2">
      <c r="A29">
        <v>2048</v>
      </c>
      <c r="B29" s="3">
        <f>'New Populations'!B29-'New Populations'!B28</f>
        <v>25420.68148910813</v>
      </c>
      <c r="C29" s="3">
        <f>'New Populations'!C29-'New Populations'!C28</f>
        <v>6228.3578348681331</v>
      </c>
      <c r="D29" s="3">
        <f>'New Populations'!D29-'New Populations'!D28</f>
        <v>8258.9123301068321</v>
      </c>
      <c r="E29" s="3">
        <f>'New Populations'!E29-'New Populations'!E28</f>
        <v>-2373.868544438621</v>
      </c>
      <c r="F29" s="3">
        <f>'New Populations'!F29-'New Populations'!F28</f>
        <v>-1907.1168271955103</v>
      </c>
      <c r="G29" s="3">
        <f>'New Populations'!G29-'New Populations'!G28</f>
        <v>-167.96651996916626</v>
      </c>
    </row>
    <row r="30" spans="1:7" x14ac:dyDescent="0.2">
      <c r="A30">
        <v>2049</v>
      </c>
      <c r="B30" s="3">
        <f>'New Populations'!B30-'New Populations'!B29</f>
        <v>24528.541352951899</v>
      </c>
      <c r="C30" s="3">
        <f>'New Populations'!C30-'New Populations'!C29</f>
        <v>6009.7732934094965</v>
      </c>
      <c r="D30" s="3">
        <f>'New Populations'!D30-'New Populations'!D29</f>
        <v>7969.0653732558712</v>
      </c>
      <c r="E30" s="3">
        <f>'New Populations'!E30-'New Populations'!E29</f>
        <v>-2290.5575046712765</v>
      </c>
      <c r="F30" s="3">
        <f>'New Populations'!F30-'New Populations'!F29</f>
        <v>-1840.1864631685894</v>
      </c>
      <c r="G30" s="3">
        <f>'New Populations'!G30-'New Populations'!G29</f>
        <v>-162.07172623364022</v>
      </c>
    </row>
    <row r="31" spans="1:7" x14ac:dyDescent="0.2">
      <c r="A31">
        <v>2050</v>
      </c>
      <c r="B31" s="3">
        <f>'New Populations'!B31-'New Populations'!B30</f>
        <v>23696.903299121186</v>
      </c>
      <c r="C31" s="3">
        <f>'New Populations'!C31-'New Populations'!C30</f>
        <v>5806.0124544035643</v>
      </c>
      <c r="D31" s="3">
        <f>'New Populations'!D31-'New Populations'!D30</f>
        <v>7698.8749072793871</v>
      </c>
      <c r="E31" s="3">
        <f>'New Populations'!E31-'New Populations'!E30</f>
        <v>-2212.8963523849379</v>
      </c>
      <c r="F31" s="3">
        <f>'New Populations'!F31-'New Populations'!F30</f>
        <v>-1777.7951017380692</v>
      </c>
      <c r="G31" s="3">
        <f>'New Populations'!G31-'New Populations'!G30</f>
        <v>-156.57669850060483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37A6-A103-9D47-8711-16D4A23A0BB4}">
  <dimension ref="A1:G31"/>
  <sheetViews>
    <sheetView workbookViewId="0">
      <selection activeCell="B3" sqref="B3:G3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2021</v>
      </c>
      <c r="B2" s="3">
        <f>0</f>
        <v>0</v>
      </c>
      <c r="C2" s="3">
        <f>0</f>
        <v>0</v>
      </c>
      <c r="D2" s="3">
        <f>0</f>
        <v>0</v>
      </c>
      <c r="E2" s="3">
        <f>0</f>
        <v>0</v>
      </c>
      <c r="F2" s="3">
        <f>0</f>
        <v>0</v>
      </c>
      <c r="G2" s="3">
        <f>0</f>
        <v>0</v>
      </c>
    </row>
    <row r="3" spans="1:7" x14ac:dyDescent="0.2">
      <c r="A3">
        <v>2022</v>
      </c>
      <c r="B3" s="3">
        <f>'Year on Year Difference'!B3*0.04</f>
        <v>8043.4952559066569</v>
      </c>
      <c r="C3" s="3">
        <f>'Year on Year Difference'!C3*0.04</f>
        <v>1970.7483734576776</v>
      </c>
      <c r="D3" s="3">
        <f>'Year on Year Difference'!D3*0.04</f>
        <v>2613.2470986123012</v>
      </c>
      <c r="E3" s="3">
        <f>'Year on Year Difference'!E3*0.04</f>
        <v>-751.1285794410901</v>
      </c>
      <c r="F3" s="3">
        <f>'Year on Year Difference'!F3*0.04</f>
        <v>-603.44114529659976</v>
      </c>
      <c r="G3" s="3">
        <f>'Year on Year Difference'!G3*0.04</f>
        <v>-53.147194621909875</v>
      </c>
    </row>
    <row r="4" spans="1:7" x14ac:dyDescent="0.2">
      <c r="A4">
        <v>2023</v>
      </c>
      <c r="B4" s="3">
        <f>'Year on Year Difference'!B4*0.04</f>
        <v>11336.669837326557</v>
      </c>
      <c r="C4" s="3">
        <f>'Year on Year Difference'!C4*0.04</f>
        <v>2777.6138272639364</v>
      </c>
      <c r="D4" s="3">
        <f>'Year on Year Difference'!D4*0.04</f>
        <v>3683.1649199474978</v>
      </c>
      <c r="E4" s="3">
        <f>'Year on Year Difference'!E4*0.04</f>
        <v>-1058.6562731233892</v>
      </c>
      <c r="F4" s="3">
        <f>'Year on Year Difference'!F4*0.04</f>
        <v>-850.50252568522467</v>
      </c>
      <c r="G4" s="3">
        <f>'Year on Year Difference'!G4*0.04</f>
        <v>-74.906763669226791</v>
      </c>
    </row>
    <row r="5" spans="1:7" x14ac:dyDescent="0.2">
      <c r="A5">
        <v>2024</v>
      </c>
      <c r="B5" s="3">
        <f>'Year on Year Difference'!B5*0.04</f>
        <v>8043.4952559066569</v>
      </c>
      <c r="C5" s="3">
        <f>'Year on Year Difference'!C5*0.04</f>
        <v>1970.7483734577149</v>
      </c>
      <c r="D5" s="3">
        <f>'Year on Year Difference'!D5*0.04</f>
        <v>2613.2470986123012</v>
      </c>
      <c r="E5" s="3">
        <f>'Year on Year Difference'!E5*0.04</f>
        <v>-751.1285794410901</v>
      </c>
      <c r="F5" s="3">
        <f>'Year on Year Difference'!F5*0.04</f>
        <v>-603.44114529659043</v>
      </c>
      <c r="G5" s="3">
        <f>'Year on Year Difference'!G5*0.04</f>
        <v>-53.147194621912206</v>
      </c>
    </row>
    <row r="6" spans="1:7" x14ac:dyDescent="0.2">
      <c r="A6">
        <v>2025</v>
      </c>
      <c r="B6" s="3">
        <f>'Year on Year Difference'!B6*0.04</f>
        <v>6239.0196270671486</v>
      </c>
      <c r="C6" s="3">
        <f>'Year on Year Difference'!C6*0.04</f>
        <v>1528.6311971134692</v>
      </c>
      <c r="D6" s="3">
        <f>'Year on Year Difference'!D6*0.04</f>
        <v>2026.9919257608428</v>
      </c>
      <c r="E6" s="3">
        <f>'Year on Year Difference'!E6*0.04</f>
        <v>-582.62058974208776</v>
      </c>
      <c r="F6" s="3">
        <f>'Year on Year Difference'!F6*0.04</f>
        <v>-468.06531607272103</v>
      </c>
      <c r="G6" s="3">
        <f>'Year on Year Difference'!G6*0.04</f>
        <v>-41.224166835451037</v>
      </c>
    </row>
    <row r="7" spans="1:7" x14ac:dyDescent="0.2">
      <c r="A7">
        <v>2026</v>
      </c>
      <c r="B7" s="3">
        <f>'Year on Year Difference'!B7*0.04</f>
        <v>5097.6502102594077</v>
      </c>
      <c r="C7" s="3">
        <f>'Year on Year Difference'!C7*0.04</f>
        <v>1248.9826301504672</v>
      </c>
      <c r="D7" s="3">
        <f>'Year on Year Difference'!D7*0.04</f>
        <v>1656.1729941866547</v>
      </c>
      <c r="E7" s="3">
        <f>'Year on Year Difference'!E7*0.04</f>
        <v>-476.03568338129668</v>
      </c>
      <c r="F7" s="3">
        <f>'Year on Year Difference'!F7*0.04</f>
        <v>-382.43720961250364</v>
      </c>
      <c r="G7" s="3">
        <f>'Year on Year Difference'!G7*0.04</f>
        <v>-33.682596833773424</v>
      </c>
    </row>
    <row r="8" spans="1:7" x14ac:dyDescent="0.2">
      <c r="A8">
        <v>2027</v>
      </c>
      <c r="B8" s="3">
        <f>'Year on Year Difference'!B8*0.04</f>
        <v>4310.0018409842251</v>
      </c>
      <c r="C8" s="3">
        <f>'Year on Year Difference'!C8*0.04</f>
        <v>1055.9997672009467</v>
      </c>
      <c r="D8" s="3">
        <f>'Year on Year Difference'!D8*0.04</f>
        <v>1400.2743145393954</v>
      </c>
      <c r="E8" s="3">
        <f>'Year on Year Difference'!E8*0.04</f>
        <v>-402.48243545984383</v>
      </c>
      <c r="F8" s="3">
        <f>'Year on Year Difference'!F8*0.04</f>
        <v>-323.3460534764547</v>
      </c>
      <c r="G8" s="3">
        <f>'Year on Year Difference'!G8*0.04</f>
        <v>-28.478229846083561</v>
      </c>
    </row>
    <row r="9" spans="1:7" x14ac:dyDescent="0.2">
      <c r="A9">
        <v>2028</v>
      </c>
      <c r="B9" s="3">
        <f>'Year on Year Difference'!B9*0.04</f>
        <v>3733.4934149224314</v>
      </c>
      <c r="C9" s="3">
        <f>'Year on Year Difference'!C9*0.04</f>
        <v>914.74860625673091</v>
      </c>
      <c r="D9" s="3">
        <f>'Year on Year Difference'!D9*0.04</f>
        <v>1212.9727840729058</v>
      </c>
      <c r="E9" s="3">
        <f>'Year on Year Difference'!E9*0.04</f>
        <v>-348.64614398125093</v>
      </c>
      <c r="F9" s="3">
        <f>'Year on Year Difference'!F9*0.04</f>
        <v>-280.09509182014506</v>
      </c>
      <c r="G9" s="3">
        <f>'Year on Year Difference'!G9*0.04</f>
        <v>-24.668964775828645</v>
      </c>
    </row>
    <row r="10" spans="1:7" x14ac:dyDescent="0.2">
      <c r="A10">
        <v>2029</v>
      </c>
      <c r="B10" s="3">
        <f>'Year on Year Difference'!B10*0.04</f>
        <v>3293.1745814199003</v>
      </c>
      <c r="C10" s="3">
        <f>'Year on Year Difference'!C10*0.04</f>
        <v>806.86545380625876</v>
      </c>
      <c r="D10" s="3">
        <f>'Year on Year Difference'!D10*0.04</f>
        <v>1069.9178213351593</v>
      </c>
      <c r="E10" s="3">
        <f>'Year on Year Difference'!E10*0.04</f>
        <v>-307.52769368229434</v>
      </c>
      <c r="F10" s="3">
        <f>'Year on Year Difference'!F10*0.04</f>
        <v>-247.06138038862497</v>
      </c>
      <c r="G10" s="3">
        <f>'Year on Year Difference'!G10*0.04</f>
        <v>-21.759569047314582</v>
      </c>
    </row>
    <row r="11" spans="1:7" x14ac:dyDescent="0.2">
      <c r="A11">
        <v>2030</v>
      </c>
      <c r="B11" s="3">
        <f>'Year on Year Difference'!B11*0.04</f>
        <v>2945.8450456472488</v>
      </c>
      <c r="C11" s="3">
        <f>'Year on Year Difference'!C11*0.04</f>
        <v>721.76574330724782</v>
      </c>
      <c r="D11" s="3">
        <f>'Year on Year Difference'!D11*0.04</f>
        <v>957.07410442568369</v>
      </c>
      <c r="E11" s="3">
        <f>'Year on Year Difference'!E11*0.04</f>
        <v>-275.09289605979342</v>
      </c>
      <c r="F11" s="3">
        <f>'Year on Year Difference'!F11*0.04</f>
        <v>-221.00393568408677</v>
      </c>
      <c r="G11" s="3">
        <f>'Year on Year Difference'!G11*0.04</f>
        <v>-19.464597788136452</v>
      </c>
    </row>
    <row r="12" spans="1:7" x14ac:dyDescent="0.2">
      <c r="A12">
        <v>2031</v>
      </c>
      <c r="B12" s="3">
        <f>'Year on Year Difference'!B12*0.04</f>
        <v>2664.8409911750259</v>
      </c>
      <c r="C12" s="3">
        <f>'Year on Year Difference'!C12*0.04</f>
        <v>652.91653464019305</v>
      </c>
      <c r="D12" s="3">
        <f>'Year on Year Difference'!D12*0.04</f>
        <v>865.77883953340358</v>
      </c>
      <c r="E12" s="3">
        <f>'Year on Year Difference'!E12*0.04</f>
        <v>-248.85179445687217</v>
      </c>
      <c r="F12" s="3">
        <f>'Year on Year Difference'!F12*0.04</f>
        <v>-199.92237809391693</v>
      </c>
      <c r="G12" s="3">
        <f>'Year on Year Difference'!G12*0.04</f>
        <v>-17.607870495158714</v>
      </c>
    </row>
    <row r="13" spans="1:7" x14ac:dyDescent="0.2">
      <c r="A13">
        <v>2032</v>
      </c>
      <c r="B13" s="3">
        <f>'Year on Year Difference'!B13*0.04</f>
        <v>2432.8092190843822</v>
      </c>
      <c r="C13" s="3">
        <f>'Year on Year Difference'!C13*0.04</f>
        <v>596.06609551023689</v>
      </c>
      <c r="D13" s="3">
        <f>'Year on Year Difference'!D13*0.04</f>
        <v>790.39415465321395</v>
      </c>
      <c r="E13" s="3">
        <f>'Year on Year Difference'!E13*0.04</f>
        <v>-227.18388892442454</v>
      </c>
      <c r="F13" s="3">
        <f>'Year on Year Difference'!F13*0.04</f>
        <v>-182.51483151859605</v>
      </c>
      <c r="G13" s="3">
        <f>'Year on Year Difference'!G13*0.04</f>
        <v>-16.074726338617037</v>
      </c>
    </row>
    <row r="14" spans="1:7" x14ac:dyDescent="0.2">
      <c r="A14">
        <v>2033</v>
      </c>
      <c r="B14" s="3">
        <f>'Year on Year Difference'!B14*0.04</f>
        <v>2237.9675381055476</v>
      </c>
      <c r="C14" s="3">
        <f>'Year on Year Difference'!C14*0.04</f>
        <v>548.32765424136073</v>
      </c>
      <c r="D14" s="3">
        <f>'Year on Year Difference'!D14*0.04</f>
        <v>727.09213963273919</v>
      </c>
      <c r="E14" s="3">
        <f>'Year on Year Difference'!E14*0.04</f>
        <v>-208.98891890289264</v>
      </c>
      <c r="F14" s="3">
        <f>'Year on Year Difference'!F14*0.04</f>
        <v>-167.8973694103025</v>
      </c>
      <c r="G14" s="3">
        <f>'Year on Year Difference'!G14*0.04</f>
        <v>-14.787314783066977</v>
      </c>
    </row>
    <row r="15" spans="1:7" x14ac:dyDescent="0.2">
      <c r="A15">
        <v>2034</v>
      </c>
      <c r="B15" s="3">
        <f>'Year on Year Difference'!B15*0.04</f>
        <v>2072.0343028787152</v>
      </c>
      <c r="C15" s="3">
        <f>'Year on Year Difference'!C15*0.04</f>
        <v>507.67211295958612</v>
      </c>
      <c r="D15" s="3">
        <f>'Year on Year Difference'!D15*0.04</f>
        <v>673.18217490669338</v>
      </c>
      <c r="E15" s="3">
        <f>'Year on Year Difference'!E15*0.04</f>
        <v>-193.49351655694656</v>
      </c>
      <c r="F15" s="3">
        <f>'Year on Year Difference'!F15*0.04</f>
        <v>-155.4486840661522</v>
      </c>
      <c r="G15" s="3">
        <f>'Year on Year Difference'!G15*0.04</f>
        <v>-13.690915063014254</v>
      </c>
    </row>
    <row r="16" spans="1:7" x14ac:dyDescent="0.2">
      <c r="A16">
        <v>2035</v>
      </c>
      <c r="B16" s="3">
        <f>'Year on Year Difference'!B16*0.04</f>
        <v>1929.0177860828862</v>
      </c>
      <c r="C16" s="3">
        <f>'Year on Year Difference'!C16*0.04</f>
        <v>472.63142991255972</v>
      </c>
      <c r="D16" s="3">
        <f>'Year on Year Difference'!D16*0.04</f>
        <v>626.71761122141038</v>
      </c>
      <c r="E16" s="3">
        <f>'Year on Year Difference'!E16*0.04</f>
        <v>-180.13815428224859</v>
      </c>
      <c r="F16" s="3">
        <f>'Year on Year Difference'!F16*0.04</f>
        <v>-144.71926259625704</v>
      </c>
      <c r="G16" s="3">
        <f>'Year on Year Difference'!G16*0.04</f>
        <v>-12.745936989369802</v>
      </c>
    </row>
    <row r="17" spans="1:7" x14ac:dyDescent="0.2">
      <c r="A17">
        <v>2036</v>
      </c>
      <c r="B17" s="3">
        <f>'Year on Year Difference'!B17*0.04</f>
        <v>1804.4756288395076</v>
      </c>
      <c r="C17" s="3">
        <f>'Year on Year Difference'!C17*0.04</f>
        <v>442.11717634420842</v>
      </c>
      <c r="D17" s="3">
        <f>'Year on Year Difference'!D17*0.04</f>
        <v>586.25517285145816</v>
      </c>
      <c r="E17" s="3">
        <f>'Year on Year Difference'!E17*0.04</f>
        <v>-168.50798969900703</v>
      </c>
      <c r="F17" s="3">
        <f>'Year on Year Difference'!F17*0.04</f>
        <v>-135.37582922388799</v>
      </c>
      <c r="G17" s="3">
        <f>'Year on Year Difference'!G17*0.04</f>
        <v>-11.923027786458842</v>
      </c>
    </row>
    <row r="18" spans="1:7" x14ac:dyDescent="0.2">
      <c r="A18">
        <v>2037</v>
      </c>
      <c r="B18" s="3">
        <f>'Year on Year Difference'!B18*0.04</f>
        <v>1695.0443029548228</v>
      </c>
      <c r="C18" s="3">
        <f>'Year on Year Difference'!C18*0.04</f>
        <v>415.30524936083702</v>
      </c>
      <c r="D18" s="3">
        <f>'Year on Year Difference'!D18*0.04</f>
        <v>550.70208482604471</v>
      </c>
      <c r="E18" s="3">
        <f>'Year on Year Difference'!E18*0.04</f>
        <v>-158.28892525711564</v>
      </c>
      <c r="F18" s="3">
        <f>'Year on Year Difference'!F18*0.04</f>
        <v>-127.16604448201134</v>
      </c>
      <c r="G18" s="3">
        <f>'Year on Year Difference'!G18*0.04</f>
        <v>-11.199963025494945</v>
      </c>
    </row>
    <row r="19" spans="1:7" x14ac:dyDescent="0.2">
      <c r="A19">
        <v>2038</v>
      </c>
      <c r="B19" s="3">
        <f>'Year on Year Difference'!B19*0.04</f>
        <v>1598.1302784650773</v>
      </c>
      <c r="C19" s="3">
        <f>'Year on Year Difference'!C19*0.04</f>
        <v>391.56020444538444</v>
      </c>
      <c r="D19" s="3">
        <f>'Year on Year Difference'!D19*0.04</f>
        <v>519.21573650915172</v>
      </c>
      <c r="E19" s="3">
        <f>'Year on Year Difference'!E19*0.04</f>
        <v>-149.23876842517871</v>
      </c>
      <c r="F19" s="3">
        <f>'Year on Year Difference'!F19*0.04</f>
        <v>-119.89533590661362</v>
      </c>
      <c r="G19" s="3">
        <f>'Year on Year Difference'!G19*0.04</f>
        <v>-10.559606021819636</v>
      </c>
    </row>
    <row r="20" spans="1:7" x14ac:dyDescent="0.2">
      <c r="A20">
        <v>2039</v>
      </c>
      <c r="B20" s="3">
        <f>'Year on Year Difference'!B20*0.04</f>
        <v>1511.7015602716058</v>
      </c>
      <c r="C20" s="3">
        <f>'Year on Year Difference'!C20*0.04</f>
        <v>370.38417954821142</v>
      </c>
      <c r="D20" s="3">
        <f>'Year on Year Difference'!D20*0.04</f>
        <v>491.13595404267312</v>
      </c>
      <c r="E20" s="3">
        <f>'Year on Year Difference'!E20*0.04</f>
        <v>-141.16776468188036</v>
      </c>
      <c r="F20" s="3">
        <f>'Year on Year Difference'!F20*0.04</f>
        <v>-113.41125864493661</v>
      </c>
      <c r="G20" s="3">
        <f>'Year on Year Difference'!G20*0.04</f>
        <v>-9.9885304184164863</v>
      </c>
    </row>
    <row r="21" spans="1:7" x14ac:dyDescent="0.2">
      <c r="A21">
        <v>2040</v>
      </c>
      <c r="B21" s="3">
        <f>'Year on Year Difference'!B21*0.04</f>
        <v>1434.1434853756427</v>
      </c>
      <c r="C21" s="3">
        <f>'Year on Year Difference'!C21*0.04</f>
        <v>351.3815637590364</v>
      </c>
      <c r="D21" s="3">
        <f>'Year on Year Difference'!D21*0.04</f>
        <v>465.93815038301051</v>
      </c>
      <c r="E21" s="3">
        <f>'Year on Year Difference'!E21*0.04</f>
        <v>-133.9251313779084</v>
      </c>
      <c r="F21" s="3">
        <f>'Year on Year Difference'!F21*0.04</f>
        <v>-107.59267703915015</v>
      </c>
      <c r="G21" s="3">
        <f>'Year on Year Difference'!G21*0.04</f>
        <v>-9.4760673697199671</v>
      </c>
    </row>
    <row r="22" spans="1:7" x14ac:dyDescent="0.2">
      <c r="A22">
        <v>2041</v>
      </c>
      <c r="B22" s="3">
        <f>'Year on Year Difference'!B22*0.04</f>
        <v>1364.1567953370138</v>
      </c>
      <c r="C22" s="3">
        <f>'Year on Year Difference'!C22*0.04</f>
        <v>334.23402389369903</v>
      </c>
      <c r="D22" s="3">
        <f>'Year on Year Difference'!D22*0.04</f>
        <v>443.20021011371165</v>
      </c>
      <c r="E22" s="3">
        <f>'Year on Year Difference'!E22*0.04</f>
        <v>-127.38953940005042</v>
      </c>
      <c r="F22" s="3">
        <f>'Year on Year Difference'!F22*0.04</f>
        <v>-102.34211779235862</v>
      </c>
      <c r="G22" s="3">
        <f>'Year on Year Difference'!G22*0.04</f>
        <v>-9.0136320579471061</v>
      </c>
    </row>
    <row r="23" spans="1:7" x14ac:dyDescent="0.2">
      <c r="A23">
        <v>2042</v>
      </c>
      <c r="B23" s="3">
        <f>'Year on Year Difference'!B23*0.04</f>
        <v>1300.6841958380119</v>
      </c>
      <c r="C23" s="3">
        <f>'Year on Year Difference'!C23*0.04</f>
        <v>318.68251074653119</v>
      </c>
      <c r="D23" s="3">
        <f>'Year on Year Difference'!D23*0.04</f>
        <v>422.57862941969188</v>
      </c>
      <c r="E23" s="3">
        <f>'Year on Year Difference'!E23*0.04</f>
        <v>-121.46225505682639</v>
      </c>
      <c r="F23" s="3">
        <f>'Year on Year Difference'!F23*0.04</f>
        <v>-97.580260301558297</v>
      </c>
      <c r="G23" s="3">
        <f>'Year on Year Difference'!G23*0.04</f>
        <v>-8.5942384372116063</v>
      </c>
    </row>
    <row r="24" spans="1:7" x14ac:dyDescent="0.2">
      <c r="A24">
        <v>2043</v>
      </c>
      <c r="B24" s="3">
        <f>'Year on Year Difference'!B24*0.04</f>
        <v>1242.8565266788751</v>
      </c>
      <c r="C24" s="3">
        <f>'Year on Year Difference'!C24*0.04</f>
        <v>304.51407012328508</v>
      </c>
      <c r="D24" s="3">
        <f>'Year on Year Difference'!D24*0.04</f>
        <v>403.79102728378029</v>
      </c>
      <c r="E24" s="3">
        <f>'Year on Year Difference'!E24*0.04</f>
        <v>-116.06211325204931</v>
      </c>
      <c r="F24" s="3">
        <f>'Year on Year Difference'!F24*0.04</f>
        <v>-93.241898209322244</v>
      </c>
      <c r="G24" s="3">
        <f>'Year on Year Difference'!G24*0.04</f>
        <v>-8.2121435531415052</v>
      </c>
    </row>
    <row r="25" spans="1:7" x14ac:dyDescent="0.2">
      <c r="A25">
        <v>2044</v>
      </c>
      <c r="B25" s="3">
        <f>'Year on Year Difference'!B25*0.04</f>
        <v>1189.9526924055069</v>
      </c>
      <c r="C25" s="3">
        <f>'Year on Year Difference'!C25*0.04</f>
        <v>291.55202538695187</v>
      </c>
      <c r="D25" s="3">
        <f>'Year on Year Difference'!D25*0.04</f>
        <v>386.60312736943365</v>
      </c>
      <c r="E25" s="3">
        <f>'Year on Year Difference'!E25*0.04</f>
        <v>-111.12177567237522</v>
      </c>
      <c r="F25" s="3">
        <f>'Year on Year Difference'!F25*0.04</f>
        <v>-89.272933309264488</v>
      </c>
      <c r="G25" s="3">
        <f>'Year on Year Difference'!G25*0.04</f>
        <v>-7.8625827854755332</v>
      </c>
    </row>
    <row r="26" spans="1:7" x14ac:dyDescent="0.2">
      <c r="A26">
        <v>2045</v>
      </c>
      <c r="B26" s="3">
        <f>'Year on Year Difference'!B26*0.04</f>
        <v>1141.3694168077036</v>
      </c>
      <c r="C26" s="3">
        <f>'Year on Year Difference'!C26*0.04</f>
        <v>279.64856696300211</v>
      </c>
      <c r="D26" s="3">
        <f>'Year on Year Difference'!D26*0.04</f>
        <v>370.81893157422542</v>
      </c>
      <c r="E26" s="3">
        <f>'Year on Year Difference'!E26*0.04</f>
        <v>-106.58490636079107</v>
      </c>
      <c r="F26" s="3">
        <f>'Year on Year Difference'!F26*0.04</f>
        <v>-85.628106460217381</v>
      </c>
      <c r="G26" s="3">
        <f>'Year on Year Difference'!G26*0.04</f>
        <v>-7.5415700016752822</v>
      </c>
    </row>
    <row r="27" spans="1:7" x14ac:dyDescent="0.2">
      <c r="A27">
        <v>2046</v>
      </c>
      <c r="B27" s="3">
        <f>'Year on Year Difference'!B27*0.04</f>
        <v>1096.5981212978438</v>
      </c>
      <c r="C27" s="3">
        <f>'Year on Year Difference'!C27*0.04</f>
        <v>268.67908727832139</v>
      </c>
      <c r="D27" s="3">
        <f>'Year on Year Difference'!D27*0.04</f>
        <v>356.27320805851372</v>
      </c>
      <c r="E27" s="3">
        <f>'Year on Year Difference'!E27*0.04</f>
        <v>-102.40401254210155</v>
      </c>
      <c r="F27" s="3">
        <f>'Year on Year Difference'!F27*0.04</f>
        <v>-82.269262950094415</v>
      </c>
      <c r="G27" s="3">
        <f>'Year on Year Difference'!G27*0.04</f>
        <v>-7.2457447813940234</v>
      </c>
    </row>
    <row r="28" spans="1:7" x14ac:dyDescent="0.2">
      <c r="A28">
        <v>2047</v>
      </c>
      <c r="B28" s="3">
        <f>'Year on Year Difference'!B28*0.04</f>
        <v>1055.2070433143526</v>
      </c>
      <c r="C28" s="3">
        <f>'Year on Year Difference'!C28*0.04</f>
        <v>258.53779956489802</v>
      </c>
      <c r="D28" s="3">
        <f>'Year on Year Difference'!D28*0.04</f>
        <v>342.82568170242013</v>
      </c>
      <c r="E28" s="3">
        <f>'Year on Year Difference'!E28*0.04</f>
        <v>-98.53877477940172</v>
      </c>
      <c r="F28" s="3">
        <f>'Year on Year Difference'!F28*0.04</f>
        <v>-79.16401097832248</v>
      </c>
      <c r="G28" s="3">
        <f>'Year on Year Difference'!G28*0.04</f>
        <v>-6.9722542642452758</v>
      </c>
    </row>
    <row r="29" spans="1:7" x14ac:dyDescent="0.2">
      <c r="A29">
        <v>2048</v>
      </c>
      <c r="B29" s="3">
        <f>'Year on Year Difference'!B29*0.04</f>
        <v>1016.8272595643252</v>
      </c>
      <c r="C29" s="3">
        <f>'Year on Year Difference'!C29*0.04</f>
        <v>249.13431339472532</v>
      </c>
      <c r="D29" s="3">
        <f>'Year on Year Difference'!D29*0.04</f>
        <v>330.35649320427331</v>
      </c>
      <c r="E29" s="3">
        <f>'Year on Year Difference'!E29*0.04</f>
        <v>-94.954741777544839</v>
      </c>
      <c r="F29" s="3">
        <f>'Year on Year Difference'!F29*0.04</f>
        <v>-76.284673087820408</v>
      </c>
      <c r="G29" s="3">
        <f>'Year on Year Difference'!G29*0.04</f>
        <v>-6.71866079876665</v>
      </c>
    </row>
    <row r="30" spans="1:7" x14ac:dyDescent="0.2">
      <c r="A30">
        <v>2049</v>
      </c>
      <c r="B30" s="3">
        <f>'Year on Year Difference'!B30*0.04</f>
        <v>981.14165411807596</v>
      </c>
      <c r="C30" s="3">
        <f>'Year on Year Difference'!C30*0.04</f>
        <v>240.39093173637986</v>
      </c>
      <c r="D30" s="3">
        <f>'Year on Year Difference'!D30*0.04</f>
        <v>318.76261493023486</v>
      </c>
      <c r="E30" s="3">
        <f>'Year on Year Difference'!E30*0.04</f>
        <v>-91.622300186851064</v>
      </c>
      <c r="F30" s="3">
        <f>'Year on Year Difference'!F30*0.04</f>
        <v>-73.607458526743571</v>
      </c>
      <c r="G30" s="3">
        <f>'Year on Year Difference'!G30*0.04</f>
        <v>-6.4828690493456094</v>
      </c>
    </row>
    <row r="31" spans="1:7" x14ac:dyDescent="0.2">
      <c r="A31">
        <v>2050</v>
      </c>
      <c r="B31" s="3">
        <f>'Year on Year Difference'!B31*0.04</f>
        <v>947.87613196484745</v>
      </c>
      <c r="C31" s="3">
        <f>'Year on Year Difference'!C31*0.04</f>
        <v>232.24049817614258</v>
      </c>
      <c r="D31" s="3">
        <f>'Year on Year Difference'!D31*0.04</f>
        <v>307.95499629117552</v>
      </c>
      <c r="E31" s="3">
        <f>'Year on Year Difference'!E31*0.04</f>
        <v>-88.515854095397515</v>
      </c>
      <c r="F31" s="3">
        <f>'Year on Year Difference'!F31*0.04</f>
        <v>-71.111804069522776</v>
      </c>
      <c r="G31" s="3">
        <f>'Year on Year Difference'!G31*0.04</f>
        <v>-6.2630679400241931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76E7-4656-D340-A46F-2C4B93B82850}">
  <dimension ref="A1:F3"/>
  <sheetViews>
    <sheetView workbookViewId="0">
      <selection activeCell="F3" sqref="F3"/>
    </sheetView>
  </sheetViews>
  <sheetFormatPr baseColWidth="10" defaultRowHeight="16" x14ac:dyDescent="0.2"/>
  <sheetData>
    <row r="1" spans="1:6" x14ac:dyDescent="0.2">
      <c r="A1" t="s">
        <v>17</v>
      </c>
    </row>
    <row r="2" spans="1:6" x14ac:dyDescent="0.2">
      <c r="A2" t="s">
        <v>11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">
      <c r="A3">
        <f>(Calculations!B$9-Calculations!B$7)/LOG(30/1.5)</f>
        <v>1609487.8726691694</v>
      </c>
      <c r="B3">
        <f>(Calculations!C$9-Calculations!C$7)/LOG(30/1.5)</f>
        <v>394342.94498195924</v>
      </c>
      <c r="C3">
        <f>(Calculations!D$9-Calculations!D$7)/LOG(30/1.5)</f>
        <v>522905.69953600527</v>
      </c>
      <c r="D3">
        <f>(Calculations!E$9-Calculations!E$7)/LOG(30/1.5)</f>
        <v>-150299.37868588805</v>
      </c>
      <c r="E3">
        <f>(Calculations!F$9-Calculations!F$7)/LOG(30/1.5)</f>
        <v>-120747.40822545446</v>
      </c>
      <c r="F3">
        <f>(Calculations!G$9-Calculations!G$7)/LOG(30/1.5)</f>
        <v>-10634.651042721571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E5E2D-A738-8C4C-B19B-0219C39EBF89}">
  <dimension ref="A1:H31"/>
  <sheetViews>
    <sheetView workbookViewId="0">
      <selection activeCell="B2" sqref="B2:G3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>
        <v>2021</v>
      </c>
      <c r="B2" s="3">
        <f>'New Populations'!B2-'Old Populations'!B2</f>
        <v>0</v>
      </c>
      <c r="C2" s="3">
        <f>'New Populations'!C2-'Old Populations'!C2</f>
        <v>0</v>
      </c>
      <c r="D2" s="3">
        <f>'New Populations'!D2-'Old Populations'!D2</f>
        <v>0</v>
      </c>
      <c r="E2" s="3">
        <f>'New Populations'!E2-'Old Populations'!E2</f>
        <v>0</v>
      </c>
      <c r="F2" s="3">
        <f>'New Populations'!F2-'Old Populations'!F2</f>
        <v>0</v>
      </c>
      <c r="G2" s="3">
        <f>'New Populations'!G2-'Old Populations'!G2</f>
        <v>0</v>
      </c>
    </row>
    <row r="3" spans="1:8" x14ac:dyDescent="0.2">
      <c r="A3">
        <v>2022</v>
      </c>
      <c r="B3" s="3">
        <f>'New Populations'!B3-'Old Populations'!B3</f>
        <v>169057.3413976673</v>
      </c>
      <c r="C3" s="3">
        <f>'New Populations'!C3-'Old Populations'!C3</f>
        <v>27333.969336442649</v>
      </c>
      <c r="D3" s="3">
        <f>'New Populations'!D3-'Old Populations'!D3</f>
        <v>40232.757465307601</v>
      </c>
      <c r="E3" s="3">
        <f>'New Populations'!E3-'Old Populations'!E3</f>
        <v>-23755.934486027109</v>
      </c>
      <c r="F3" s="3">
        <f>'New Populations'!F3-'Old Populations'!F3</f>
        <v>-21371.508632414974</v>
      </c>
      <c r="G3" s="3">
        <f>'New Populations'!G3-'Old Populations'!G3</f>
        <v>-2897.8598655477399</v>
      </c>
      <c r="H3" s="3"/>
    </row>
    <row r="4" spans="1:8" x14ac:dyDescent="0.2">
      <c r="A4">
        <v>2023</v>
      </c>
      <c r="B4" s="3">
        <f>'New Populations'!B4-'Old Populations'!B4</f>
        <v>420283.89713083208</v>
      </c>
      <c r="C4" s="3">
        <f>'New Populations'!C4-'Old Populations'!C4</f>
        <v>74729.901318041608</v>
      </c>
      <c r="D4" s="3">
        <f>'New Populations'!D4-'Old Populations'!D4</f>
        <v>107087.96836399566</v>
      </c>
      <c r="E4" s="3">
        <f>'New Populations'!E4-'Old Populations'!E4</f>
        <v>-55224.949914111756</v>
      </c>
      <c r="F4" s="3">
        <f>'New Populations'!F4-'Old Populations'!F4</f>
        <v>-48950.9791745455</v>
      </c>
      <c r="G4" s="3">
        <f>'New Populations'!G4-'Old Populations'!G4</f>
        <v>-6347.5548572783591</v>
      </c>
    </row>
    <row r="5" spans="1:8" x14ac:dyDescent="0.2">
      <c r="A5">
        <v>2024</v>
      </c>
      <c r="B5" s="3">
        <f>'New Populations'!B5-'Old Populations'!B5</f>
        <v>589020.1373774996</v>
      </c>
      <c r="C5" s="3">
        <f>'New Populations'!C5-'Old Populations'!C5</f>
        <v>101843.97488598526</v>
      </c>
      <c r="D5" s="3">
        <f>'New Populations'!D5-'Old Populations'!D5</f>
        <v>147069.11416880414</v>
      </c>
      <c r="E5" s="3">
        <f>'New Populations'!E5-'Old Populations'!E5</f>
        <v>-79030.786043138942</v>
      </c>
      <c r="F5" s="3">
        <f>'New Populations'!F5-'Old Populations'!F5</f>
        <v>-70385.499743960099</v>
      </c>
      <c r="G5" s="3">
        <f>'New Populations'!G5-'Old Populations'!G5</f>
        <v>-9261.1457523261197</v>
      </c>
    </row>
    <row r="6" spans="1:8" x14ac:dyDescent="0.2">
      <c r="A6">
        <v>2025</v>
      </c>
      <c r="B6" s="3">
        <f>'New Populations'!B6-'Old Populations'!B6</f>
        <v>712482.73119742423</v>
      </c>
      <c r="C6" s="3">
        <f>'New Populations'!C6-'Old Populations'!C6</f>
        <v>117794.34586647991</v>
      </c>
      <c r="D6" s="3">
        <f>'New Populations'!D6-'Old Populations'!D6</f>
        <v>172267.13049402367</v>
      </c>
      <c r="E6" s="3">
        <f>'New Populations'!E6-'Old Populations'!E6</f>
        <v>-98649.060537906014</v>
      </c>
      <c r="F6" s="3">
        <f>'New Populations'!F6-'Old Populations'!F6</f>
        <v>-88467.36704246304</v>
      </c>
      <c r="G6" s="3">
        <f>'New Populations'!G6-'Old Populations'!G6</f>
        <v>-11884.585507859883</v>
      </c>
    </row>
    <row r="7" spans="1:8" x14ac:dyDescent="0.2">
      <c r="A7">
        <v>2026</v>
      </c>
      <c r="B7" s="3">
        <f>'New Populations'!B7-'Old Populations'!B7</f>
        <v>807248.52511287108</v>
      </c>
      <c r="C7" s="3">
        <f>'New Populations'!C7-'Old Populations'!C7</f>
        <v>126642.17562816292</v>
      </c>
      <c r="D7" s="3">
        <f>'New Populations'!D7-'Old Populations'!D7</f>
        <v>188067.28962079436</v>
      </c>
      <c r="E7" s="3">
        <f>'New Populations'!E7-'Old Populations'!E7</f>
        <v>-115627.97617240937</v>
      </c>
      <c r="F7" s="3">
        <f>'New Populations'!F7-'Old Populations'!F7</f>
        <v>-104440.432851444</v>
      </c>
      <c r="G7" s="3">
        <f>'New Populations'!G7-'Old Populations'!G7</f>
        <v>-14327.450191274926</v>
      </c>
    </row>
    <row r="8" spans="1:8" x14ac:dyDescent="0.2">
      <c r="A8">
        <v>2027</v>
      </c>
      <c r="B8" s="3">
        <f>'New Populations'!B8-'Old Populations'!B8</f>
        <v>882159.73248973303</v>
      </c>
      <c r="C8" s="3">
        <f>'New Populations'!C8-'Old Populations'!C8</f>
        <v>130553.55013614707</v>
      </c>
      <c r="D8" s="3">
        <f>'New Populations'!D8-'Old Populations'!D8</f>
        <v>197341.96092774346</v>
      </c>
      <c r="E8" s="3">
        <f>'New Populations'!E8-'Old Populations'!E8</f>
        <v>-130793.45072662632</v>
      </c>
      <c r="F8" s="3">
        <f>'New Populations'!F8-'Old Populations'!F8</f>
        <v>-118968.2804348669</v>
      </c>
      <c r="G8" s="3">
        <f>'New Populations'!G8-'Old Populations'!G8</f>
        <v>-16648.209698810591</v>
      </c>
    </row>
    <row r="9" spans="1:8" x14ac:dyDescent="0.2">
      <c r="A9">
        <v>2028</v>
      </c>
      <c r="B9" s="3">
        <f>'New Populations'!B9-'Old Populations'!B9</f>
        <v>942494.03502181172</v>
      </c>
      <c r="C9" s="3">
        <f>'New Populations'!C9-'Old Populations'!C9</f>
        <v>130821.20252216607</v>
      </c>
      <c r="D9" s="3">
        <f>'New Populations'!D9-'Old Populations'!D9</f>
        <v>201805.43304024823</v>
      </c>
      <c r="E9" s="3">
        <f>'New Populations'!E9-'Old Populations'!E9</f>
        <v>-144638.53506221704</v>
      </c>
      <c r="F9" s="3">
        <f>'New Populations'!F9-'Old Populations'!F9</f>
        <v>-132447.07495811465</v>
      </c>
      <c r="G9" s="3">
        <f>'New Populations'!G9-'Old Populations'!G9</f>
        <v>-18881.781598396774</v>
      </c>
    </row>
    <row r="10" spans="1:8" x14ac:dyDescent="0.2">
      <c r="A10">
        <v>2029</v>
      </c>
      <c r="B10" s="3">
        <f>'New Populations'!B10-'Old Populations'!B10</f>
        <v>991655.35155212227</v>
      </c>
      <c r="C10" s="3">
        <f>'New Populations'!C10-'Old Populations'!C10</f>
        <v>128278.77078307141</v>
      </c>
      <c r="D10" s="3">
        <f>'New Populations'!D10-'Old Populations'!D10</f>
        <v>202563.22684686258</v>
      </c>
      <c r="E10" s="3">
        <f>'New Populations'!E10-'Old Populations'!E10</f>
        <v>-157481.3027940141</v>
      </c>
      <c r="F10" s="3">
        <f>'New Populations'!F10-'Old Populations'!F10</f>
        <v>-145132.40878171311</v>
      </c>
      <c r="G10" s="3">
        <f>'New Populations'!G10-'Old Populations'!G10</f>
        <v>-21050.702843671083</v>
      </c>
    </row>
    <row r="11" spans="1:8" x14ac:dyDescent="0.2">
      <c r="A11">
        <v>2030</v>
      </c>
      <c r="B11" s="3">
        <f>'New Populations'!B11-'Old Populations'!B11</f>
        <v>1031967.5894480906</v>
      </c>
      <c r="C11" s="3">
        <f>'New Populations'!C11-'Old Populations'!C11</f>
        <v>123495.27594108041</v>
      </c>
      <c r="D11" s="3">
        <f>'New Populations'!D11-'Old Populations'!D11</f>
        <v>200369.97697210591</v>
      </c>
      <c r="E11" s="3">
        <f>'New Populations'!E11-'Old Populations'!E11</f>
        <v>-169538.97346219735</v>
      </c>
      <c r="F11" s="3">
        <f>'New Populations'!F11-'Old Populations'!F11</f>
        <v>-157198.85048426758</v>
      </c>
      <c r="G11" s="3">
        <f>'New Populations'!G11-'Old Populations'!G11</f>
        <v>-23170.374467561371</v>
      </c>
    </row>
    <row r="12" spans="1:8" x14ac:dyDescent="0.2">
      <c r="A12">
        <v>2031</v>
      </c>
      <c r="B12" s="3">
        <f>'New Populations'!B12-'Old Populations'!B12</f>
        <v>1065088.0565410275</v>
      </c>
      <c r="C12" s="3">
        <f>'New Populations'!C12-'Old Populations'!C12</f>
        <v>116876.41269028932</v>
      </c>
      <c r="D12" s="3">
        <f>'New Populations'!D12-'Old Populations'!D12</f>
        <v>195763.74496261589</v>
      </c>
      <c r="E12" s="3">
        <f>'New Populations'!E12-'Old Populations'!E12</f>
        <v>-180966.51833164098</v>
      </c>
      <c r="F12" s="3">
        <f>'New Populations'!F12-'Old Populations'!F12</f>
        <v>-168770.95996362017</v>
      </c>
      <c r="G12" s="3">
        <f>'New Populations'!G12-'Old Populations'!G12</f>
        <v>-25251.793192523182</v>
      </c>
    </row>
    <row r="13" spans="1:8" x14ac:dyDescent="0.2">
      <c r="A13">
        <v>2032</v>
      </c>
      <c r="B13" s="3">
        <f>'New Populations'!B13-'Old Populations'!B13</f>
        <v>1092240.2265432663</v>
      </c>
      <c r="C13" s="3">
        <f>'New Populations'!C13-'Old Populations'!C13</f>
        <v>108721.57957816496</v>
      </c>
      <c r="D13" s="3">
        <f>'New Populations'!D13-'Old Populations'!D13</f>
        <v>189141.64231613185</v>
      </c>
      <c r="E13" s="3">
        <f>'New Populations'!E13-'Old Populations'!E13</f>
        <v>-191878.39681281359</v>
      </c>
      <c r="F13" s="3">
        <f>'New Populations'!F13-'Old Populations'!F13</f>
        <v>-179940.75102872471</v>
      </c>
      <c r="G13" s="3">
        <f>'New Populations'!G13-'Old Populations'!G13</f>
        <v>-27303.089423384343</v>
      </c>
    </row>
    <row r="14" spans="1:8" x14ac:dyDescent="0.2">
      <c r="A14">
        <v>2033</v>
      </c>
      <c r="B14" s="3">
        <f>'New Populations'!B14-'Old Populations'!B14</f>
        <v>1114353.0142186601</v>
      </c>
      <c r="C14" s="3">
        <f>'New Populations'!C14-'Old Populations'!C14</f>
        <v>99258.003006819636</v>
      </c>
      <c r="D14" s="3">
        <f>'New Populations'!D14-'Old Populations'!D14</f>
        <v>180805.07951157168</v>
      </c>
      <c r="E14" s="3">
        <f>'New Populations'!E14-'Old Populations'!E14</f>
        <v>-202361.56244973815</v>
      </c>
      <c r="F14" s="3">
        <f>'New Populations'!F14-'Old Populations'!F14</f>
        <v>-190778.14014250762</v>
      </c>
      <c r="G14" s="3">
        <f>'New Populations'!G14-'Old Populations'!G14</f>
        <v>-29330.447505718737</v>
      </c>
    </row>
    <row r="15" spans="1:8" x14ac:dyDescent="0.2">
      <c r="A15">
        <v>2034</v>
      </c>
      <c r="B15" s="3">
        <f>'New Populations'!B15-'Old Populations'!B15</f>
        <v>1132148.2890094966</v>
      </c>
      <c r="C15" s="3">
        <f>'New Populations'!C15-'Old Populations'!C15</f>
        <v>88662.179063793272</v>
      </c>
      <c r="D15" s="3">
        <f>'New Populations'!D15-'Old Populations'!D15</f>
        <v>170988.19825738296</v>
      </c>
      <c r="E15" s="3">
        <f>'New Populations'!E15-'Old Populations'!E15</f>
        <v>-212483.63524133596</v>
      </c>
      <c r="F15" s="3">
        <f>'New Populations'!F15-'Old Populations'!F15</f>
        <v>-201337.51189707941</v>
      </c>
      <c r="G15" s="3">
        <f>'New Populations'!G15-'Old Populations'!G15</f>
        <v>-31338.683971115621</v>
      </c>
    </row>
    <row r="16" spans="1:8" x14ac:dyDescent="0.2">
      <c r="A16">
        <v>2035</v>
      </c>
      <c r="B16" s="3">
        <f>'New Populations'!B16-'Old Populations'!B16</f>
        <v>1146198.1229665317</v>
      </c>
      <c r="C16" s="3">
        <f>'New Populations'!C16-'Old Populations'!C16</f>
        <v>77073.899910756387</v>
      </c>
      <c r="D16" s="3">
        <f>'New Populations'!D16-'Old Populations'!D16</f>
        <v>159876.47073292825</v>
      </c>
      <c r="E16" s="3">
        <f>'New Populations'!E16-'Old Populations'!E16</f>
        <v>-222298.24765045464</v>
      </c>
      <c r="F16" s="3">
        <f>'New Populations'!F16-'Old Populations'!F16</f>
        <v>-211662.01388816838</v>
      </c>
      <c r="G16" s="3">
        <f>'New Populations'!G16-'Old Populations'!G16</f>
        <v>-33331.625802615483</v>
      </c>
    </row>
    <row r="17" spans="1:7" x14ac:dyDescent="0.2">
      <c r="A17">
        <v>2036</v>
      </c>
      <c r="B17" s="3">
        <f>'New Populations'!B17-'Old Populations'!B17</f>
        <v>1156963.5249390071</v>
      </c>
      <c r="C17" s="3">
        <f>'New Populations'!C17-'Old Populations'!C17</f>
        <v>64605.744094005786</v>
      </c>
      <c r="D17" s="3">
        <f>'New Populations'!D17-'Old Populations'!D17</f>
        <v>147619.2839102</v>
      </c>
      <c r="E17" s="3">
        <f>'New Populations'!E17-'Old Populations'!E17</f>
        <v>-231848.66173775261</v>
      </c>
      <c r="F17" s="3">
        <f>'New Populations'!F17-'Old Populations'!F17</f>
        <v>-221786.46264707902</v>
      </c>
      <c r="G17" s="3">
        <f>'New Populations'!G17-'Old Populations'!G17</f>
        <v>-35312.366371076379</v>
      </c>
    </row>
    <row r="18" spans="1:7" x14ac:dyDescent="0.2">
      <c r="A18">
        <v>2037</v>
      </c>
      <c r="B18" s="3">
        <f>'New Populations'!B18-'Old Populations'!B18</f>
        <v>1164821.411320623</v>
      </c>
      <c r="C18" s="3">
        <f>'New Populations'!C18-'Old Populations'!C18</f>
        <v>51349.684676544741</v>
      </c>
      <c r="D18" s="3">
        <f>'New Populations'!D18-'Old Populations'!D18</f>
        <v>134338.70205611642</v>
      </c>
      <c r="E18" s="3">
        <f>'New Populations'!E18-'Old Populations'!E18</f>
        <v>-241170.28778572741</v>
      </c>
      <c r="F18" s="3">
        <f>'New Populations'!F18-'Old Populations'!F18</f>
        <v>-231739.36705258419</v>
      </c>
      <c r="G18" s="3">
        <f>'New Populations'!G18-'Old Populations'!G18</f>
        <v>-37283.44364488218</v>
      </c>
    </row>
    <row r="19" spans="1:7" x14ac:dyDescent="0.2">
      <c r="A19">
        <v>2038</v>
      </c>
      <c r="B19" s="3">
        <f>'New Populations'!B19-'Old Populations'!B19</f>
        <v>1170083.855984034</v>
      </c>
      <c r="C19" s="3">
        <f>'New Populations'!C19-'Old Populations'!C19</f>
        <v>37381.805682939477</v>
      </c>
      <c r="D19" s="3">
        <f>'New Populations'!D19-'Old Populations'!D19</f>
        <v>120135.72082423698</v>
      </c>
      <c r="E19" s="3">
        <f>'New Populations'!E19-'Old Populations'!E19</f>
        <v>-250292.48192748637</v>
      </c>
      <c r="F19" s="3">
        <f>'New Populations'!F19-'Old Populations'!F19</f>
        <v>-241544.37251017173</v>
      </c>
      <c r="G19" s="3">
        <f>'New Populations'!G19-'Old Populations'!G19</f>
        <v>-39246.967384586926</v>
      </c>
    </row>
    <row r="20" spans="1:7" x14ac:dyDescent="0.2">
      <c r="A20">
        <v>2039</v>
      </c>
      <c r="B20" s="3">
        <f>'New Populations'!B20-'Old Populations'!B20</f>
        <v>1173012.1286311168</v>
      </c>
      <c r="C20" s="3">
        <f>'New Populations'!C20-'Old Populations'!C20</f>
        <v>22765.741646381095</v>
      </c>
      <c r="D20" s="3">
        <f>'New Populations'!D20-'Old Populations'!D20</f>
        <v>105094.82815747242</v>
      </c>
      <c r="E20" s="3">
        <f>'New Populations'!E20-'Old Populations'!E20</f>
        <v>-259239.85710031854</v>
      </c>
      <c r="F20" s="3">
        <f>'New Populations'!F20-'Old Populations'!F20</f>
        <v>-251221.31414651708</v>
      </c>
      <c r="G20" s="3">
        <f>'New Populations'!G20-'Old Populations'!G20</f>
        <v>-41204.711902152398</v>
      </c>
    </row>
    <row r="21" spans="1:7" x14ac:dyDescent="0.2">
      <c r="A21">
        <v>2040</v>
      </c>
      <c r="B21" s="3">
        <f>'New Populations'!B21-'Old Populations'!B21</f>
        <v>1173827.1280740025</v>
      </c>
      <c r="C21" s="3">
        <f>'New Populations'!C21-'Old Populations'!C21</f>
        <v>7555.233872467652</v>
      </c>
      <c r="D21" s="3">
        <f>'New Populations'!D21-'Old Populations'!D21</f>
        <v>89287.393941626884</v>
      </c>
      <c r="E21" s="3">
        <f>'New Populations'!E21-'Old Populations'!E21</f>
        <v>-268033.25734583032</v>
      </c>
      <c r="F21" s="3">
        <f>'New Populations'!F21-'Old Populations'!F21</f>
        <v>-260786.99954356882</v>
      </c>
      <c r="G21" s="3">
        <f>'New Populations'!G21-'Old Populations'!G21</f>
        <v>-43158.184999785968</v>
      </c>
    </row>
    <row r="22" spans="1:7" x14ac:dyDescent="0.2">
      <c r="A22">
        <v>2041</v>
      </c>
      <c r="B22" s="3">
        <f>'New Populations'!B22-'Old Populations'!B22</f>
        <v>1172717.2673274642</v>
      </c>
      <c r="C22" s="3">
        <f>'New Populations'!C22-'Old Populations'!C22</f>
        <v>-8203.9376324191689</v>
      </c>
      <c r="D22" s="3">
        <f>'New Populations'!D22-'Old Populations'!D22</f>
        <v>72774.231779172085</v>
      </c>
      <c r="E22" s="3">
        <f>'New Populations'!E22-'Old Populations'!E22</f>
        <v>-276690.49415170099</v>
      </c>
      <c r="F22" s="3">
        <f>'New Populations'!F22-'Old Populations'!F22</f>
        <v>-270255.80030180607</v>
      </c>
      <c r="G22" s="3">
        <f>'New Populations'!G22-'Old Populations'!G22</f>
        <v>-45108.680071692215</v>
      </c>
    </row>
    <row r="23" spans="1:7" x14ac:dyDescent="0.2">
      <c r="A23">
        <v>2042</v>
      </c>
      <c r="B23" s="3">
        <f>'New Populations'!B23-'Old Populations'!B23</f>
        <v>1169844.5226903008</v>
      </c>
      <c r="C23" s="3">
        <f>'New Populations'!C23-'Old Populations'!C23</f>
        <v>-24472.472076496109</v>
      </c>
      <c r="D23" s="3">
        <f>'New Populations'!D23-'Old Populations'!D23</f>
        <v>55607.564262290485</v>
      </c>
      <c r="E23" s="3">
        <f>'New Populations'!E23-'Old Populations'!E23</f>
        <v>-285226.91134059546</v>
      </c>
      <c r="F23" s="3">
        <f>'New Populations'!F23-'Old Populations'!F23</f>
        <v>-279640.10586184054</v>
      </c>
      <c r="G23" s="3">
        <f>'New Populations'!G23-'Old Populations'!G23</f>
        <v>-47057.31607443234</v>
      </c>
    </row>
    <row r="24" spans="1:7" x14ac:dyDescent="0.2">
      <c r="A24">
        <v>2043</v>
      </c>
      <c r="B24" s="3">
        <f>'New Populations'!B24-'Old Populations'!B24</f>
        <v>1165349.1370764943</v>
      </c>
      <c r="C24" s="3">
        <f>'New Populations'!C24-'Old Populations'!C24</f>
        <v>-41216.395522218198</v>
      </c>
      <c r="D24" s="3">
        <f>'New Populations'!D24-'Old Populations'!D24</f>
        <v>37832.551025749184</v>
      </c>
      <c r="E24" s="3">
        <f>'New Populations'!E24-'Old Populations'!E24</f>
        <v>-293655.82428843295</v>
      </c>
      <c r="F24" s="3">
        <f>'New Populations'!F24-'Old Populations'!F24</f>
        <v>-288950.67636483163</v>
      </c>
      <c r="G24" s="3">
        <f>'New Populations'!G24-'Old Populations'!G24</f>
        <v>-49005.068605279783</v>
      </c>
    </row>
    <row r="25" spans="1:7" x14ac:dyDescent="0.2">
      <c r="A25">
        <v>2044</v>
      </c>
      <c r="B25" s="3">
        <f>'New Populations'!B25-'Old Populations'!B25</f>
        <v>1159353.3216119492</v>
      </c>
      <c r="C25" s="3">
        <f>'New Populations'!C25-'Old Populations'!C25</f>
        <v>-58406.153962342069</v>
      </c>
      <c r="D25" s="3">
        <f>'New Populations'!D25-'Old Populations'!D25</f>
        <v>19488.491346755996</v>
      </c>
      <c r="E25" s="3">
        <f>'New Populations'!E25-'Old Populations'!E25</f>
        <v>-301988.86559736112</v>
      </c>
      <c r="F25" s="3">
        <f>'New Populations'!F25-'Old Populations'!F25</f>
        <v>-298196.92036056006</v>
      </c>
      <c r="G25" s="3">
        <f>'New Populations'!G25-'Old Populations'!G25</f>
        <v>-50952.794361645647</v>
      </c>
    </row>
    <row r="26" spans="1:7" x14ac:dyDescent="0.2">
      <c r="A26">
        <v>2045</v>
      </c>
      <c r="B26" s="3">
        <f>'New Populations'!B26-'Old Populations'!B26</f>
        <v>1151964.2010935862</v>
      </c>
      <c r="C26" s="3">
        <f>'New Populations'!C26-'Old Populations'!C26</f>
        <v>-76015.891658439301</v>
      </c>
      <c r="D26" s="3">
        <f>'New Populations'!D26-'Old Populations'!D26</f>
        <v>609.78108356613666</v>
      </c>
      <c r="E26" s="3">
        <f>'New Populations'!E26-'Old Populations'!E26</f>
        <v>-310236.26015808526</v>
      </c>
      <c r="F26" s="3">
        <f>'New Populations'!F26-'Old Populations'!F26</f>
        <v>-307387.11578837712</v>
      </c>
      <c r="G26" s="3">
        <f>'New Populations'!G26-'Old Populations'!G26</f>
        <v>-52901.250604350178</v>
      </c>
    </row>
    <row r="27" spans="1:7" x14ac:dyDescent="0.2">
      <c r="A27">
        <v>2046</v>
      </c>
      <c r="B27" s="3">
        <f>'New Populations'!B27-'Old Populations'!B27</f>
        <v>1143276.1814077832</v>
      </c>
      <c r="C27" s="3">
        <f>'New Populations'!C27-'Old Populations'!C27</f>
        <v>-94022.871106004342</v>
      </c>
      <c r="D27" s="3">
        <f>'New Populations'!D27-'Old Populations'!D27</f>
        <v>-18773.318185279146</v>
      </c>
      <c r="E27" s="3">
        <f>'New Populations'!E27-'Old Populations'!E27</f>
        <v>-318407.04623285087</v>
      </c>
      <c r="F27" s="3">
        <f>'New Populations'!F27-'Old Populations'!F27</f>
        <v>-316528.58759227279</v>
      </c>
      <c r="G27" s="3">
        <f>'New Populations'!G27-'Old Populations'!G27</f>
        <v>-54851.110801510978</v>
      </c>
    </row>
    <row r="28" spans="1:7" x14ac:dyDescent="0.2">
      <c r="A28">
        <v>2047</v>
      </c>
      <c r="B28" s="3">
        <f>'New Populations'!B28-'Old Populations'!B28</f>
        <v>1133372.8699088022</v>
      </c>
      <c r="C28" s="3">
        <f>'New Populations'!C28-'Old Populations'!C28</f>
        <v>-112407.00252955221</v>
      </c>
      <c r="D28" s="3">
        <f>'New Populations'!D28-'Old Populations'!D28</f>
        <v>-38634.055260378867</v>
      </c>
      <c r="E28" s="3">
        <f>'New Populations'!E28-'Old Populations'!E28</f>
        <v>-326509.25479235488</v>
      </c>
      <c r="F28" s="3">
        <f>'New Populations'!F28-'Old Populations'!F28</f>
        <v>-325627.85179802496</v>
      </c>
      <c r="G28" s="3">
        <f>'New Populations'!G28-'Old Populations'!G28</f>
        <v>-56802.977318631194</v>
      </c>
    </row>
    <row r="29" spans="1:7" x14ac:dyDescent="0.2">
      <c r="A29">
        <v>2048</v>
      </c>
      <c r="B29" s="3">
        <f>'New Populations'!B29-'Old Populations'!B29</f>
        <v>1122328.6463781614</v>
      </c>
      <c r="C29" s="3">
        <f>'New Populations'!C29-'Old Populations'!C29</f>
        <v>-131150.45898941811</v>
      </c>
      <c r="D29" s="3">
        <f>'New Populations'!D29-'Old Populations'!D29</f>
        <v>-58948.678943520412</v>
      </c>
      <c r="E29" s="3">
        <f>'New Populations'!E29-'Old Populations'!E29</f>
        <v>-334550.05622276256</v>
      </c>
      <c r="F29" s="3">
        <f>'New Populations'!F29-'Old Populations'!F29</f>
        <v>-334690.73337617097</v>
      </c>
      <c r="G29" s="3">
        <f>'New Populations'!G29-'Old Populations'!G29</f>
        <v>-58757.391799916979</v>
      </c>
    </row>
    <row r="30" spans="1:7" x14ac:dyDescent="0.2">
      <c r="A30">
        <v>2049</v>
      </c>
      <c r="B30" s="3">
        <f>'New Populations'!B30-'Old Populations'!B30</f>
        <v>1110209.9581862651</v>
      </c>
      <c r="C30" s="3">
        <f>'New Populations'!C30-'Old Populations'!C30</f>
        <v>-150237.35906221624</v>
      </c>
      <c r="D30" s="3">
        <f>'New Populations'!D30-'Old Populations'!D30</f>
        <v>-79696.017263579182</v>
      </c>
      <c r="E30" s="3">
        <f>'New Populations'!E30-'Old Populations'!E30</f>
        <v>-342535.8812778329</v>
      </c>
      <c r="F30" s="3">
        <f>'New Populations'!F30-'Old Populations'!F30</f>
        <v>-343722.46341404482</v>
      </c>
      <c r="G30" s="3">
        <f>'New Populations'!G30-'Old Populations'!G30</f>
        <v>-60714.843727273808</v>
      </c>
    </row>
    <row r="31" spans="1:7" x14ac:dyDescent="0.2">
      <c r="A31">
        <v>2050</v>
      </c>
      <c r="B31" s="3">
        <f>'New Populations'!B31-'Old Populations'!B31</f>
        <v>1097076.395792814</v>
      </c>
      <c r="C31" s="3">
        <f>'New Populations'!C31-'Old Populations'!C31</f>
        <v>-169653.50334085152</v>
      </c>
      <c r="D31" s="3">
        <f>'New Populations'!D31-'Old Populations'!D31</f>
        <v>-100857.1280680811</v>
      </c>
      <c r="E31" s="3">
        <f>'New Populations'!E31-'Old Populations'!E31</f>
        <v>-350472.52151836874</v>
      </c>
      <c r="F31" s="3">
        <f>'New Populations'!F31-'Old Populations'!F31</f>
        <v>-352727.75980836176</v>
      </c>
      <c r="G31" s="3">
        <f>'New Populations'!G31-'Old Populations'!G31</f>
        <v>-62675.777527903265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Calculations</vt:lpstr>
      <vt:lpstr>Old Populations</vt:lpstr>
      <vt:lpstr>New Populations</vt:lpstr>
      <vt:lpstr>Year on Year Difference</vt:lpstr>
      <vt:lpstr>Estimated_Relocation</vt:lpstr>
      <vt:lpstr>Rates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2023-03-26T04:00:10Z</dcterms:created>
  <dcterms:modified xsi:type="dcterms:W3CDTF">2023-03-27T10:20:15Z</dcterms:modified>
</cp:coreProperties>
</file>