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teven\Downloads\New folder\"/>
    </mc:Choice>
  </mc:AlternateContent>
  <xr:revisionPtr revIDLastSave="0" documentId="13_ncr:1_{9A9A4F89-5877-438C-9DA2-3F6BDD3CC5E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Mortality saving past 20 years" sheetId="1" r:id="rId1"/>
    <sheet name="sensitivity tes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0" i="6" l="1"/>
  <c r="V58" i="6"/>
  <c r="O57" i="6"/>
  <c r="L57" i="6"/>
  <c r="K57" i="6"/>
  <c r="Q55" i="6"/>
  <c r="P55" i="6"/>
  <c r="K55" i="6"/>
  <c r="Z38" i="6"/>
  <c r="W38" i="6"/>
  <c r="V38" i="6"/>
  <c r="U38" i="6"/>
  <c r="T38" i="6"/>
  <c r="S38" i="6"/>
  <c r="S68" i="6" s="1"/>
  <c r="R38" i="6"/>
  <c r="Q38" i="6"/>
  <c r="P38" i="6"/>
  <c r="O38" i="6"/>
  <c r="N38" i="6"/>
  <c r="I38" i="6"/>
  <c r="AC37" i="6"/>
  <c r="AB37" i="6"/>
  <c r="AA37" i="6"/>
  <c r="V37" i="6"/>
  <c r="U37" i="6"/>
  <c r="T37" i="6"/>
  <c r="S37" i="6"/>
  <c r="R37" i="6"/>
  <c r="Q37" i="6"/>
  <c r="P37" i="6"/>
  <c r="O37" i="6"/>
  <c r="N37" i="6"/>
  <c r="M37" i="6"/>
  <c r="L37" i="6"/>
  <c r="I37" i="6"/>
  <c r="X36" i="6"/>
  <c r="W36" i="6"/>
  <c r="I36" i="6"/>
  <c r="O36" i="6" s="1"/>
  <c r="AC35" i="6"/>
  <c r="Z35" i="6"/>
  <c r="U35" i="6"/>
  <c r="T35" i="6"/>
  <c r="S35" i="6"/>
  <c r="P35" i="6"/>
  <c r="O35" i="6"/>
  <c r="N35" i="6"/>
  <c r="K35" i="6"/>
  <c r="J35" i="6"/>
  <c r="I35" i="6"/>
  <c r="AA34" i="6"/>
  <c r="Z34" i="6"/>
  <c r="Y34" i="6"/>
  <c r="X34" i="6"/>
  <c r="W34" i="6"/>
  <c r="R34" i="6"/>
  <c r="Q34" i="6"/>
  <c r="P34" i="6"/>
  <c r="K34" i="6"/>
  <c r="J34" i="6"/>
  <c r="I34" i="6"/>
  <c r="M34" i="6" s="1"/>
  <c r="AB33" i="6"/>
  <c r="AA33" i="6"/>
  <c r="Z33" i="6"/>
  <c r="Y33" i="6"/>
  <c r="X33" i="6"/>
  <c r="W33" i="6"/>
  <c r="V33" i="6"/>
  <c r="U33" i="6"/>
  <c r="P33" i="6"/>
  <c r="M33" i="6"/>
  <c r="L33" i="6"/>
  <c r="L63" i="6" s="1"/>
  <c r="I33" i="6"/>
  <c r="I32" i="6"/>
  <c r="V32" i="6" s="1"/>
  <c r="AC29" i="6"/>
  <c r="Z29" i="6"/>
  <c r="Z68" i="6" s="1"/>
  <c r="Y29" i="6"/>
  <c r="X29" i="6"/>
  <c r="W29" i="6"/>
  <c r="W68" i="6" s="1"/>
  <c r="V29" i="6"/>
  <c r="U29" i="6"/>
  <c r="T29" i="6"/>
  <c r="S29" i="6"/>
  <c r="R29" i="6"/>
  <c r="O29" i="6"/>
  <c r="N29" i="6"/>
  <c r="N68" i="6" s="1"/>
  <c r="I29" i="6"/>
  <c r="AB29" i="6" s="1"/>
  <c r="AB28" i="6"/>
  <c r="Z28" i="6"/>
  <c r="W28" i="6"/>
  <c r="V28" i="6"/>
  <c r="U28" i="6"/>
  <c r="T28" i="6"/>
  <c r="S28" i="6"/>
  <c r="S67" i="6" s="1"/>
  <c r="P28" i="6"/>
  <c r="P67" i="6" s="1"/>
  <c r="O28" i="6"/>
  <c r="O67" i="6" s="1"/>
  <c r="K28" i="6"/>
  <c r="I28" i="6"/>
  <c r="AA28" i="6" s="1"/>
  <c r="P27" i="6"/>
  <c r="O27" i="6"/>
  <c r="I27" i="6"/>
  <c r="AC26" i="6"/>
  <c r="AC65" i="6" s="1"/>
  <c r="AB26" i="6"/>
  <c r="AA26" i="6"/>
  <c r="V26" i="6"/>
  <c r="U26" i="6"/>
  <c r="U65" i="6" s="1"/>
  <c r="R26" i="6"/>
  <c r="M26" i="6"/>
  <c r="K26" i="6"/>
  <c r="J26" i="6"/>
  <c r="I26" i="6"/>
  <c r="I25" i="6"/>
  <c r="AC25" i="6" s="1"/>
  <c r="AC24" i="6"/>
  <c r="AB24" i="6"/>
  <c r="AA24" i="6"/>
  <c r="Z24" i="6"/>
  <c r="Y24" i="6"/>
  <c r="X24" i="6"/>
  <c r="W24" i="6"/>
  <c r="T24" i="6"/>
  <c r="S24" i="6"/>
  <c r="L24" i="6"/>
  <c r="K24" i="6"/>
  <c r="J24" i="6"/>
  <c r="I24" i="6"/>
  <c r="AB23" i="6"/>
  <c r="Y23" i="6"/>
  <c r="X23" i="6"/>
  <c r="U23" i="6"/>
  <c r="T23" i="6"/>
  <c r="S23" i="6"/>
  <c r="P23" i="6"/>
  <c r="O23" i="6"/>
  <c r="I23" i="6"/>
  <c r="AA23" i="6" s="1"/>
  <c r="AC19" i="6"/>
  <c r="AB19" i="6"/>
  <c r="Z19" i="6"/>
  <c r="Y19" i="6"/>
  <c r="V19" i="6"/>
  <c r="U19" i="6"/>
  <c r="T19" i="6"/>
  <c r="Q19" i="6"/>
  <c r="P19" i="6"/>
  <c r="O19" i="6"/>
  <c r="N19" i="6"/>
  <c r="M19" i="6"/>
  <c r="L19" i="6"/>
  <c r="K19" i="6"/>
  <c r="I19" i="6"/>
  <c r="AA19" i="6" s="1"/>
  <c r="AA18" i="6"/>
  <c r="Z18" i="6"/>
  <c r="W18" i="6"/>
  <c r="W59" i="6" s="1"/>
  <c r="I18" i="6"/>
  <c r="AC17" i="6"/>
  <c r="V17" i="6"/>
  <c r="S17" i="6"/>
  <c r="R17" i="6"/>
  <c r="O17" i="6"/>
  <c r="N17" i="6"/>
  <c r="M17" i="6"/>
  <c r="L17" i="6"/>
  <c r="K17" i="6"/>
  <c r="J17" i="6"/>
  <c r="I17" i="6"/>
  <c r="AC16" i="6"/>
  <c r="Y16" i="6"/>
  <c r="X16" i="6"/>
  <c r="P16" i="6"/>
  <c r="O16" i="6"/>
  <c r="L16" i="6"/>
  <c r="K16" i="6"/>
  <c r="J16" i="6"/>
  <c r="I16" i="6"/>
  <c r="AC15" i="6"/>
  <c r="Z15" i="6"/>
  <c r="Y15" i="6"/>
  <c r="X15" i="6"/>
  <c r="U15" i="6"/>
  <c r="U56" i="6" s="1"/>
  <c r="T15" i="6"/>
  <c r="S15" i="6"/>
  <c r="N15" i="6"/>
  <c r="M15" i="6"/>
  <c r="L15" i="6"/>
  <c r="I15" i="6"/>
  <c r="AA14" i="6"/>
  <c r="Z14" i="6"/>
  <c r="Y14" i="6"/>
  <c r="V14" i="6"/>
  <c r="U14" i="6"/>
  <c r="T14" i="6"/>
  <c r="S14" i="6"/>
  <c r="R14" i="6"/>
  <c r="Q14" i="6"/>
  <c r="P14" i="6"/>
  <c r="K14" i="6"/>
  <c r="J14" i="6"/>
  <c r="V13" i="6"/>
  <c r="V54" i="6" s="1"/>
  <c r="B13" i="6"/>
  <c r="AB38" i="6" s="1"/>
  <c r="AC8" i="6"/>
  <c r="AC60" i="6" s="1"/>
  <c r="AB8" i="6"/>
  <c r="AB60" i="6" s="1"/>
  <c r="Z8" i="6"/>
  <c r="X8" i="6"/>
  <c r="W8" i="6"/>
  <c r="V8" i="6"/>
  <c r="V60" i="6" s="1"/>
  <c r="U8" i="6"/>
  <c r="U60" i="6" s="1"/>
  <c r="T8" i="6"/>
  <c r="T60" i="6" s="1"/>
  <c r="S8" i="6"/>
  <c r="R8" i="6"/>
  <c r="Q8" i="6"/>
  <c r="Q60" i="6" s="1"/>
  <c r="P8" i="6"/>
  <c r="P60" i="6" s="1"/>
  <c r="O8" i="6"/>
  <c r="N8" i="6"/>
  <c r="N60" i="6" s="1"/>
  <c r="M8" i="6"/>
  <c r="M60" i="6" s="1"/>
  <c r="I8" i="6"/>
  <c r="Y8" i="6" s="1"/>
  <c r="Y60" i="6" s="1"/>
  <c r="G8" i="6"/>
  <c r="E8" i="6"/>
  <c r="AC7" i="6"/>
  <c r="AB7" i="6"/>
  <c r="AA7" i="6"/>
  <c r="AA59" i="6" s="1"/>
  <c r="Y7" i="6"/>
  <c r="X7" i="6"/>
  <c r="W7" i="6"/>
  <c r="V7" i="6"/>
  <c r="U7" i="6"/>
  <c r="T7" i="6"/>
  <c r="S7" i="6"/>
  <c r="R7" i="6"/>
  <c r="Q7" i="6"/>
  <c r="P7" i="6"/>
  <c r="M7" i="6"/>
  <c r="L7" i="6"/>
  <c r="I7" i="6"/>
  <c r="Z7" i="6" s="1"/>
  <c r="Z59" i="6" s="1"/>
  <c r="G7" i="6"/>
  <c r="E7" i="6"/>
  <c r="AC6" i="6"/>
  <c r="AB6" i="6"/>
  <c r="AA6" i="6"/>
  <c r="Y6" i="6"/>
  <c r="X6" i="6"/>
  <c r="W6" i="6"/>
  <c r="V6" i="6"/>
  <c r="U6" i="6"/>
  <c r="T6" i="6"/>
  <c r="S6" i="6"/>
  <c r="S58" i="6" s="1"/>
  <c r="P6" i="6"/>
  <c r="O6" i="6"/>
  <c r="O58" i="6" s="1"/>
  <c r="N6" i="6"/>
  <c r="N58" i="6" s="1"/>
  <c r="L6" i="6"/>
  <c r="L58" i="6" s="1"/>
  <c r="K6" i="6"/>
  <c r="K58" i="6" s="1"/>
  <c r="I6" i="6"/>
  <c r="Z6" i="6" s="1"/>
  <c r="G6" i="6"/>
  <c r="E6" i="6"/>
  <c r="AC5" i="6"/>
  <c r="AB5" i="6"/>
  <c r="AA5" i="6"/>
  <c r="Y5" i="6"/>
  <c r="X5" i="6"/>
  <c r="W5" i="6"/>
  <c r="V5" i="6"/>
  <c r="S5" i="6"/>
  <c r="R5" i="6"/>
  <c r="Q5" i="6"/>
  <c r="O5" i="6"/>
  <c r="N5" i="6"/>
  <c r="M5" i="6"/>
  <c r="L5" i="6"/>
  <c r="K5" i="6"/>
  <c r="I5" i="6"/>
  <c r="Z5" i="6" s="1"/>
  <c r="G5" i="6"/>
  <c r="E5" i="6"/>
  <c r="AC4" i="6"/>
  <c r="AB4" i="6"/>
  <c r="AA4" i="6"/>
  <c r="Y4" i="6"/>
  <c r="V4" i="6"/>
  <c r="U4" i="6"/>
  <c r="T4" i="6"/>
  <c r="T56" i="6" s="1"/>
  <c r="R4" i="6"/>
  <c r="Q4" i="6"/>
  <c r="P4" i="6"/>
  <c r="O4" i="6"/>
  <c r="N4" i="6"/>
  <c r="N56" i="6" s="1"/>
  <c r="M4" i="6"/>
  <c r="M56" i="6" s="1"/>
  <c r="L4" i="6"/>
  <c r="L56" i="6" s="1"/>
  <c r="K4" i="6"/>
  <c r="I4" i="6"/>
  <c r="Z4" i="6" s="1"/>
  <c r="Z56" i="6" s="1"/>
  <c r="G4" i="6"/>
  <c r="E4" i="6"/>
  <c r="AC3" i="6"/>
  <c r="AB3" i="6"/>
  <c r="Y3" i="6"/>
  <c r="Y55" i="6" s="1"/>
  <c r="W3" i="6"/>
  <c r="U3" i="6"/>
  <c r="T3" i="6"/>
  <c r="S3" i="6"/>
  <c r="R3" i="6"/>
  <c r="Q3" i="6"/>
  <c r="P3" i="6"/>
  <c r="O3" i="6"/>
  <c r="N3" i="6"/>
  <c r="M3" i="6"/>
  <c r="L3" i="6"/>
  <c r="K3" i="6"/>
  <c r="I3" i="6"/>
  <c r="X3" i="6" s="1"/>
  <c r="G3" i="6"/>
  <c r="E3" i="6"/>
  <c r="I14" i="6" s="1"/>
  <c r="AB2" i="6"/>
  <c r="AA2" i="6"/>
  <c r="Z2" i="6"/>
  <c r="Y2" i="6"/>
  <c r="X2" i="6"/>
  <c r="W2" i="6"/>
  <c r="V2" i="6"/>
  <c r="U2" i="6"/>
  <c r="T2" i="6"/>
  <c r="T54" i="6" s="1"/>
  <c r="S2" i="6"/>
  <c r="R2" i="6"/>
  <c r="Q2" i="6"/>
  <c r="P2" i="6"/>
  <c r="O2" i="6"/>
  <c r="N2" i="6"/>
  <c r="M2" i="6"/>
  <c r="L2" i="6"/>
  <c r="K2" i="6"/>
  <c r="J2" i="6"/>
  <c r="I2" i="6"/>
  <c r="AC2" i="6" s="1"/>
  <c r="G2" i="6"/>
  <c r="E2" i="6"/>
  <c r="I13" i="6" s="1"/>
  <c r="T13" i="6" s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J72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J71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J70" i="1"/>
  <c r="J23" i="1"/>
  <c r="T67" i="6" l="1"/>
  <c r="AA63" i="6"/>
  <c r="U67" i="6"/>
  <c r="AA67" i="6"/>
  <c r="AB63" i="6"/>
  <c r="AB67" i="6"/>
  <c r="K65" i="6"/>
  <c r="V67" i="6"/>
  <c r="Z63" i="6"/>
  <c r="W63" i="6"/>
  <c r="AB68" i="6"/>
  <c r="O68" i="6"/>
  <c r="R68" i="6"/>
  <c r="W54" i="6"/>
  <c r="AB54" i="6"/>
  <c r="AB55" i="6"/>
  <c r="Z54" i="6"/>
  <c r="K56" i="6"/>
  <c r="P56" i="6"/>
  <c r="O66" i="6"/>
  <c r="AB13" i="6"/>
  <c r="J25" i="6"/>
  <c r="J64" i="6" s="1"/>
  <c r="L32" i="6"/>
  <c r="X62" i="6"/>
  <c r="M25" i="6"/>
  <c r="M64" i="6" s="1"/>
  <c r="S27" i="6"/>
  <c r="S66" i="6" s="1"/>
  <c r="R27" i="6"/>
  <c r="N27" i="6"/>
  <c r="M27" i="6"/>
  <c r="AC27" i="6"/>
  <c r="AB27" i="6"/>
  <c r="AA27" i="6"/>
  <c r="Z27" i="6"/>
  <c r="V27" i="6"/>
  <c r="U27" i="6"/>
  <c r="S32" i="6"/>
  <c r="S62" i="6" s="1"/>
  <c r="X55" i="6"/>
  <c r="Y62" i="6"/>
  <c r="N25" i="6"/>
  <c r="J27" i="6"/>
  <c r="T32" i="6"/>
  <c r="T62" i="6" s="1"/>
  <c r="Z23" i="6"/>
  <c r="Q25" i="6"/>
  <c r="Q64" i="6" s="1"/>
  <c r="K27" i="6"/>
  <c r="K66" i="6" s="1"/>
  <c r="U32" i="6"/>
  <c r="U62" i="6" s="1"/>
  <c r="AA16" i="6"/>
  <c r="AA57" i="6" s="1"/>
  <c r="Z16" i="6"/>
  <c r="Z57" i="6" s="1"/>
  <c r="V16" i="6"/>
  <c r="U16" i="6"/>
  <c r="W16" i="6"/>
  <c r="W57" i="6" s="1"/>
  <c r="T16" i="6"/>
  <c r="S16" i="6"/>
  <c r="S57" i="6" s="1"/>
  <c r="R16" i="6"/>
  <c r="R57" i="6" s="1"/>
  <c r="N16" i="6"/>
  <c r="N57" i="6" s="1"/>
  <c r="M16" i="6"/>
  <c r="M57" i="6" s="1"/>
  <c r="X25" i="6"/>
  <c r="X64" i="6" s="1"/>
  <c r="L27" i="6"/>
  <c r="P59" i="6"/>
  <c r="P32" i="6"/>
  <c r="P62" i="6" s="1"/>
  <c r="O32" i="6"/>
  <c r="O62" i="6" s="1"/>
  <c r="K32" i="6"/>
  <c r="J32" i="6"/>
  <c r="R32" i="6"/>
  <c r="Q32" i="6"/>
  <c r="N32" i="6"/>
  <c r="M32" i="6"/>
  <c r="Y25" i="6"/>
  <c r="Y64" i="6" s="1"/>
  <c r="Y18" i="6"/>
  <c r="Y59" i="6" s="1"/>
  <c r="X18" i="6"/>
  <c r="T18" i="6"/>
  <c r="T59" i="6" s="1"/>
  <c r="S18" i="6"/>
  <c r="S59" i="6" s="1"/>
  <c r="AC18" i="6"/>
  <c r="AC59" i="6" s="1"/>
  <c r="AB18" i="6"/>
  <c r="AB59" i="6" s="1"/>
  <c r="V18" i="6"/>
  <c r="V59" i="6" s="1"/>
  <c r="U18" i="6"/>
  <c r="U59" i="6" s="1"/>
  <c r="V57" i="6"/>
  <c r="K18" i="6"/>
  <c r="AB25" i="6"/>
  <c r="T27" i="6"/>
  <c r="Z32" i="6"/>
  <c r="M36" i="6"/>
  <c r="X57" i="6"/>
  <c r="N13" i="6"/>
  <c r="L18" i="6"/>
  <c r="L59" i="6" s="1"/>
  <c r="W27" i="6"/>
  <c r="W66" i="6" s="1"/>
  <c r="AA32" i="6"/>
  <c r="AA62" i="6" s="1"/>
  <c r="N36" i="6"/>
  <c r="R55" i="6"/>
  <c r="AB58" i="6"/>
  <c r="O13" i="6"/>
  <c r="O54" i="6" s="1"/>
  <c r="Q16" i="6"/>
  <c r="Q57" i="6" s="1"/>
  <c r="M18" i="6"/>
  <c r="M59" i="6" s="1"/>
  <c r="T26" i="6"/>
  <c r="T65" i="6" s="1"/>
  <c r="S26" i="6"/>
  <c r="S65" i="6" s="1"/>
  <c r="O26" i="6"/>
  <c r="O65" i="6" s="1"/>
  <c r="N26" i="6"/>
  <c r="N65" i="6" s="1"/>
  <c r="Z26" i="6"/>
  <c r="Z65" i="6" s="1"/>
  <c r="Y26" i="6"/>
  <c r="Y65" i="6" s="1"/>
  <c r="X26" i="6"/>
  <c r="X65" i="6" s="1"/>
  <c r="W26" i="6"/>
  <c r="Q26" i="6"/>
  <c r="Q65" i="6" s="1"/>
  <c r="P26" i="6"/>
  <c r="P65" i="6" s="1"/>
  <c r="X27" i="6"/>
  <c r="X66" i="6" s="1"/>
  <c r="AB32" i="6"/>
  <c r="AB62" i="6" s="1"/>
  <c r="W13" i="6"/>
  <c r="X13" i="6"/>
  <c r="X54" i="6" s="1"/>
  <c r="U25" i="6"/>
  <c r="T25" i="6"/>
  <c r="P25" i="6"/>
  <c r="P64" i="6" s="1"/>
  <c r="O25" i="6"/>
  <c r="W25" i="6"/>
  <c r="W64" i="6" s="1"/>
  <c r="V25" i="6"/>
  <c r="S25" i="6"/>
  <c r="R25" i="6"/>
  <c r="R64" i="6" s="1"/>
  <c r="L25" i="6"/>
  <c r="K25" i="6"/>
  <c r="K64" i="6" s="1"/>
  <c r="N54" i="6"/>
  <c r="N55" i="6"/>
  <c r="Z25" i="6"/>
  <c r="Z64" i="6" s="1"/>
  <c r="X32" i="6"/>
  <c r="L36" i="6"/>
  <c r="K36" i="6"/>
  <c r="AA36" i="6"/>
  <c r="Z36" i="6"/>
  <c r="AC36" i="6"/>
  <c r="AB36" i="6"/>
  <c r="Y36" i="6"/>
  <c r="U36" i="6"/>
  <c r="T36" i="6"/>
  <c r="AA25" i="6"/>
  <c r="AA64" i="6" s="1"/>
  <c r="Q54" i="6"/>
  <c r="S55" i="6"/>
  <c r="J65" i="6"/>
  <c r="T68" i="6"/>
  <c r="AC32" i="6"/>
  <c r="P36" i="6"/>
  <c r="P66" i="6" s="1"/>
  <c r="T55" i="6"/>
  <c r="T61" i="6" s="1"/>
  <c r="AB57" i="6"/>
  <c r="Q13" i="6"/>
  <c r="O18" i="6"/>
  <c r="R28" i="6"/>
  <c r="R67" i="6" s="1"/>
  <c r="Q28" i="6"/>
  <c r="Q67" i="6" s="1"/>
  <c r="M28" i="6"/>
  <c r="M67" i="6" s="1"/>
  <c r="L28" i="6"/>
  <c r="L67" i="6" s="1"/>
  <c r="AC28" i="6"/>
  <c r="AC67" i="6" s="1"/>
  <c r="Y28" i="6"/>
  <c r="X28" i="6"/>
  <c r="U68" i="6"/>
  <c r="Q36" i="6"/>
  <c r="U55" i="6"/>
  <c r="AC57" i="6"/>
  <c r="R13" i="6"/>
  <c r="R54" i="6" s="1"/>
  <c r="AB15" i="6"/>
  <c r="AB56" i="6" s="1"/>
  <c r="AA15" i="6"/>
  <c r="AA56" i="6" s="1"/>
  <c r="W15" i="6"/>
  <c r="V15" i="6"/>
  <c r="V56" i="6" s="1"/>
  <c r="V61" i="6" s="1"/>
  <c r="R15" i="6"/>
  <c r="R56" i="6" s="1"/>
  <c r="Q15" i="6"/>
  <c r="P15" i="6"/>
  <c r="O15" i="6"/>
  <c r="O56" i="6" s="1"/>
  <c r="K15" i="6"/>
  <c r="J15" i="6"/>
  <c r="AB16" i="6"/>
  <c r="P18" i="6"/>
  <c r="X63" i="6"/>
  <c r="L26" i="6"/>
  <c r="L65" i="6" s="1"/>
  <c r="J28" i="6"/>
  <c r="V68" i="6"/>
  <c r="R36" i="6"/>
  <c r="X59" i="6"/>
  <c r="W32" i="6"/>
  <c r="P54" i="6"/>
  <c r="Q56" i="6"/>
  <c r="J18" i="6"/>
  <c r="Q27" i="6"/>
  <c r="Y32" i="6"/>
  <c r="J36" i="6"/>
  <c r="AC58" i="6"/>
  <c r="P13" i="6"/>
  <c r="N18" i="6"/>
  <c r="Y27" i="6"/>
  <c r="S13" i="6"/>
  <c r="S54" i="6" s="1"/>
  <c r="Q18" i="6"/>
  <c r="Q59" i="6" s="1"/>
  <c r="W23" i="6"/>
  <c r="V23" i="6"/>
  <c r="V62" i="6" s="1"/>
  <c r="R23" i="6"/>
  <c r="Q23" i="6"/>
  <c r="M23" i="6"/>
  <c r="L23" i="6"/>
  <c r="K23" i="6"/>
  <c r="J23" i="6"/>
  <c r="AC23" i="6"/>
  <c r="Y63" i="6"/>
  <c r="S36" i="6"/>
  <c r="AC56" i="6"/>
  <c r="O60" i="6"/>
  <c r="Z17" i="6"/>
  <c r="Z58" i="6" s="1"/>
  <c r="Y17" i="6"/>
  <c r="Y58" i="6" s="1"/>
  <c r="U17" i="6"/>
  <c r="U58" i="6" s="1"/>
  <c r="T17" i="6"/>
  <c r="T58" i="6" s="1"/>
  <c r="AB17" i="6"/>
  <c r="AA17" i="6"/>
  <c r="AA58" i="6" s="1"/>
  <c r="X17" i="6"/>
  <c r="X58" i="6" s="1"/>
  <c r="W17" i="6"/>
  <c r="W58" i="6" s="1"/>
  <c r="Q17" i="6"/>
  <c r="P17" i="6"/>
  <c r="P58" i="6" s="1"/>
  <c r="R18" i="6"/>
  <c r="R59" i="6" s="1"/>
  <c r="N23" i="6"/>
  <c r="N28" i="6"/>
  <c r="N67" i="6" s="1"/>
  <c r="M35" i="6"/>
  <c r="M65" i="6" s="1"/>
  <c r="L35" i="6"/>
  <c r="AB35" i="6"/>
  <c r="AB65" i="6" s="1"/>
  <c r="AA35" i="6"/>
  <c r="AA65" i="6" s="1"/>
  <c r="Y35" i="6"/>
  <c r="X35" i="6"/>
  <c r="W35" i="6"/>
  <c r="V35" i="6"/>
  <c r="V65" i="6" s="1"/>
  <c r="R35" i="6"/>
  <c r="R65" i="6" s="1"/>
  <c r="Q35" i="6"/>
  <c r="V36" i="6"/>
  <c r="J13" i="6"/>
  <c r="AC13" i="6"/>
  <c r="Y13" i="6"/>
  <c r="Y54" i="6" s="1"/>
  <c r="M13" i="6"/>
  <c r="M54" i="6" s="1"/>
  <c r="L13" i="6"/>
  <c r="L54" i="6" s="1"/>
  <c r="K13" i="6"/>
  <c r="K54" i="6" s="1"/>
  <c r="AA13" i="6"/>
  <c r="AA54" i="6" s="1"/>
  <c r="Z13" i="6"/>
  <c r="U13" i="6"/>
  <c r="U54" i="6" s="1"/>
  <c r="Y56" i="6"/>
  <c r="Y57" i="6"/>
  <c r="X60" i="6"/>
  <c r="AA29" i="6"/>
  <c r="O33" i="6"/>
  <c r="L34" i="6"/>
  <c r="W37" i="6"/>
  <c r="W67" i="6" s="1"/>
  <c r="AA38" i="6"/>
  <c r="V24" i="6"/>
  <c r="V63" i="6" s="1"/>
  <c r="U24" i="6"/>
  <c r="U63" i="6" s="1"/>
  <c r="Q24" i="6"/>
  <c r="Q63" i="6" s="1"/>
  <c r="P24" i="6"/>
  <c r="P63" i="6" s="1"/>
  <c r="K33" i="6"/>
  <c r="K63" i="6" s="1"/>
  <c r="O34" i="6"/>
  <c r="X37" i="6"/>
  <c r="AC14" i="6"/>
  <c r="AC55" i="6" s="1"/>
  <c r="AB14" i="6"/>
  <c r="X14" i="6"/>
  <c r="W14" i="6"/>
  <c r="W55" i="6" s="1"/>
  <c r="J38" i="6"/>
  <c r="N34" i="6"/>
  <c r="Y38" i="6"/>
  <c r="Y68" i="6" s="1"/>
  <c r="X38" i="6"/>
  <c r="X68" i="6" s="1"/>
  <c r="AB34" i="6"/>
  <c r="M24" i="6"/>
  <c r="M63" i="6" s="1"/>
  <c r="Q33" i="6"/>
  <c r="S34" i="6"/>
  <c r="AC38" i="6"/>
  <c r="AC68" i="6" s="1"/>
  <c r="J54" i="6"/>
  <c r="M14" i="6"/>
  <c r="M55" i="6" s="1"/>
  <c r="N24" i="6"/>
  <c r="N63" i="6" s="1"/>
  <c r="Q29" i="6"/>
  <c r="Q68" i="6" s="1"/>
  <c r="P29" i="6"/>
  <c r="P68" i="6" s="1"/>
  <c r="L29" i="6"/>
  <c r="K29" i="6"/>
  <c r="R33" i="6"/>
  <c r="T34" i="6"/>
  <c r="K38" i="6"/>
  <c r="AC54" i="6"/>
  <c r="L14" i="6"/>
  <c r="L55" i="6" s="1"/>
  <c r="AA3" i="6"/>
  <c r="AA55" i="6" s="1"/>
  <c r="Z3" i="6"/>
  <c r="Z55" i="6" s="1"/>
  <c r="V3" i="6"/>
  <c r="V55" i="6" s="1"/>
  <c r="X4" i="6"/>
  <c r="X56" i="6" s="1"/>
  <c r="W4" i="6"/>
  <c r="S4" i="6"/>
  <c r="S56" i="6" s="1"/>
  <c r="U5" i="6"/>
  <c r="U57" i="6" s="1"/>
  <c r="T5" i="6"/>
  <c r="T57" i="6" s="1"/>
  <c r="P5" i="6"/>
  <c r="P57" i="6" s="1"/>
  <c r="R6" i="6"/>
  <c r="R58" i="6" s="1"/>
  <c r="Q6" i="6"/>
  <c r="Q58" i="6" s="1"/>
  <c r="M6" i="6"/>
  <c r="M58" i="6" s="1"/>
  <c r="O7" i="6"/>
  <c r="O59" i="6" s="1"/>
  <c r="N7" i="6"/>
  <c r="J7" i="6"/>
  <c r="J59" i="6" s="1"/>
  <c r="L8" i="6"/>
  <c r="L60" i="6" s="1"/>
  <c r="K8" i="6"/>
  <c r="K60" i="6" s="1"/>
  <c r="AA8" i="6"/>
  <c r="AA60" i="6" s="1"/>
  <c r="N14" i="6"/>
  <c r="X19" i="6"/>
  <c r="W19" i="6"/>
  <c r="W60" i="6" s="1"/>
  <c r="S19" i="6"/>
  <c r="S60" i="6" s="1"/>
  <c r="R19" i="6"/>
  <c r="R60" i="6" s="1"/>
  <c r="O24" i="6"/>
  <c r="J29" i="6"/>
  <c r="S33" i="6"/>
  <c r="S63" i="6" s="1"/>
  <c r="U34" i="6"/>
  <c r="L38" i="6"/>
  <c r="J3" i="6"/>
  <c r="J55" i="6" s="1"/>
  <c r="J4" i="6"/>
  <c r="J56" i="6" s="1"/>
  <c r="J5" i="6"/>
  <c r="J57" i="6" s="1"/>
  <c r="J6" i="6"/>
  <c r="J58" i="6" s="1"/>
  <c r="K7" i="6"/>
  <c r="K59" i="6" s="1"/>
  <c r="J8" i="6"/>
  <c r="O14" i="6"/>
  <c r="O55" i="6" s="1"/>
  <c r="J19" i="6"/>
  <c r="R24" i="6"/>
  <c r="M29" i="6"/>
  <c r="T33" i="6"/>
  <c r="T63" i="6" s="1"/>
  <c r="V34" i="6"/>
  <c r="K37" i="6"/>
  <c r="K67" i="6" s="1"/>
  <c r="J37" i="6"/>
  <c r="Z37" i="6"/>
  <c r="Z67" i="6" s="1"/>
  <c r="Y37" i="6"/>
  <c r="M38" i="6"/>
  <c r="AC33" i="6"/>
  <c r="AC63" i="6" s="1"/>
  <c r="J33" i="6"/>
  <c r="J63" i="6" s="1"/>
  <c r="AC34" i="6"/>
  <c r="AC64" i="6" s="1"/>
  <c r="N33" i="6"/>
  <c r="I33" i="1"/>
  <c r="I34" i="1"/>
  <c r="I35" i="1"/>
  <c r="I36" i="1"/>
  <c r="I37" i="1"/>
  <c r="I38" i="1"/>
  <c r="I32" i="1"/>
  <c r="I24" i="1"/>
  <c r="I25" i="1"/>
  <c r="I26" i="1"/>
  <c r="I27" i="1"/>
  <c r="I28" i="1"/>
  <c r="I29" i="1"/>
  <c r="I23" i="1"/>
  <c r="G3" i="1"/>
  <c r="G4" i="1"/>
  <c r="G5" i="1"/>
  <c r="G6" i="1"/>
  <c r="G7" i="1"/>
  <c r="G8" i="1"/>
  <c r="G2" i="1"/>
  <c r="T66" i="6" l="1"/>
  <c r="N64" i="6"/>
  <c r="J68" i="6"/>
  <c r="V64" i="6"/>
  <c r="AA68" i="6"/>
  <c r="O63" i="6"/>
  <c r="V66" i="6"/>
  <c r="AB66" i="6"/>
  <c r="O64" i="6"/>
  <c r="N62" i="6"/>
  <c r="M62" i="6"/>
  <c r="L66" i="6"/>
  <c r="L64" i="6"/>
  <c r="L62" i="6"/>
  <c r="M68" i="6"/>
  <c r="M69" i="6" s="1"/>
  <c r="T64" i="6"/>
  <c r="T69" i="6" s="1"/>
  <c r="N66" i="6"/>
  <c r="J67" i="6"/>
  <c r="X67" i="6"/>
  <c r="X69" i="6" s="1"/>
  <c r="R66" i="6"/>
  <c r="Y70" i="6"/>
  <c r="Y61" i="6"/>
  <c r="X70" i="6"/>
  <c r="X61" i="6"/>
  <c r="AA61" i="6"/>
  <c r="AA70" i="6"/>
  <c r="V70" i="6"/>
  <c r="O70" i="6"/>
  <c r="O61" i="6"/>
  <c r="P69" i="6"/>
  <c r="L70" i="6"/>
  <c r="L61" i="6"/>
  <c r="M70" i="6"/>
  <c r="M61" i="6"/>
  <c r="R62" i="6"/>
  <c r="AB64" i="6"/>
  <c r="V69" i="6"/>
  <c r="W62" i="6"/>
  <c r="Z62" i="6"/>
  <c r="AB70" i="6"/>
  <c r="AB61" i="6"/>
  <c r="S61" i="6"/>
  <c r="S70" i="6"/>
  <c r="R70" i="6"/>
  <c r="R61" i="6"/>
  <c r="S64" i="6"/>
  <c r="S69" i="6" s="1"/>
  <c r="W56" i="6"/>
  <c r="W61" i="6" s="1"/>
  <c r="Y66" i="6"/>
  <c r="Q61" i="6"/>
  <c r="Q70" i="6"/>
  <c r="J66" i="6"/>
  <c r="Y67" i="6"/>
  <c r="U64" i="6"/>
  <c r="U66" i="6"/>
  <c r="AC70" i="6"/>
  <c r="AC61" i="6"/>
  <c r="Z66" i="6"/>
  <c r="R63" i="6"/>
  <c r="Q66" i="6"/>
  <c r="AA66" i="6"/>
  <c r="P70" i="6"/>
  <c r="P61" i="6"/>
  <c r="Q62" i="6"/>
  <c r="AC62" i="6"/>
  <c r="K68" i="6"/>
  <c r="U61" i="6"/>
  <c r="U70" i="6"/>
  <c r="J62" i="6"/>
  <c r="AC66" i="6"/>
  <c r="Z70" i="6"/>
  <c r="Z61" i="6"/>
  <c r="T70" i="6"/>
  <c r="K70" i="6"/>
  <c r="K61" i="6"/>
  <c r="W70" i="6"/>
  <c r="J60" i="6"/>
  <c r="J70" i="6" s="1"/>
  <c r="N59" i="6"/>
  <c r="N70" i="6" s="1"/>
  <c r="L68" i="6"/>
  <c r="K62" i="6"/>
  <c r="W65" i="6"/>
  <c r="M66" i="6"/>
  <c r="I2" i="1"/>
  <c r="B13" i="1"/>
  <c r="E3" i="1"/>
  <c r="I14" i="1" s="1"/>
  <c r="E4" i="1"/>
  <c r="I15" i="1" s="1"/>
  <c r="E5" i="1"/>
  <c r="I16" i="1" s="1"/>
  <c r="E6" i="1"/>
  <c r="I17" i="1" s="1"/>
  <c r="E7" i="1"/>
  <c r="I18" i="1" s="1"/>
  <c r="E8" i="1"/>
  <c r="I19" i="1" s="1"/>
  <c r="E2" i="1"/>
  <c r="I13" i="1" s="1"/>
  <c r="I3" i="1"/>
  <c r="I4" i="1"/>
  <c r="I5" i="1"/>
  <c r="I6" i="1"/>
  <c r="I7" i="1"/>
  <c r="I8" i="1"/>
  <c r="O69" i="6" l="1"/>
  <c r="AA69" i="6"/>
  <c r="L69" i="6"/>
  <c r="AB69" i="6"/>
  <c r="U69" i="6"/>
  <c r="R69" i="6"/>
  <c r="R71" i="6" s="1"/>
  <c r="R72" i="6" s="1"/>
  <c r="T71" i="6"/>
  <c r="T72" i="6" s="1"/>
  <c r="J69" i="6"/>
  <c r="J71" i="6" s="1"/>
  <c r="J72" i="6" s="1"/>
  <c r="Y69" i="6"/>
  <c r="N69" i="6"/>
  <c r="N71" i="6" s="1"/>
  <c r="N72" i="6" s="1"/>
  <c r="U71" i="6"/>
  <c r="U72" i="6" s="1"/>
  <c r="O71" i="6"/>
  <c r="O72" i="6" s="1"/>
  <c r="S71" i="6"/>
  <c r="S72" i="6" s="1"/>
  <c r="K69" i="6"/>
  <c r="K71" i="6" s="1"/>
  <c r="K72" i="6" s="1"/>
  <c r="P71" i="6"/>
  <c r="P72" i="6" s="1"/>
  <c r="N61" i="6"/>
  <c r="M71" i="6"/>
  <c r="M72" i="6" s="1"/>
  <c r="AC69" i="6"/>
  <c r="AC71" i="6" s="1"/>
  <c r="AC72" i="6" s="1"/>
  <c r="L71" i="6"/>
  <c r="L72" i="6" s="1"/>
  <c r="Q69" i="6"/>
  <c r="Q71" i="6" s="1"/>
  <c r="Q72" i="6" s="1"/>
  <c r="J61" i="6"/>
  <c r="V71" i="6"/>
  <c r="V72" i="6" s="1"/>
  <c r="AA71" i="6"/>
  <c r="AA72" i="6" s="1"/>
  <c r="AB71" i="6"/>
  <c r="AB72" i="6" s="1"/>
  <c r="X71" i="6"/>
  <c r="X72" i="6" s="1"/>
  <c r="Z69" i="6"/>
  <c r="Z71" i="6" s="1"/>
  <c r="Z72" i="6" s="1"/>
  <c r="W69" i="6"/>
  <c r="W71" i="6" s="1"/>
  <c r="W72" i="6" s="1"/>
  <c r="Y71" i="6"/>
  <c r="Y72" i="6" s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J13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W68" i="1" s="1"/>
  <c r="X29" i="1"/>
  <c r="Y29" i="1"/>
  <c r="Z29" i="1"/>
  <c r="AA29" i="1"/>
  <c r="AB29" i="1"/>
  <c r="AC29" i="1"/>
  <c r="J29" i="1"/>
  <c r="K28" i="1"/>
  <c r="K67" i="1" s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J28" i="1"/>
  <c r="K27" i="1"/>
  <c r="K66" i="1" s="1"/>
  <c r="L27" i="1"/>
  <c r="M27" i="1"/>
  <c r="N27" i="1"/>
  <c r="O27" i="1"/>
  <c r="P27" i="1"/>
  <c r="Q27" i="1"/>
  <c r="R27" i="1"/>
  <c r="S27" i="1"/>
  <c r="T27" i="1"/>
  <c r="U27" i="1"/>
  <c r="V27" i="1"/>
  <c r="W27" i="1"/>
  <c r="W66" i="1" s="1"/>
  <c r="X27" i="1"/>
  <c r="Y27" i="1"/>
  <c r="Z27" i="1"/>
  <c r="AA27" i="1"/>
  <c r="AB27" i="1"/>
  <c r="AC27" i="1"/>
  <c r="J27" i="1"/>
  <c r="K26" i="1"/>
  <c r="L26" i="1"/>
  <c r="M26" i="1"/>
  <c r="N26" i="1"/>
  <c r="N65" i="1" s="1"/>
  <c r="O26" i="1"/>
  <c r="P26" i="1"/>
  <c r="Q26" i="1"/>
  <c r="R26" i="1"/>
  <c r="S26" i="1"/>
  <c r="T26" i="1"/>
  <c r="U26" i="1"/>
  <c r="V26" i="1"/>
  <c r="W26" i="1"/>
  <c r="X26" i="1"/>
  <c r="Y26" i="1"/>
  <c r="Y65" i="1" s="1"/>
  <c r="Z26" i="1"/>
  <c r="AA26" i="1"/>
  <c r="AB26" i="1"/>
  <c r="AC26" i="1"/>
  <c r="J26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J25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C63" i="1" s="1"/>
  <c r="J24" i="1"/>
  <c r="K32" i="1"/>
  <c r="K62" i="1" s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B62" i="1" s="1"/>
  <c r="AC32" i="1"/>
  <c r="J32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J38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J37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J36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J35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J34" i="1"/>
  <c r="K33" i="1"/>
  <c r="L33" i="1"/>
  <c r="M33" i="1"/>
  <c r="N33" i="1"/>
  <c r="N63" i="1" s="1"/>
  <c r="O33" i="1"/>
  <c r="P33" i="1"/>
  <c r="Q33" i="1"/>
  <c r="R33" i="1"/>
  <c r="S33" i="1"/>
  <c r="T33" i="1"/>
  <c r="U33" i="1"/>
  <c r="V33" i="1"/>
  <c r="W33" i="1"/>
  <c r="X33" i="1"/>
  <c r="Y33" i="1"/>
  <c r="Z33" i="1"/>
  <c r="Z63" i="1" s="1"/>
  <c r="AA33" i="1"/>
  <c r="AB33" i="1"/>
  <c r="AC33" i="1"/>
  <c r="J33" i="1"/>
  <c r="K2" i="1"/>
  <c r="K54" i="1" s="1"/>
  <c r="L2" i="1"/>
  <c r="M2" i="1"/>
  <c r="N2" i="1"/>
  <c r="O2" i="1"/>
  <c r="P2" i="1"/>
  <c r="Q2" i="1"/>
  <c r="Q54" i="1" s="1"/>
  <c r="R2" i="1"/>
  <c r="S2" i="1"/>
  <c r="T2" i="1"/>
  <c r="U2" i="1"/>
  <c r="V2" i="1"/>
  <c r="W2" i="1"/>
  <c r="X2" i="1"/>
  <c r="Y2" i="1"/>
  <c r="Z2" i="1"/>
  <c r="AA2" i="1"/>
  <c r="AB2" i="1"/>
  <c r="AB54" i="1" s="1"/>
  <c r="AC2" i="1"/>
  <c r="AC54" i="1" s="1"/>
  <c r="J2" i="1"/>
  <c r="Q63" i="1"/>
  <c r="W63" i="1"/>
  <c r="R63" i="1"/>
  <c r="S63" i="1"/>
  <c r="X63" i="1"/>
  <c r="J63" i="1"/>
  <c r="M63" i="1"/>
  <c r="L63" i="1"/>
  <c r="P63" i="1"/>
  <c r="O63" i="1"/>
  <c r="Q66" i="1"/>
  <c r="P66" i="1"/>
  <c r="S66" i="1"/>
  <c r="M66" i="1"/>
  <c r="N66" i="1"/>
  <c r="AC66" i="1"/>
  <c r="L66" i="1"/>
  <c r="O66" i="1"/>
  <c r="X66" i="1"/>
  <c r="J66" i="1"/>
  <c r="Q65" i="1"/>
  <c r="R65" i="1"/>
  <c r="S65" i="1"/>
  <c r="W65" i="1"/>
  <c r="AC65" i="1"/>
  <c r="L65" i="1"/>
  <c r="J65" i="1"/>
  <c r="X65" i="1"/>
  <c r="P65" i="1"/>
  <c r="M65" i="1"/>
  <c r="O65" i="1"/>
  <c r="Q64" i="1"/>
  <c r="R64" i="1"/>
  <c r="S64" i="1"/>
  <c r="W64" i="1"/>
  <c r="J64" i="1"/>
  <c r="N64" i="1"/>
  <c r="AC64" i="1"/>
  <c r="M64" i="1"/>
  <c r="X64" i="1"/>
  <c r="Y64" i="1"/>
  <c r="O64" i="1"/>
  <c r="L64" i="1"/>
  <c r="P64" i="1"/>
  <c r="R62" i="1"/>
  <c r="M62" i="1"/>
  <c r="O62" i="1"/>
  <c r="S62" i="1"/>
  <c r="X62" i="1"/>
  <c r="L62" i="1"/>
  <c r="N62" i="1"/>
  <c r="Q62" i="1"/>
  <c r="W62" i="1"/>
  <c r="P62" i="1"/>
  <c r="AC62" i="1"/>
  <c r="J62" i="1"/>
  <c r="Q68" i="1"/>
  <c r="O68" i="1"/>
  <c r="R68" i="1"/>
  <c r="S68" i="1"/>
  <c r="L68" i="1"/>
  <c r="J68" i="1"/>
  <c r="AC68" i="1"/>
  <c r="P68" i="1"/>
  <c r="X68" i="1"/>
  <c r="M68" i="1"/>
  <c r="N68" i="1"/>
  <c r="Q67" i="1"/>
  <c r="AC67" i="1"/>
  <c r="R67" i="1"/>
  <c r="W67" i="1"/>
  <c r="O67" i="1"/>
  <c r="S67" i="1"/>
  <c r="Z67" i="1"/>
  <c r="J67" i="1"/>
  <c r="N67" i="1"/>
  <c r="M67" i="1"/>
  <c r="P67" i="1"/>
  <c r="Y67" i="1"/>
  <c r="L67" i="1"/>
  <c r="X67" i="1"/>
  <c r="R66" i="1"/>
  <c r="AE72" i="6" l="1"/>
  <c r="Z62" i="1"/>
  <c r="Z64" i="1"/>
  <c r="Z65" i="1"/>
  <c r="Z66" i="1"/>
  <c r="Z68" i="1"/>
  <c r="K64" i="1"/>
  <c r="K63" i="1"/>
  <c r="K65" i="1"/>
  <c r="K68" i="1"/>
  <c r="AB63" i="1"/>
  <c r="AA66" i="1"/>
  <c r="AA68" i="1"/>
  <c r="Y54" i="1"/>
  <c r="Y62" i="1"/>
  <c r="Y63" i="1"/>
  <c r="Y66" i="1"/>
  <c r="Y68" i="1"/>
  <c r="V54" i="1"/>
  <c r="V62" i="1"/>
  <c r="T54" i="1"/>
  <c r="M54" i="1"/>
  <c r="J54" i="1"/>
  <c r="AB64" i="1"/>
  <c r="AB65" i="1"/>
  <c r="AB66" i="1"/>
  <c r="AB67" i="1"/>
  <c r="AB68" i="1"/>
  <c r="AA62" i="1"/>
  <c r="AA63" i="1"/>
  <c r="AA64" i="1"/>
  <c r="AA65" i="1"/>
  <c r="AA67" i="1"/>
  <c r="V63" i="1"/>
  <c r="V64" i="1"/>
  <c r="V65" i="1"/>
  <c r="V66" i="1"/>
  <c r="V67" i="1"/>
  <c r="V68" i="1"/>
  <c r="U62" i="1"/>
  <c r="U63" i="1"/>
  <c r="U64" i="1"/>
  <c r="U65" i="1"/>
  <c r="U66" i="1"/>
  <c r="U67" i="1"/>
  <c r="U68" i="1"/>
  <c r="T62" i="1"/>
  <c r="T63" i="1"/>
  <c r="T64" i="1"/>
  <c r="T65" i="1"/>
  <c r="T66" i="1"/>
  <c r="T67" i="1"/>
  <c r="T68" i="1"/>
  <c r="R54" i="1"/>
  <c r="O54" i="1"/>
  <c r="AA54" i="1"/>
  <c r="Z54" i="1"/>
  <c r="X54" i="1"/>
  <c r="W54" i="1"/>
  <c r="U54" i="1"/>
  <c r="S54" i="1"/>
  <c r="P54" i="1"/>
  <c r="N54" i="1"/>
  <c r="L54" i="1"/>
  <c r="J69" i="1"/>
  <c r="AC69" i="1"/>
  <c r="AC71" i="1" s="1"/>
  <c r="AC72" i="1" s="1"/>
  <c r="P69" i="1"/>
  <c r="W69" i="1"/>
  <c r="Q69" i="1"/>
  <c r="N69" i="1"/>
  <c r="L69" i="1"/>
  <c r="K69" i="1"/>
  <c r="X69" i="1"/>
  <c r="T69" i="1"/>
  <c r="AA69" i="1"/>
  <c r="AA71" i="1" s="1"/>
  <c r="AA72" i="1" s="1"/>
  <c r="Z69" i="1"/>
  <c r="Z71" i="1" s="1"/>
  <c r="Z72" i="1" s="1"/>
  <c r="S69" i="1"/>
  <c r="O69" i="1"/>
  <c r="M69" i="1"/>
  <c r="R69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Y69" i="1" l="1"/>
  <c r="Y71" i="1" s="1"/>
  <c r="Y72" i="1" s="1"/>
  <c r="AB69" i="1"/>
  <c r="AB71" i="1" s="1"/>
  <c r="AB72" i="1" s="1"/>
  <c r="AE72" i="1"/>
  <c r="U69" i="1"/>
  <c r="V69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</calcChain>
</file>

<file path=xl/sharedStrings.xml><?xml version="1.0" encoding="utf-8"?>
<sst xmlns="http://schemas.openxmlformats.org/spreadsheetml/2006/main" count="174" uniqueCount="44">
  <si>
    <t>Age group</t>
  </si>
  <si>
    <t># in each group</t>
  </si>
  <si>
    <t>#smokers</t>
  </si>
  <si>
    <t>Pr.death.smoker</t>
  </si>
  <si>
    <t>#NS</t>
  </si>
  <si>
    <t>Pr.NS</t>
  </si>
  <si>
    <t>Pr.survival.smoker</t>
  </si>
  <si>
    <t>smoker</t>
  </si>
  <si>
    <t xml:space="preserve">Probs </t>
  </si>
  <si>
    <t>21-30</t>
  </si>
  <si>
    <t>31-40</t>
  </si>
  <si>
    <t>41-50</t>
  </si>
  <si>
    <t>51-60</t>
  </si>
  <si>
    <t>61-70</t>
  </si>
  <si>
    <t>71-80</t>
  </si>
  <si>
    <t>81-100</t>
  </si>
  <si>
    <t>Total pop in-force</t>
  </si>
  <si>
    <t>Non-smoker</t>
  </si>
  <si>
    <t>Smoker decrease rate</t>
  </si>
  <si>
    <t>After intervention</t>
  </si>
  <si>
    <t>Smoker</t>
  </si>
  <si>
    <t>Probs</t>
  </si>
  <si>
    <t>Years</t>
  </si>
  <si>
    <t>Severity</t>
  </si>
  <si>
    <t xml:space="preserve">Projected new insurer that we are comparing </t>
  </si>
  <si>
    <t>Reduction factor</t>
  </si>
  <si>
    <t>power</t>
  </si>
  <si>
    <t>pop</t>
  </si>
  <si>
    <t>Smokers' reduction</t>
  </si>
  <si>
    <t>total</t>
  </si>
  <si>
    <t>Before intervention</t>
  </si>
  <si>
    <t>Sum</t>
  </si>
  <si>
    <t>Sum after</t>
  </si>
  <si>
    <t>Sum before</t>
  </si>
  <si>
    <t>Assumptions</t>
  </si>
  <si>
    <t xml:space="preserve">Difference: </t>
  </si>
  <si>
    <t>1. The proportion of people in each age group relative to the total population is assumed to be constant for simplicity.</t>
  </si>
  <si>
    <t>2. The amount of smokers quitting after the intervention program is assumed to be aconstant 1% which is a very conservative estimation, and duringt he scenario testing we can adjust this decrease from 1% to 7.5%</t>
  </si>
  <si>
    <t>3. reduction in mortality is split into long-term and short-term reduction, and long-run is the reduction after 15+ years of simulating the transition probability</t>
  </si>
  <si>
    <t>4. Mortality reduction from interventions will be different for smokers and non-smokers, where various interventions will be more effective on smokers such as screenings.</t>
  </si>
  <si>
    <t>Data Limitation</t>
  </si>
  <si>
    <t>1. Rate of people quitting smoking is not provided, therefore we referenced sceintific studies</t>
  </si>
  <si>
    <t>%</t>
  </si>
  <si>
    <t>Average %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</si>
</sst>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000000"/>
      <name val="Segoe UI"/>
      <family val="2"/>
    </font>
    <font>
      <b/>
      <sz val="6"/>
      <color rgb="FF000000"/>
      <name val="Segoe U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25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1" fillId="4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1" fillId="4" borderId="2" xfId="0" applyFont="1" applyFill="1" applyBorder="1"/>
    <xf numFmtId="0" fontId="1" fillId="4" borderId="3" xfId="0" applyFont="1" applyFill="1" applyBorder="1"/>
    <xf numFmtId="0" fontId="0" fillId="0" borderId="3" xfId="0" applyBorder="1"/>
    <xf numFmtId="0" fontId="1" fillId="4" borderId="4" xfId="0" applyFont="1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5" borderId="4" xfId="0" applyFill="1" applyBorder="1"/>
    <xf numFmtId="164" fontId="0" fillId="0" borderId="0" xfId="0" applyNumberFormat="1"/>
    <xf numFmtId="0" fontId="0" fillId="5" borderId="7" xfId="0" applyFill="1" applyBorder="1"/>
    <xf numFmtId="0" fontId="0" fillId="0" borderId="8" xfId="0" applyBorder="1"/>
    <xf numFmtId="0" fontId="0" fillId="0" borderId="2" xfId="0" applyBorder="1"/>
    <xf numFmtId="0" fontId="0" fillId="0" borderId="7" xfId="0" applyBorder="1"/>
    <xf numFmtId="0" fontId="0" fillId="5" borderId="6" xfId="0" applyFill="1" applyBorder="1"/>
    <xf numFmtId="0" fontId="0" fillId="0" borderId="9" xfId="0" applyBorder="1"/>
    <xf numFmtId="164" fontId="0" fillId="0" borderId="0" xfId="0" applyNumberFormat="1" applyBorder="1"/>
    <xf numFmtId="0" fontId="0" fillId="0" borderId="0" xfId="0" applyBorder="1"/>
    <xf numFmtId="0" fontId="1" fillId="4" borderId="0" xfId="0" applyFont="1" applyFill="1" applyBorder="1"/>
    <xf numFmtId="0" fontId="0" fillId="5" borderId="0" xfId="0" applyFill="1" applyBorder="1"/>
  </cellXfs>
  <cellStyles count="2">
    <cellStyle name="Normal" xfId="0" builtinId="0"/>
    <cellStyle name="Normal 2" xfId="1" xr:uid="{EF5CCE10-AFCE-4749-B700-31ED6D82B1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cost savings for the past 20 years using intervention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'Mortality saving past 20 years'!$J$53:$AC$53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'Mortality saving past 20 years'!$J$71:$AC$71</c:f>
              <c:numCache>
                <c:formatCode>General</c:formatCode>
                <c:ptCount val="20"/>
                <c:pt idx="0">
                  <c:v>90718951.09921813</c:v>
                </c:pt>
                <c:pt idx="1">
                  <c:v>87516899.276100338</c:v>
                </c:pt>
                <c:pt idx="2">
                  <c:v>98458243.148251772</c:v>
                </c:pt>
                <c:pt idx="3">
                  <c:v>103710110.89861232</c:v>
                </c:pt>
                <c:pt idx="4">
                  <c:v>93552671.303450763</c:v>
                </c:pt>
                <c:pt idx="5">
                  <c:v>86597678.426838338</c:v>
                </c:pt>
                <c:pt idx="6">
                  <c:v>95798204.007929921</c:v>
                </c:pt>
                <c:pt idx="7">
                  <c:v>94145454.179445744</c:v>
                </c:pt>
                <c:pt idx="8">
                  <c:v>103375538.21165144</c:v>
                </c:pt>
                <c:pt idx="9">
                  <c:v>98432117.887831807</c:v>
                </c:pt>
                <c:pt idx="10">
                  <c:v>98218145.49095571</c:v>
                </c:pt>
                <c:pt idx="11">
                  <c:v>102181649.45513761</c:v>
                </c:pt>
                <c:pt idx="12">
                  <c:v>114745298.47146046</c:v>
                </c:pt>
                <c:pt idx="13">
                  <c:v>116382496.1607846</c:v>
                </c:pt>
                <c:pt idx="14">
                  <c:v>125815335.22486782</c:v>
                </c:pt>
                <c:pt idx="15">
                  <c:v>117877670.26234293</c:v>
                </c:pt>
                <c:pt idx="16">
                  <c:v>132542688.79671335</c:v>
                </c:pt>
                <c:pt idx="17">
                  <c:v>132711288.51595592</c:v>
                </c:pt>
                <c:pt idx="18">
                  <c:v>129207739.27526832</c:v>
                </c:pt>
                <c:pt idx="19">
                  <c:v>145634250.64042509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B-46DE-B34F-1D86CB648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753544"/>
        <c:axId val="1123555848"/>
      </c:barChart>
      <c:catAx>
        <c:axId val="112275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55848"/>
        <c:crosses val="autoZero"/>
        <c:auto val="1"/>
        <c:lblAlgn val="ctr"/>
        <c:lblOffset val="100"/>
        <c:noMultiLvlLbl val="0"/>
      </c:catAx>
      <c:valAx>
        <c:axId val="11235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5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Payout costs before and after intervention for the past 20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after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'Mortality saving past 20 years'!$J$53:$AC$53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'Mortality saving past 20 years'!$J$69:$AC$69</c:f>
              <c:numCache>
                <c:formatCode>General</c:formatCode>
                <c:ptCount val="20"/>
                <c:pt idx="0">
                  <c:v>305484699.5973261</c:v>
                </c:pt>
                <c:pt idx="1">
                  <c:v>322103596.99649465</c:v>
                </c:pt>
                <c:pt idx="2">
                  <c:v>401830407.14101529</c:v>
                </c:pt>
                <c:pt idx="3">
                  <c:v>468084280.80178386</c:v>
                </c:pt>
                <c:pt idx="4">
                  <c:v>461890394.14119798</c:v>
                </c:pt>
                <c:pt idx="5">
                  <c:v>461011818.35771078</c:v>
                </c:pt>
                <c:pt idx="6">
                  <c:v>541567293.95426857</c:v>
                </c:pt>
                <c:pt idx="7">
                  <c:v>556972119.54760432</c:v>
                </c:pt>
                <c:pt idx="8">
                  <c:v>631658325.11875749</c:v>
                </c:pt>
                <c:pt idx="9">
                  <c:v>614217915.86501455</c:v>
                </c:pt>
                <c:pt idx="10">
                  <c:v>620038465.92919326</c:v>
                </c:pt>
                <c:pt idx="11">
                  <c:v>647650589.63874352</c:v>
                </c:pt>
                <c:pt idx="12">
                  <c:v>725828228.23404157</c:v>
                </c:pt>
                <c:pt idx="13">
                  <c:v>731296701.9971863</c:v>
                </c:pt>
                <c:pt idx="14">
                  <c:v>782538512.10402942</c:v>
                </c:pt>
                <c:pt idx="15">
                  <c:v>859551383.313146</c:v>
                </c:pt>
                <c:pt idx="16">
                  <c:v>941786274.663625</c:v>
                </c:pt>
                <c:pt idx="17">
                  <c:v>919570576.72205448</c:v>
                </c:pt>
                <c:pt idx="18">
                  <c:v>873683382.48692417</c:v>
                </c:pt>
                <c:pt idx="19">
                  <c:v>961633963.19609797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9-41C3-BB10-B9EC2C6F41CA}"/>
            </c:ext>
          </c:extLst>
        </c:ser>
        <c:ser>
          <c:idx val="1"/>
          <c:order val="1"/>
          <c:tx>
            <c:v>before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'Mortality saving past 20 years'!$J$53:$AC$53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'Mortality saving past 20 years'!$J$70:$AC$70</c:f>
              <c:numCache>
                <c:formatCode>General</c:formatCode>
                <c:ptCount val="20"/>
                <c:pt idx="0">
                  <c:v>396203650.69654423</c:v>
                </c:pt>
                <c:pt idx="1">
                  <c:v>409620496.27259499</c:v>
                </c:pt>
                <c:pt idx="2">
                  <c:v>500288650.28926706</c:v>
                </c:pt>
                <c:pt idx="3">
                  <c:v>571794391.70039618</c:v>
                </c:pt>
                <c:pt idx="4">
                  <c:v>555443065.44464874</c:v>
                </c:pt>
                <c:pt idx="5">
                  <c:v>547609496.78454912</c:v>
                </c:pt>
                <c:pt idx="6">
                  <c:v>637365497.9621985</c:v>
                </c:pt>
                <c:pt idx="7">
                  <c:v>651117573.72705007</c:v>
                </c:pt>
                <c:pt idx="8">
                  <c:v>735033863.33040893</c:v>
                </c:pt>
                <c:pt idx="9">
                  <c:v>712650033.75284636</c:v>
                </c:pt>
                <c:pt idx="10">
                  <c:v>718256611.42014897</c:v>
                </c:pt>
                <c:pt idx="11">
                  <c:v>749832239.09388113</c:v>
                </c:pt>
                <c:pt idx="12">
                  <c:v>840573526.70550203</c:v>
                </c:pt>
                <c:pt idx="13">
                  <c:v>847679198.15797091</c:v>
                </c:pt>
                <c:pt idx="14">
                  <c:v>908353847.32889724</c:v>
                </c:pt>
                <c:pt idx="15">
                  <c:v>977429053.57548892</c:v>
                </c:pt>
                <c:pt idx="16">
                  <c:v>1074328963.4603384</c:v>
                </c:pt>
                <c:pt idx="17">
                  <c:v>1052281865.2380104</c:v>
                </c:pt>
                <c:pt idx="18">
                  <c:v>1002891121.7621925</c:v>
                </c:pt>
                <c:pt idx="19">
                  <c:v>1107268213.8365231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9-41C3-BB10-B9EC2C6F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477512"/>
        <c:axId val="1099480584"/>
      </c:barChart>
      <c:catAx>
        <c:axId val="1099477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80584"/>
        <c:crosses val="autoZero"/>
        <c:auto val="1"/>
        <c:lblAlgn val="ctr"/>
        <c:lblOffset val="100"/>
        <c:noMultiLvlLbl val="0"/>
      </c:catAx>
      <c:valAx>
        <c:axId val="10994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7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01828375553812"/>
          <c:y val="0.27068702120985727"/>
          <c:w val="0.12950189051997515"/>
          <c:h val="4.775654709963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cost savings for the past 20 years using intervention taking lower</a:t>
            </a:r>
            <a:r>
              <a:rPr lang="en-US" baseline="0"/>
              <a:t> end of reduction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Lowered reduction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'sensitivity test'!$J$53:$AC$53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'sensitivity test'!$J$71:$AC$71</c:f>
              <c:numCache>
                <c:formatCode>General</c:formatCode>
                <c:ptCount val="20"/>
                <c:pt idx="0">
                  <c:v>57706041.359772563</c:v>
                </c:pt>
                <c:pt idx="1">
                  <c:v>52978147.656730056</c:v>
                </c:pt>
                <c:pt idx="2">
                  <c:v>58301457.902540267</c:v>
                </c:pt>
                <c:pt idx="3">
                  <c:v>61068411.733925462</c:v>
                </c:pt>
                <c:pt idx="4">
                  <c:v>55348123.92541194</c:v>
                </c:pt>
                <c:pt idx="5">
                  <c:v>51809299.447888732</c:v>
                </c:pt>
                <c:pt idx="6">
                  <c:v>58179423.564325809</c:v>
                </c:pt>
                <c:pt idx="7">
                  <c:v>58152821.413184881</c:v>
                </c:pt>
                <c:pt idx="8">
                  <c:v>64989215.468986988</c:v>
                </c:pt>
                <c:pt idx="9">
                  <c:v>62970682.957350731</c:v>
                </c:pt>
                <c:pt idx="10">
                  <c:v>63896109.189092517</c:v>
                </c:pt>
                <c:pt idx="11">
                  <c:v>67533781.200392842</c:v>
                </c:pt>
                <c:pt idx="12">
                  <c:v>76963058.919017911</c:v>
                </c:pt>
                <c:pt idx="13">
                  <c:v>79133720.968075395</c:v>
                </c:pt>
                <c:pt idx="14">
                  <c:v>86632496.627597451</c:v>
                </c:pt>
                <c:pt idx="15">
                  <c:v>92931766.391655087</c:v>
                </c:pt>
                <c:pt idx="16">
                  <c:v>105224113.26666164</c:v>
                </c:pt>
                <c:pt idx="17">
                  <c:v>106050697.59069014</c:v>
                </c:pt>
                <c:pt idx="18">
                  <c:v>103890373.44631505</c:v>
                </c:pt>
                <c:pt idx="19">
                  <c:v>117782358.42329419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A-4A77-B617-2405B421E269}"/>
            </c:ext>
          </c:extLst>
        </c:ser>
        <c:ser>
          <c:idx val="1"/>
          <c:order val="1"/>
          <c:tx>
            <c:v>Normal reduction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'Mortality saving past 20 years'!$J$71:$AC$71</c:f>
              <c:numCache>
                <c:formatCode>General</c:formatCode>
                <c:ptCount val="20"/>
                <c:pt idx="0">
                  <c:v>90718951.09921813</c:v>
                </c:pt>
                <c:pt idx="1">
                  <c:v>87516899.276100338</c:v>
                </c:pt>
                <c:pt idx="2">
                  <c:v>98458243.148251772</c:v>
                </c:pt>
                <c:pt idx="3">
                  <c:v>103710110.89861232</c:v>
                </c:pt>
                <c:pt idx="4">
                  <c:v>93552671.303450763</c:v>
                </c:pt>
                <c:pt idx="5">
                  <c:v>86597678.426838338</c:v>
                </c:pt>
                <c:pt idx="6">
                  <c:v>95798204.007929921</c:v>
                </c:pt>
                <c:pt idx="7">
                  <c:v>94145454.179445744</c:v>
                </c:pt>
                <c:pt idx="8">
                  <c:v>103375538.21165144</c:v>
                </c:pt>
                <c:pt idx="9">
                  <c:v>98432117.887831807</c:v>
                </c:pt>
                <c:pt idx="10">
                  <c:v>98218145.49095571</c:v>
                </c:pt>
                <c:pt idx="11">
                  <c:v>102181649.45513761</c:v>
                </c:pt>
                <c:pt idx="12">
                  <c:v>114745298.47146046</c:v>
                </c:pt>
                <c:pt idx="13">
                  <c:v>116382496.1607846</c:v>
                </c:pt>
                <c:pt idx="14">
                  <c:v>125815335.22486782</c:v>
                </c:pt>
                <c:pt idx="15">
                  <c:v>117877670.26234293</c:v>
                </c:pt>
                <c:pt idx="16">
                  <c:v>132542688.79671335</c:v>
                </c:pt>
                <c:pt idx="17">
                  <c:v>132711288.51595592</c:v>
                </c:pt>
                <c:pt idx="18">
                  <c:v>129207739.27526832</c:v>
                </c:pt>
                <c:pt idx="19">
                  <c:v>145634250.64042509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A-4A77-B617-2405B421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753544"/>
        <c:axId val="1123555848"/>
      </c:barChart>
      <c:catAx>
        <c:axId val="112275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55848"/>
        <c:crosses val="autoZero"/>
        <c:auto val="1"/>
        <c:lblAlgn val="ctr"/>
        <c:lblOffset val="100"/>
        <c:noMultiLvlLbl val="0"/>
      </c:catAx>
      <c:valAx>
        <c:axId val="11235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5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Payout costs before and after intervention for the past 20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after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'sensitivity test'!$J$53:$AC$53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'sensitivity test'!$J$69:$AC$69</c:f>
              <c:numCache>
                <c:formatCode>General</c:formatCode>
                <c:ptCount val="20"/>
                <c:pt idx="0">
                  <c:v>338497609.33677167</c:v>
                </c:pt>
                <c:pt idx="1">
                  <c:v>356642348.61586493</c:v>
                </c:pt>
                <c:pt idx="2">
                  <c:v>441987192.3867268</c:v>
                </c:pt>
                <c:pt idx="3">
                  <c:v>510725979.96647072</c:v>
                </c:pt>
                <c:pt idx="4">
                  <c:v>500094941.5192368</c:v>
                </c:pt>
                <c:pt idx="5">
                  <c:v>495800197.33666039</c:v>
                </c:pt>
                <c:pt idx="6">
                  <c:v>579186074.39787269</c:v>
                </c:pt>
                <c:pt idx="7">
                  <c:v>592964752.31386518</c:v>
                </c:pt>
                <c:pt idx="8">
                  <c:v>670044647.86142194</c:v>
                </c:pt>
                <c:pt idx="9">
                  <c:v>649679350.79549563</c:v>
                </c:pt>
                <c:pt idx="10">
                  <c:v>654360502.23105645</c:v>
                </c:pt>
                <c:pt idx="11">
                  <c:v>682298457.89348829</c:v>
                </c:pt>
                <c:pt idx="12">
                  <c:v>763610467.78648412</c:v>
                </c:pt>
                <c:pt idx="13">
                  <c:v>768545477.18989551</c:v>
                </c:pt>
                <c:pt idx="14">
                  <c:v>821721350.70129979</c:v>
                </c:pt>
                <c:pt idx="15">
                  <c:v>884497287.18383384</c:v>
                </c:pt>
                <c:pt idx="16">
                  <c:v>969104850.19367671</c:v>
                </c:pt>
                <c:pt idx="17">
                  <c:v>946231167.64732027</c:v>
                </c:pt>
                <c:pt idx="18">
                  <c:v>899000748.31587744</c:v>
                </c:pt>
                <c:pt idx="19">
                  <c:v>989485855.41322887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7-4402-9869-4E7C0D1F8C3F}"/>
            </c:ext>
          </c:extLst>
        </c:ser>
        <c:ser>
          <c:idx val="1"/>
          <c:order val="1"/>
          <c:tx>
            <c:v>before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'sensitivity test'!$J$53:$AC$53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'sensitivity test'!$J$70:$AC$70</c:f>
              <c:numCache>
                <c:formatCode>General</c:formatCode>
                <c:ptCount val="20"/>
                <c:pt idx="0">
                  <c:v>396203650.69654423</c:v>
                </c:pt>
                <c:pt idx="1">
                  <c:v>409620496.27259499</c:v>
                </c:pt>
                <c:pt idx="2">
                  <c:v>500288650.28926706</c:v>
                </c:pt>
                <c:pt idx="3">
                  <c:v>571794391.70039618</c:v>
                </c:pt>
                <c:pt idx="4">
                  <c:v>555443065.44464874</c:v>
                </c:pt>
                <c:pt idx="5">
                  <c:v>547609496.78454912</c:v>
                </c:pt>
                <c:pt idx="6">
                  <c:v>637365497.9621985</c:v>
                </c:pt>
                <c:pt idx="7">
                  <c:v>651117573.72705007</c:v>
                </c:pt>
                <c:pt idx="8">
                  <c:v>735033863.33040893</c:v>
                </c:pt>
                <c:pt idx="9">
                  <c:v>712650033.75284636</c:v>
                </c:pt>
                <c:pt idx="10">
                  <c:v>718256611.42014897</c:v>
                </c:pt>
                <c:pt idx="11">
                  <c:v>749832239.09388113</c:v>
                </c:pt>
                <c:pt idx="12">
                  <c:v>840573526.70550203</c:v>
                </c:pt>
                <c:pt idx="13">
                  <c:v>847679198.15797091</c:v>
                </c:pt>
                <c:pt idx="14">
                  <c:v>908353847.32889724</c:v>
                </c:pt>
                <c:pt idx="15">
                  <c:v>977429053.57548892</c:v>
                </c:pt>
                <c:pt idx="16">
                  <c:v>1074328963.4603384</c:v>
                </c:pt>
                <c:pt idx="17">
                  <c:v>1052281865.2380104</c:v>
                </c:pt>
                <c:pt idx="18">
                  <c:v>1002891121.7621925</c:v>
                </c:pt>
                <c:pt idx="19">
                  <c:v>1107268213.8365231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7-4402-9869-4E7C0D1F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477512"/>
        <c:axId val="1099480584"/>
      </c:barChart>
      <c:catAx>
        <c:axId val="1099477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80584"/>
        <c:crosses val="autoZero"/>
        <c:auto val="1"/>
        <c:lblAlgn val="ctr"/>
        <c:lblOffset val="100"/>
        <c:noMultiLvlLbl val="0"/>
      </c:catAx>
      <c:valAx>
        <c:axId val="10994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7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01828375553812"/>
          <c:y val="0.27068702120985727"/>
          <c:w val="0.12950189051997515"/>
          <c:h val="4.775654709963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703035</xdr:colOff>
      <xdr:row>79</xdr:row>
      <xdr:rowOff>39008</xdr:rowOff>
    </xdr:from>
    <xdr:to>
      <xdr:col>20</xdr:col>
      <xdr:colOff>879928</xdr:colOff>
      <xdr:row>103</xdr:row>
      <xdr:rowOff>172357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C93DBD-74F8-05DC-B6F7-9EAF83BF1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403677</xdr:colOff>
      <xdr:row>79</xdr:row>
      <xdr:rowOff>84364</xdr:rowOff>
    </xdr:from>
    <xdr:to>
      <xdr:col>29</xdr:col>
      <xdr:colOff>562428</xdr:colOff>
      <xdr:row>104</xdr:row>
      <xdr:rowOff>36285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A33EE-A6AE-AA36-F073-4D396A4B81AF}"/>
            </a:ext>
            <a:ext uri="{147F2762-F138-4A5C-976F-8EAC2B608ADB}">
              <a16:predDERef xmlns:a16="http://schemas.microsoft.com/office/drawing/2014/main" pred="{1CC93DBD-74F8-05DC-B6F7-9EAF83BF1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703035</xdr:colOff>
      <xdr:row>79</xdr:row>
      <xdr:rowOff>39008</xdr:rowOff>
    </xdr:from>
    <xdr:to>
      <xdr:col>20</xdr:col>
      <xdr:colOff>879928</xdr:colOff>
      <xdr:row>103</xdr:row>
      <xdr:rowOff>172357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CBD33-E3A4-497A-B838-FECC4DB2C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403677</xdr:colOff>
      <xdr:row>79</xdr:row>
      <xdr:rowOff>84364</xdr:rowOff>
    </xdr:from>
    <xdr:to>
      <xdr:col>29</xdr:col>
      <xdr:colOff>562428</xdr:colOff>
      <xdr:row>104</xdr:row>
      <xdr:rowOff>36285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3D993-7BA7-44E5-9CF4-B9B0C2C46C9D}"/>
            </a:ext>
            <a:ext uri="{147F2762-F138-4A5C-976F-8EAC2B608ADB}">
              <a16:predDERef xmlns:a16="http://schemas.microsoft.com/office/drawing/2014/main" pred="{1CC93DBD-74F8-05DC-B6F7-9EAF83BF1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2"/>
  <sheetViews>
    <sheetView tabSelected="1" zoomScale="70" zoomScaleNormal="70" workbookViewId="0">
      <selection activeCell="G60" sqref="G60"/>
    </sheetView>
  </sheetViews>
  <sheetFormatPr defaultRowHeight="14.5" x14ac:dyDescent="0.35"/>
  <cols>
    <col min="1" max="1" width="9.26953125" bestFit="1" customWidth="1"/>
    <col min="2" max="2" width="13.7265625" bestFit="1" customWidth="1"/>
    <col min="3" max="4" width="15" bestFit="1" customWidth="1"/>
    <col min="7" max="7" width="28.26953125" bestFit="1" customWidth="1"/>
    <col min="8" max="8" width="15.81640625" bestFit="1" customWidth="1"/>
    <col min="9" max="9" width="16" bestFit="1" customWidth="1"/>
    <col min="10" max="19" width="12.7265625" bestFit="1" customWidth="1"/>
    <col min="20" max="20" width="12.7265625" customWidth="1"/>
    <col min="21" max="29" width="12.7265625" bestFit="1" customWidth="1"/>
  </cols>
  <sheetData>
    <row r="1" spans="1:2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7" t="s">
        <v>8</v>
      </c>
      <c r="J1" s="8">
        <v>2004</v>
      </c>
      <c r="K1" s="8">
        <v>2005</v>
      </c>
      <c r="L1" s="8">
        <v>2006</v>
      </c>
      <c r="M1" s="8">
        <v>2007</v>
      </c>
      <c r="N1" s="8">
        <v>2008</v>
      </c>
      <c r="O1" s="8">
        <v>2009</v>
      </c>
      <c r="P1" s="8">
        <v>2010</v>
      </c>
      <c r="Q1" s="8">
        <v>2011</v>
      </c>
      <c r="R1" s="8">
        <v>2012</v>
      </c>
      <c r="S1" s="8">
        <v>2013</v>
      </c>
      <c r="T1" s="8">
        <v>2014</v>
      </c>
      <c r="U1" s="8">
        <v>2015</v>
      </c>
      <c r="V1" s="8">
        <v>2016</v>
      </c>
      <c r="W1" s="8">
        <v>2017</v>
      </c>
      <c r="X1" s="8">
        <v>2018</v>
      </c>
      <c r="Y1" s="8">
        <v>2019</v>
      </c>
      <c r="Z1" s="8">
        <v>2020</v>
      </c>
      <c r="AA1" s="8">
        <v>2021</v>
      </c>
      <c r="AB1" s="8">
        <v>2022</v>
      </c>
      <c r="AC1" s="20">
        <v>2023</v>
      </c>
    </row>
    <row r="2" spans="1:29" x14ac:dyDescent="0.35">
      <c r="A2" s="4" t="s">
        <v>9</v>
      </c>
      <c r="B2">
        <v>10881</v>
      </c>
      <c r="C2">
        <v>1407</v>
      </c>
      <c r="D2">
        <v>7.7745380000000005E-4</v>
      </c>
      <c r="E2">
        <f>B2-C2</f>
        <v>9474</v>
      </c>
      <c r="F2">
        <v>1.4070040000000001E-4</v>
      </c>
      <c r="G2">
        <f>1-D2</f>
        <v>0.99922254619999995</v>
      </c>
      <c r="H2" s="13" t="s">
        <v>9</v>
      </c>
      <c r="I2" s="21">
        <f t="shared" ref="I2:I8" si="0">D2*(B2/$B$12)*(C2/B2)</f>
        <v>1.1178189427150714E-6</v>
      </c>
      <c r="J2" s="22">
        <f>$I2*B$40*B$44</f>
        <v>17475.897371800151</v>
      </c>
      <c r="K2" s="22">
        <f t="shared" ref="K2:AC2" si="1">$I2*C$40*C$44</f>
        <v>18067.692565832673</v>
      </c>
      <c r="L2" s="22">
        <f t="shared" si="1"/>
        <v>22066.917085092642</v>
      </c>
      <c r="M2" s="22">
        <f t="shared" si="1"/>
        <v>25220.918811726075</v>
      </c>
      <c r="N2" s="22">
        <f t="shared" si="1"/>
        <v>24499.688456993365</v>
      </c>
      <c r="O2" s="22">
        <f t="shared" si="1"/>
        <v>24154.162509117381</v>
      </c>
      <c r="P2" s="22">
        <f t="shared" si="1"/>
        <v>28113.153453108331</v>
      </c>
      <c r="Q2" s="22">
        <f t="shared" si="1"/>
        <v>28719.735104471849</v>
      </c>
      <c r="R2" s="22">
        <f t="shared" si="1"/>
        <v>32421.145887417351</v>
      </c>
      <c r="S2" s="22">
        <f t="shared" si="1"/>
        <v>31433.831641832687</v>
      </c>
      <c r="T2" s="22">
        <f t="shared" si="1"/>
        <v>31681.128646160014</v>
      </c>
      <c r="U2" s="22">
        <f t="shared" si="1"/>
        <v>33073.878126651187</v>
      </c>
      <c r="V2" s="22">
        <f t="shared" si="1"/>
        <v>37076.328449604553</v>
      </c>
      <c r="W2" s="22">
        <f t="shared" si="1"/>
        <v>37389.748037846031</v>
      </c>
      <c r="X2" s="22">
        <f t="shared" si="1"/>
        <v>40066.007936302165</v>
      </c>
      <c r="Y2" s="22">
        <f t="shared" si="1"/>
        <v>43112.802717670624</v>
      </c>
      <c r="Z2" s="22">
        <f t="shared" si="1"/>
        <v>47386.899832897143</v>
      </c>
      <c r="AA2" s="22">
        <f t="shared" si="1"/>
        <v>46414.438258648544</v>
      </c>
      <c r="AB2" s="22">
        <f t="shared" si="1"/>
        <v>44235.893051952822</v>
      </c>
      <c r="AC2" s="10">
        <f t="shared" si="1"/>
        <v>48839.796488609994</v>
      </c>
    </row>
    <row r="3" spans="1:29" x14ac:dyDescent="0.35">
      <c r="A3" s="4" t="s">
        <v>10</v>
      </c>
      <c r="B3">
        <v>114153</v>
      </c>
      <c r="C3">
        <v>11172</v>
      </c>
      <c r="D3">
        <v>5.2541727000000003E-3</v>
      </c>
      <c r="E3">
        <f t="shared" ref="E3:E8" si="2">B3-C3</f>
        <v>102981</v>
      </c>
      <c r="F3">
        <v>1.6828894E-3</v>
      </c>
      <c r="G3">
        <f t="shared" ref="G3:G8" si="3">1-D3</f>
        <v>0.99474582730000005</v>
      </c>
      <c r="H3" s="13" t="s">
        <v>10</v>
      </c>
      <c r="I3" s="21">
        <f t="shared" si="0"/>
        <v>5.998436247999656E-5</v>
      </c>
      <c r="J3" s="22">
        <f t="shared" ref="J3:J8" si="4">$I3*B$40*B$44</f>
        <v>937791.01655506925</v>
      </c>
      <c r="K3" s="22">
        <f t="shared" ref="K3:K8" si="5">$I3*C$40*C$44</f>
        <v>969547.91033837234</v>
      </c>
      <c r="L3" s="22">
        <f t="shared" ref="L3:L8" si="6">$I3*D$40*D$44</f>
        <v>1184154.1618834648</v>
      </c>
      <c r="M3" s="22">
        <f t="shared" ref="M3:M8" si="7">$I3*E$40*E$44</f>
        <v>1353404.0963794659</v>
      </c>
      <c r="N3" s="22">
        <f t="shared" ref="N3:N8" si="8">$I3*F$40*F$44</f>
        <v>1314701.4573592476</v>
      </c>
      <c r="O3" s="22">
        <f t="shared" ref="O3:O8" si="9">$I3*G$40*G$44</f>
        <v>1296159.8555741715</v>
      </c>
      <c r="P3" s="22">
        <f t="shared" ref="P3:P8" si="10">$I3*H$40*H$44</f>
        <v>1508607.0943573751</v>
      </c>
      <c r="Q3" s="22">
        <f t="shared" ref="Q3:Q8" si="11">$I3*I$40*I$44</f>
        <v>1541157.458516286</v>
      </c>
      <c r="R3" s="22">
        <f t="shared" ref="R3:R8" si="12">$I3*J$40*J$44</f>
        <v>1739782.4393672009</v>
      </c>
      <c r="S3" s="22">
        <f t="shared" ref="S3:S8" si="13">$I3*K$40*K$44</f>
        <v>1686801.215552039</v>
      </c>
      <c r="T3" s="22">
        <f t="shared" ref="T3:T8" si="14">$I3*L$40*L$44</f>
        <v>1700071.6590746345</v>
      </c>
      <c r="U3" s="22">
        <f t="shared" ref="U3:U8" si="15">$I3*M$40*M$44</f>
        <v>1774809.3348190545</v>
      </c>
      <c r="V3" s="22">
        <f t="shared" ref="V3:V8" si="16">$I3*N$40*N$44</f>
        <v>1989588.6893333665</v>
      </c>
      <c r="W3" s="22">
        <f t="shared" ref="W3:W8" si="17">$I3*O$40*O$44</f>
        <v>2006407.4007283836</v>
      </c>
      <c r="X3" s="22">
        <f t="shared" ref="X3:X8" si="18">$I3*P$40*P$44</f>
        <v>2150020.7693207525</v>
      </c>
      <c r="Y3" s="22">
        <f t="shared" ref="Y3:Y8" si="19">$I3*Q$40*Q$44</f>
        <v>2313517.768328357</v>
      </c>
      <c r="Z3" s="22">
        <f t="shared" ref="Z3:Z8" si="20">$I3*R$40*R$44</f>
        <v>2542874.2238664385</v>
      </c>
      <c r="AA3" s="22">
        <f t="shared" ref="AA3:AA8" si="21">$I3*S$40*S$44</f>
        <v>2490690.0236005965</v>
      </c>
      <c r="AB3" s="22">
        <f t="shared" ref="AB3:AB8" si="22">$I3*T$40*T$44</f>
        <v>2373785.0040452024</v>
      </c>
      <c r="AC3" s="10">
        <f t="shared" ref="AC3:AC8" si="23">$I3*U$40*U$44</f>
        <v>2620839.515303148</v>
      </c>
    </row>
    <row r="4" spans="1:29" x14ac:dyDescent="0.35">
      <c r="A4" s="4" t="s">
        <v>11</v>
      </c>
      <c r="B4">
        <v>263657</v>
      </c>
      <c r="C4">
        <v>18575</v>
      </c>
      <c r="D4">
        <v>2.4511299600000001E-2</v>
      </c>
      <c r="E4">
        <f t="shared" si="2"/>
        <v>245082</v>
      </c>
      <c r="F4">
        <v>5.6863177000000004E-3</v>
      </c>
      <c r="G4">
        <f t="shared" si="3"/>
        <v>0.97548870040000002</v>
      </c>
      <c r="H4" s="13" t="s">
        <v>11</v>
      </c>
      <c r="I4" s="21">
        <f t="shared" si="0"/>
        <v>4.6526237971881762E-4</v>
      </c>
      <c r="J4" s="22">
        <f t="shared" si="4"/>
        <v>7273877.0906641409</v>
      </c>
      <c r="K4" s="22">
        <f t="shared" si="5"/>
        <v>7520196.087203023</v>
      </c>
      <c r="L4" s="22">
        <f t="shared" si="6"/>
        <v>9184766.8381166812</v>
      </c>
      <c r="M4" s="22">
        <f t="shared" si="7"/>
        <v>10497536.100557759</v>
      </c>
      <c r="N4" s="22">
        <f t="shared" si="8"/>
        <v>10197343.163807787</v>
      </c>
      <c r="O4" s="22">
        <f t="shared" si="9"/>
        <v>10053527.185548455</v>
      </c>
      <c r="P4" s="22">
        <f t="shared" si="10"/>
        <v>11701351.781732623</v>
      </c>
      <c r="Q4" s="22">
        <f t="shared" si="11"/>
        <v>11953825.247535301</v>
      </c>
      <c r="R4" s="22">
        <f t="shared" si="12"/>
        <v>13494438.958202291</v>
      </c>
      <c r="S4" s="22">
        <f t="shared" si="13"/>
        <v>13083495.684763689</v>
      </c>
      <c r="T4" s="22">
        <f t="shared" si="14"/>
        <v>13186426.480023967</v>
      </c>
      <c r="U4" s="22">
        <f t="shared" si="15"/>
        <v>13766121.377724981</v>
      </c>
      <c r="V4" s="22">
        <f t="shared" si="16"/>
        <v>15432034.783558453</v>
      </c>
      <c r="W4" s="22">
        <f t="shared" si="17"/>
        <v>15562487.344258068</v>
      </c>
      <c r="X4" s="22">
        <f t="shared" si="18"/>
        <v>16676409.287714643</v>
      </c>
      <c r="Y4" s="22">
        <f t="shared" si="19"/>
        <v>17944556.512927387</v>
      </c>
      <c r="Z4" s="22">
        <f t="shared" si="20"/>
        <v>19723535.665087368</v>
      </c>
      <c r="AA4" s="22">
        <f t="shared" si="21"/>
        <v>19318774.420729626</v>
      </c>
      <c r="AB4" s="22">
        <f t="shared" si="22"/>
        <v>18412012.969067022</v>
      </c>
      <c r="AC4" s="10">
        <f t="shared" si="23"/>
        <v>20328265.223418694</v>
      </c>
    </row>
    <row r="5" spans="1:29" x14ac:dyDescent="0.35">
      <c r="A5" s="4" t="s">
        <v>12</v>
      </c>
      <c r="B5">
        <v>311213</v>
      </c>
      <c r="C5">
        <v>16503</v>
      </c>
      <c r="D5">
        <v>0.13800431569999999</v>
      </c>
      <c r="E5">
        <f t="shared" si="2"/>
        <v>294710</v>
      </c>
      <c r="F5">
        <v>1.5549655399999999E-2</v>
      </c>
      <c r="G5">
        <f t="shared" si="3"/>
        <v>0.86199568430000006</v>
      </c>
      <c r="H5" s="13" t="s">
        <v>12</v>
      </c>
      <c r="I5" s="21">
        <f t="shared" si="0"/>
        <v>2.3273320191839826E-3</v>
      </c>
      <c r="J5" s="22">
        <f t="shared" si="4"/>
        <v>36385333.941984311</v>
      </c>
      <c r="K5" s="22">
        <f t="shared" si="5"/>
        <v>37617468.996455431</v>
      </c>
      <c r="L5" s="22">
        <f t="shared" si="6"/>
        <v>45943972.439823769</v>
      </c>
      <c r="M5" s="22">
        <f t="shared" si="7"/>
        <v>52510697.091247573</v>
      </c>
      <c r="N5" s="22">
        <f t="shared" si="8"/>
        <v>51009074.213306502</v>
      </c>
      <c r="O5" s="22">
        <f t="shared" si="9"/>
        <v>50289678.995331869</v>
      </c>
      <c r="P5" s="22">
        <f t="shared" si="10"/>
        <v>58532414.94792714</v>
      </c>
      <c r="Q5" s="22">
        <f t="shared" si="11"/>
        <v>59795335.842825294</v>
      </c>
      <c r="R5" s="22">
        <f t="shared" si="12"/>
        <v>67501782.300404876</v>
      </c>
      <c r="S5" s="22">
        <f t="shared" si="13"/>
        <v>65446164.911094472</v>
      </c>
      <c r="T5" s="22">
        <f t="shared" si="14"/>
        <v>65961044.570425831</v>
      </c>
      <c r="U5" s="22">
        <f t="shared" si="15"/>
        <v>68860790.08088921</v>
      </c>
      <c r="V5" s="22">
        <f t="shared" si="16"/>
        <v>77194009.742722243</v>
      </c>
      <c r="W5" s="22">
        <f t="shared" si="17"/>
        <v>77846558.572662562</v>
      </c>
      <c r="X5" s="22">
        <f t="shared" si="18"/>
        <v>83418610.642389119</v>
      </c>
      <c r="Y5" s="22">
        <f t="shared" si="19"/>
        <v>89762127.270706728</v>
      </c>
      <c r="Z5" s="22">
        <f t="shared" si="20"/>
        <v>98660923.568797454</v>
      </c>
      <c r="AA5" s="22">
        <f t="shared" si="21"/>
        <v>96636229.879426241</v>
      </c>
      <c r="AB5" s="22">
        <f t="shared" si="22"/>
        <v>92100434.482662126</v>
      </c>
      <c r="AC5" s="10">
        <f t="shared" si="23"/>
        <v>101685897.27267192</v>
      </c>
    </row>
    <row r="6" spans="1:29" x14ac:dyDescent="0.35">
      <c r="A6" s="4" t="s">
        <v>13</v>
      </c>
      <c r="B6">
        <v>212337</v>
      </c>
      <c r="C6">
        <v>10444</v>
      </c>
      <c r="D6">
        <v>0.39657743379999999</v>
      </c>
      <c r="E6">
        <f t="shared" si="2"/>
        <v>201893</v>
      </c>
      <c r="F6">
        <v>3.03747236E-2</v>
      </c>
      <c r="G6">
        <f t="shared" si="3"/>
        <v>0.60342256620000001</v>
      </c>
      <c r="H6" s="13" t="s">
        <v>13</v>
      </c>
      <c r="I6" s="21">
        <f t="shared" si="0"/>
        <v>4.2325065437614834E-3</v>
      </c>
      <c r="J6" s="22">
        <f t="shared" si="4"/>
        <v>66170689.328801416</v>
      </c>
      <c r="K6" s="22">
        <f t="shared" si="5"/>
        <v>68411461.009790629</v>
      </c>
      <c r="L6" s="22">
        <f t="shared" si="6"/>
        <v>83554113.635291696</v>
      </c>
      <c r="M6" s="22">
        <f t="shared" si="7"/>
        <v>95496417.023519143</v>
      </c>
      <c r="N6" s="22">
        <f t="shared" si="8"/>
        <v>92765552.409120038</v>
      </c>
      <c r="O6" s="22">
        <f t="shared" si="9"/>
        <v>91457253.918603867</v>
      </c>
      <c r="P6" s="22">
        <f t="shared" si="10"/>
        <v>106447566.24631804</v>
      </c>
      <c r="Q6" s="22">
        <f t="shared" si="11"/>
        <v>108744325.32832633</v>
      </c>
      <c r="R6" s="22">
        <f t="shared" si="12"/>
        <v>122759336.84880961</v>
      </c>
      <c r="S6" s="22">
        <f t="shared" si="13"/>
        <v>119020972.92823039</v>
      </c>
      <c r="T6" s="22">
        <f t="shared" si="14"/>
        <v>119957337.61939023</v>
      </c>
      <c r="U6" s="22">
        <f t="shared" si="15"/>
        <v>125230840.38870399</v>
      </c>
      <c r="V6" s="22">
        <f t="shared" si="16"/>
        <v>140385707.18836102</v>
      </c>
      <c r="W6" s="22">
        <f t="shared" si="17"/>
        <v>141572438.24782312</v>
      </c>
      <c r="X6" s="22">
        <f t="shared" si="18"/>
        <v>151705821.30314085</v>
      </c>
      <c r="Y6" s="22">
        <f t="shared" si="19"/>
        <v>163242196.61121914</v>
      </c>
      <c r="Z6" s="22">
        <f t="shared" si="20"/>
        <v>179425626.07156548</v>
      </c>
      <c r="AA6" s="22">
        <f t="shared" si="21"/>
        <v>175743500.26453048</v>
      </c>
      <c r="AB6" s="22">
        <f t="shared" si="22"/>
        <v>167494662.73738703</v>
      </c>
      <c r="AC6" s="10">
        <f t="shared" si="23"/>
        <v>184926869.9382847</v>
      </c>
    </row>
    <row r="7" spans="1:29" x14ac:dyDescent="0.35">
      <c r="A7" s="4" t="s">
        <v>14</v>
      </c>
      <c r="B7">
        <v>61513</v>
      </c>
      <c r="C7">
        <v>3281</v>
      </c>
      <c r="D7">
        <v>0.706787579</v>
      </c>
      <c r="E7">
        <f t="shared" si="2"/>
        <v>58232</v>
      </c>
      <c r="F7">
        <v>4.4958693500000001E-2</v>
      </c>
      <c r="G7">
        <f t="shared" si="3"/>
        <v>0.293212421</v>
      </c>
      <c r="H7" s="13" t="s">
        <v>14</v>
      </c>
      <c r="I7" s="21">
        <f t="shared" si="0"/>
        <v>2.3697248127382271E-3</v>
      </c>
      <c r="J7" s="22">
        <f t="shared" si="4"/>
        <v>37048099.691559494</v>
      </c>
      <c r="K7" s="22">
        <f t="shared" si="5"/>
        <v>38302678.31942907</v>
      </c>
      <c r="L7" s="22">
        <f t="shared" si="6"/>
        <v>46780850.600158729</v>
      </c>
      <c r="M7" s="22">
        <f t="shared" si="7"/>
        <v>53467189.384925231</v>
      </c>
      <c r="N7" s="22">
        <f t="shared" si="8"/>
        <v>51938214.161836937</v>
      </c>
      <c r="O7" s="22">
        <f t="shared" si="9"/>
        <v>51205715.023704752</v>
      </c>
      <c r="P7" s="22">
        <f t="shared" si="10"/>
        <v>59598593.972950347</v>
      </c>
      <c r="Q7" s="22">
        <f t="shared" si="11"/>
        <v>60884519.211161539</v>
      </c>
      <c r="R7" s="22">
        <f t="shared" si="12"/>
        <v>68731340.050660014</v>
      </c>
      <c r="S7" s="22">
        <f t="shared" si="13"/>
        <v>66638279.201244555</v>
      </c>
      <c r="T7" s="22">
        <f t="shared" si="14"/>
        <v>67162537.491095066</v>
      </c>
      <c r="U7" s="22">
        <f t="shared" si="15"/>
        <v>70115102.415278375</v>
      </c>
      <c r="V7" s="22">
        <f t="shared" si="16"/>
        <v>78600113.251664206</v>
      </c>
      <c r="W7" s="22">
        <f t="shared" si="17"/>
        <v>79264548.382142514</v>
      </c>
      <c r="X7" s="22">
        <f t="shared" si="18"/>
        <v>84938096.435733125</v>
      </c>
      <c r="Y7" s="22">
        <f t="shared" si="19"/>
        <v>91397161.420974255</v>
      </c>
      <c r="Z7" s="22">
        <f t="shared" si="20"/>
        <v>100458050.97917424</v>
      </c>
      <c r="AA7" s="22">
        <f t="shared" si="21"/>
        <v>98396477.110749677</v>
      </c>
      <c r="AB7" s="22">
        <f t="shared" si="22"/>
        <v>93778061.341699064</v>
      </c>
      <c r="AC7" s="10">
        <f t="shared" si="23"/>
        <v>103538125.15203138</v>
      </c>
    </row>
    <row r="8" spans="1:29" x14ac:dyDescent="0.35">
      <c r="A8" s="4" t="s">
        <v>15</v>
      </c>
      <c r="B8">
        <v>4828</v>
      </c>
      <c r="C8">
        <v>358</v>
      </c>
      <c r="D8">
        <v>1</v>
      </c>
      <c r="E8">
        <f t="shared" si="2"/>
        <v>4470</v>
      </c>
      <c r="F8">
        <v>6.4205816600000007E-2</v>
      </c>
      <c r="G8">
        <f t="shared" si="3"/>
        <v>0</v>
      </c>
      <c r="H8" s="13" t="s">
        <v>15</v>
      </c>
      <c r="I8" s="21">
        <f t="shared" si="0"/>
        <v>3.6583546396725059E-4</v>
      </c>
      <c r="J8" s="22">
        <f t="shared" si="4"/>
        <v>5719444.1594699267</v>
      </c>
      <c r="K8" s="22">
        <f t="shared" si="5"/>
        <v>5913124.6036898289</v>
      </c>
      <c r="L8" s="22">
        <f t="shared" si="6"/>
        <v>7221975.3500898248</v>
      </c>
      <c r="M8" s="22">
        <f t="shared" si="7"/>
        <v>8254204.8471261477</v>
      </c>
      <c r="N8" s="22">
        <f t="shared" si="8"/>
        <v>8018163.3636905234</v>
      </c>
      <c r="O8" s="22">
        <f t="shared" si="9"/>
        <v>7905080.9666907834</v>
      </c>
      <c r="P8" s="22">
        <f t="shared" si="10"/>
        <v>9200764.2240519449</v>
      </c>
      <c r="Q8" s="22">
        <f t="shared" si="11"/>
        <v>9399283.9228876065</v>
      </c>
      <c r="R8" s="22">
        <f t="shared" si="12"/>
        <v>10610667.3405127</v>
      </c>
      <c r="S8" s="22">
        <f t="shared" si="13"/>
        <v>10287542.949511027</v>
      </c>
      <c r="T8" s="22">
        <f t="shared" si="14"/>
        <v>10368477.357453745</v>
      </c>
      <c r="U8" s="22">
        <f t="shared" si="15"/>
        <v>10824291.02540615</v>
      </c>
      <c r="V8" s="22">
        <f t="shared" si="16"/>
        <v>12134197.500373399</v>
      </c>
      <c r="W8" s="22">
        <f t="shared" si="17"/>
        <v>12236772.252061045</v>
      </c>
      <c r="X8" s="22">
        <f t="shared" si="18"/>
        <v>13112648.249716425</v>
      </c>
      <c r="Y8" s="22">
        <f t="shared" si="19"/>
        <v>14109791.471987836</v>
      </c>
      <c r="Z8" s="22">
        <f t="shared" si="20"/>
        <v>15508601.45940146</v>
      </c>
      <c r="AA8" s="22">
        <f t="shared" si="21"/>
        <v>15190337.993279256</v>
      </c>
      <c r="AB8" s="22">
        <f t="shared" si="22"/>
        <v>14477352.13661686</v>
      </c>
      <c r="AC8" s="10">
        <f t="shared" si="23"/>
        <v>15984099.862432783</v>
      </c>
    </row>
    <row r="9" spans="1:29" x14ac:dyDescent="0.35">
      <c r="H9" s="1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10"/>
    </row>
    <row r="10" spans="1:29" x14ac:dyDescent="0.35">
      <c r="H10" s="1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10"/>
    </row>
    <row r="11" spans="1:29" x14ac:dyDescent="0.35">
      <c r="H11" s="11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10"/>
    </row>
    <row r="12" spans="1:29" ht="29" x14ac:dyDescent="0.35">
      <c r="A12" s="5" t="s">
        <v>16</v>
      </c>
      <c r="B12">
        <v>978582</v>
      </c>
      <c r="H12" s="9" t="s">
        <v>17</v>
      </c>
      <c r="I12" s="23" t="s">
        <v>8</v>
      </c>
      <c r="J12" s="22">
        <v>2004</v>
      </c>
      <c r="K12" s="22">
        <v>2005</v>
      </c>
      <c r="L12" s="22">
        <v>2006</v>
      </c>
      <c r="M12" s="22">
        <v>2007</v>
      </c>
      <c r="N12" s="22">
        <v>2008</v>
      </c>
      <c r="O12" s="22">
        <v>2009</v>
      </c>
      <c r="P12" s="22">
        <v>2010</v>
      </c>
      <c r="Q12" s="22">
        <v>2011</v>
      </c>
      <c r="R12" s="22">
        <v>2012</v>
      </c>
      <c r="S12" s="22">
        <v>2013</v>
      </c>
      <c r="T12" s="22">
        <v>2014</v>
      </c>
      <c r="U12" s="22">
        <v>2015</v>
      </c>
      <c r="V12" s="22">
        <v>2016</v>
      </c>
      <c r="W12" s="22">
        <v>2017</v>
      </c>
      <c r="X12" s="22">
        <v>2018</v>
      </c>
      <c r="Y12" s="22">
        <v>2019</v>
      </c>
      <c r="Z12" s="22">
        <v>2020</v>
      </c>
      <c r="AA12" s="22">
        <v>2021</v>
      </c>
      <c r="AB12" s="22">
        <v>2022</v>
      </c>
      <c r="AC12" s="10">
        <v>2023</v>
      </c>
    </row>
    <row r="13" spans="1:29" x14ac:dyDescent="0.35">
      <c r="A13" t="s">
        <v>18</v>
      </c>
      <c r="B13">
        <f>0.01</f>
        <v>0.01</v>
      </c>
      <c r="H13" s="13" t="s">
        <v>9</v>
      </c>
      <c r="I13" s="22">
        <f>F2*(B2/$B$12)*(E2/B2)</f>
        <v>1.3621705586246222E-6</v>
      </c>
      <c r="J13" s="22">
        <f>$I13*B$40*B$44</f>
        <v>21296.072177477352</v>
      </c>
      <c r="K13" s="22">
        <f t="shared" ref="K13:AC13" si="24">$I13*C$40*C$44</f>
        <v>22017.231892384887</v>
      </c>
      <c r="L13" s="22">
        <f t="shared" si="24"/>
        <v>26890.67399404931</v>
      </c>
      <c r="M13" s="22">
        <f t="shared" si="24"/>
        <v>30734.130326463957</v>
      </c>
      <c r="N13" s="22">
        <f t="shared" si="24"/>
        <v>29855.241342155779</v>
      </c>
      <c r="O13" s="22">
        <f t="shared" si="24"/>
        <v>29434.184536395864</v>
      </c>
      <c r="P13" s="22">
        <f t="shared" si="24"/>
        <v>34258.59813299081</v>
      </c>
      <c r="Q13" s="22">
        <f t="shared" si="24"/>
        <v>34997.776577115546</v>
      </c>
      <c r="R13" s="22">
        <f t="shared" si="24"/>
        <v>39508.303820156958</v>
      </c>
      <c r="S13" s="22">
        <f t="shared" si="24"/>
        <v>38305.165864577582</v>
      </c>
      <c r="T13" s="22">
        <f t="shared" si="24"/>
        <v>38606.521196517613</v>
      </c>
      <c r="U13" s="22">
        <f t="shared" si="24"/>
        <v>40303.721221824744</v>
      </c>
      <c r="V13" s="22">
        <f t="shared" si="24"/>
        <v>45181.09427746672</v>
      </c>
      <c r="W13" s="22">
        <f t="shared" si="24"/>
        <v>45563.026376919079</v>
      </c>
      <c r="X13" s="22">
        <f t="shared" si="24"/>
        <v>48824.308058235074</v>
      </c>
      <c r="Y13" s="22">
        <f t="shared" si="24"/>
        <v>52537.122352892402</v>
      </c>
      <c r="Z13" s="22">
        <f t="shared" si="24"/>
        <v>57745.523313537073</v>
      </c>
      <c r="AA13" s="22">
        <f t="shared" si="24"/>
        <v>56560.484775347941</v>
      </c>
      <c r="AB13" s="22">
        <f t="shared" si="24"/>
        <v>53905.716612280477</v>
      </c>
      <c r="AC13" s="10">
        <f t="shared" si="24"/>
        <v>59516.018492594609</v>
      </c>
    </row>
    <row r="14" spans="1:29" x14ac:dyDescent="0.35">
      <c r="H14" s="13" t="s">
        <v>10</v>
      </c>
      <c r="I14" s="22">
        <f t="shared" ref="I14:I19" si="25">F3*(B3/$B$12)*(E3/B3)</f>
        <v>1.7709873398591021E-4</v>
      </c>
      <c r="J14" s="22">
        <f t="shared" ref="J14:J19" si="26">$I14*B$40*B$44</f>
        <v>2768748.3022037121</v>
      </c>
      <c r="K14" s="22">
        <f t="shared" ref="K14:K19" si="27">$I14*C$40*C$44</f>
        <v>2862507.8330518315</v>
      </c>
      <c r="L14" s="22">
        <f t="shared" ref="L14:L19" si="28">$I14*D$40*D$44</f>
        <v>3496114.5579173653</v>
      </c>
      <c r="M14" s="22">
        <f t="shared" ref="M14:M19" si="29">$I14*E$40*E$44</f>
        <v>3995810.6101415711</v>
      </c>
      <c r="N14" s="22">
        <f t="shared" ref="N14:N19" si="30">$I14*F$40*F$44</f>
        <v>3881544.3565879045</v>
      </c>
      <c r="O14" s="22">
        <f t="shared" ref="O14:O19" si="31">$I14*G$40*G$44</f>
        <v>3826801.8526010877</v>
      </c>
      <c r="P14" s="22">
        <f t="shared" ref="P14:P19" si="32">$I14*H$40*H$44</f>
        <v>4454034.2757156035</v>
      </c>
      <c r="Q14" s="22">
        <f t="shared" ref="Q14:Q19" si="33">$I14*I$40*I$44</f>
        <v>4550136.4604349267</v>
      </c>
      <c r="R14" s="22">
        <f t="shared" ref="R14:R19" si="34">$I14*J$40*J$44</f>
        <v>5136559.8413352929</v>
      </c>
      <c r="S14" s="22">
        <f t="shared" ref="S14:S19" si="35">$I14*K$40*K$44</f>
        <v>4980137.2792747514</v>
      </c>
      <c r="T14" s="22">
        <f t="shared" ref="T14:T19" si="36">$I14*L$40*L$44</f>
        <v>5019317.13632611</v>
      </c>
      <c r="U14" s="22">
        <f t="shared" ref="U14:U19" si="37">$I14*M$40*M$44</f>
        <v>5239973.7742923824</v>
      </c>
      <c r="V14" s="22">
        <f t="shared" ref="V14:V19" si="38">$I14*N$40*N$44</f>
        <v>5874091.5709678112</v>
      </c>
      <c r="W14" s="22">
        <f t="shared" ref="W14:W19" si="39">$I14*O$40*O$44</f>
        <v>5923747.3874537358</v>
      </c>
      <c r="X14" s="22">
        <f t="shared" ref="X14:X19" si="40">$I14*P$40*P$44</f>
        <v>6347753.6569150817</v>
      </c>
      <c r="Y14" s="22">
        <f t="shared" ref="Y14:Y19" si="41">$I14*Q$40*Q$44</f>
        <v>6830464.6558758235</v>
      </c>
      <c r="Z14" s="22">
        <f t="shared" ref="Z14:Z19" si="42">$I14*R$40*R$44</f>
        <v>7507620.1048619729</v>
      </c>
      <c r="AA14" s="22">
        <f t="shared" ref="AA14:AA19" si="43">$I14*S$40*S$44</f>
        <v>7353550.6871161424</v>
      </c>
      <c r="AB14" s="22">
        <f t="shared" ref="AB14:AB19" si="44">$I14*T$40*T$44</f>
        <v>7008398.5490607843</v>
      </c>
      <c r="AC14" s="10">
        <f t="shared" ref="AC14:AC19" si="45">$I14*U$40*U$44</f>
        <v>7737806.0039433911</v>
      </c>
    </row>
    <row r="15" spans="1:29" x14ac:dyDescent="0.35">
      <c r="H15" s="13" t="s">
        <v>11</v>
      </c>
      <c r="I15" s="22">
        <f t="shared" si="25"/>
        <v>1.4241158273413982E-3</v>
      </c>
      <c r="J15" s="22">
        <f t="shared" si="26"/>
        <v>22264519.854820833</v>
      </c>
      <c r="K15" s="22">
        <f t="shared" si="27"/>
        <v>23018474.605595808</v>
      </c>
      <c r="L15" s="22">
        <f t="shared" si="28"/>
        <v>28113538.49951807</v>
      </c>
      <c r="M15" s="22">
        <f t="shared" si="29"/>
        <v>32131777.595959723</v>
      </c>
      <c r="N15" s="22">
        <f t="shared" si="30"/>
        <v>31212920.772117443</v>
      </c>
      <c r="O15" s="22">
        <f t="shared" si="31"/>
        <v>30772716.234223191</v>
      </c>
      <c r="P15" s="22">
        <f t="shared" si="32"/>
        <v>35816522.031559639</v>
      </c>
      <c r="Q15" s="22">
        <f t="shared" si="33"/>
        <v>36589314.920704529</v>
      </c>
      <c r="R15" s="22">
        <f t="shared" si="34"/>
        <v>41304960.252927557</v>
      </c>
      <c r="S15" s="22">
        <f t="shared" si="35"/>
        <v>40047109.101933822</v>
      </c>
      <c r="T15" s="22">
        <f t="shared" si="36"/>
        <v>40362168.692050673</v>
      </c>
      <c r="U15" s="22">
        <f t="shared" si="37"/>
        <v>42136549.589435913</v>
      </c>
      <c r="V15" s="22">
        <f t="shared" si="38"/>
        <v>47235723.199091308</v>
      </c>
      <c r="W15" s="22">
        <f t="shared" si="39"/>
        <v>47635023.818500541</v>
      </c>
      <c r="X15" s="22">
        <f t="shared" si="40"/>
        <v>51044613.631152302</v>
      </c>
      <c r="Y15" s="22">
        <f t="shared" si="41"/>
        <v>54926269.689215712</v>
      </c>
      <c r="Z15" s="22">
        <f t="shared" si="42"/>
        <v>60371524.83456514</v>
      </c>
      <c r="AA15" s="22">
        <f t="shared" si="43"/>
        <v>59132596.179442354</v>
      </c>
      <c r="AB15" s="22">
        <f t="shared" si="44"/>
        <v>56357101.337765716</v>
      </c>
      <c r="AC15" s="10">
        <f t="shared" si="45"/>
        <v>62222534.013087772</v>
      </c>
    </row>
    <row r="16" spans="1:29" x14ac:dyDescent="0.35">
      <c r="H16" s="13" t="s">
        <v>12</v>
      </c>
      <c r="I16" s="22">
        <f t="shared" si="25"/>
        <v>4.6829381114040511E-3</v>
      </c>
      <c r="J16" s="22">
        <f t="shared" si="26"/>
        <v>73212702.617662847</v>
      </c>
      <c r="K16" s="22">
        <f t="shared" si="27"/>
        <v>75691941.57343626</v>
      </c>
      <c r="L16" s="22">
        <f t="shared" si="28"/>
        <v>92446104.704555944</v>
      </c>
      <c r="M16" s="22">
        <f t="shared" si="29"/>
        <v>105659331.21618676</v>
      </c>
      <c r="N16" s="22">
        <f t="shared" si="30"/>
        <v>102637842.68506944</v>
      </c>
      <c r="O16" s="22">
        <f t="shared" si="31"/>
        <v>101190312.52794281</v>
      </c>
      <c r="P16" s="22">
        <f t="shared" si="32"/>
        <v>117775923.0108781</v>
      </c>
      <c r="Q16" s="22">
        <f t="shared" si="33"/>
        <v>120317107.65563741</v>
      </c>
      <c r="R16" s="22">
        <f t="shared" si="34"/>
        <v>135823623.92500398</v>
      </c>
      <c r="S16" s="22">
        <f t="shared" si="35"/>
        <v>131687416.05456795</v>
      </c>
      <c r="T16" s="22">
        <f t="shared" si="36"/>
        <v>132723430.49496351</v>
      </c>
      <c r="U16" s="22">
        <f t="shared" si="37"/>
        <v>138558149.6722827</v>
      </c>
      <c r="V16" s="22">
        <f t="shared" si="38"/>
        <v>155325826.83369699</v>
      </c>
      <c r="W16" s="22">
        <f t="shared" si="39"/>
        <v>156638852.11762321</v>
      </c>
      <c r="X16" s="22">
        <f t="shared" si="40"/>
        <v>167850649.4808543</v>
      </c>
      <c r="Y16" s="22">
        <f t="shared" si="41"/>
        <v>180614748.25756842</v>
      </c>
      <c r="Z16" s="22">
        <f t="shared" si="42"/>
        <v>198520449.71591115</v>
      </c>
      <c r="AA16" s="22">
        <f t="shared" si="43"/>
        <v>194446464.92830005</v>
      </c>
      <c r="AB16" s="22">
        <f t="shared" si="44"/>
        <v>185319770.08890826</v>
      </c>
      <c r="AC16" s="10">
        <f t="shared" si="45"/>
        <v>204607146.64058787</v>
      </c>
    </row>
    <row r="17" spans="8:29" x14ac:dyDescent="0.35">
      <c r="H17" s="13" t="s">
        <v>13</v>
      </c>
      <c r="I17" s="22">
        <f t="shared" si="25"/>
        <v>6.2666634699747184E-3</v>
      </c>
      <c r="J17" s="22">
        <f t="shared" si="26"/>
        <v>97972545.892704904</v>
      </c>
      <c r="K17" s="22">
        <f t="shared" si="27"/>
        <v>101290240.00436704</v>
      </c>
      <c r="L17" s="22">
        <f t="shared" si="28"/>
        <v>123710502.57587172</v>
      </c>
      <c r="M17" s="22">
        <f t="shared" si="29"/>
        <v>141392317.26808259</v>
      </c>
      <c r="N17" s="22">
        <f t="shared" si="30"/>
        <v>137348989.90554705</v>
      </c>
      <c r="O17" s="22">
        <f t="shared" si="31"/>
        <v>135411918.74604106</v>
      </c>
      <c r="P17" s="22">
        <f t="shared" si="32"/>
        <v>157606625.75861734</v>
      </c>
      <c r="Q17" s="22">
        <f t="shared" si="33"/>
        <v>161007215.00514048</v>
      </c>
      <c r="R17" s="22">
        <f t="shared" si="34"/>
        <v>181757888.35168043</v>
      </c>
      <c r="S17" s="22">
        <f t="shared" si="35"/>
        <v>176222854.1169205</v>
      </c>
      <c r="T17" s="22">
        <f t="shared" si="36"/>
        <v>177609238.83812419</v>
      </c>
      <c r="U17" s="22">
        <f t="shared" si="37"/>
        <v>185417204.8321707</v>
      </c>
      <c r="V17" s="22">
        <f t="shared" si="38"/>
        <v>207855551.75114369</v>
      </c>
      <c r="W17" s="22">
        <f t="shared" si="39"/>
        <v>209612629.76203942</v>
      </c>
      <c r="X17" s="22">
        <f t="shared" si="40"/>
        <v>224616150.9057031</v>
      </c>
      <c r="Y17" s="22">
        <f t="shared" si="41"/>
        <v>241696947.11276659</v>
      </c>
      <c r="Z17" s="22">
        <f t="shared" si="42"/>
        <v>265658187.37772208</v>
      </c>
      <c r="AA17" s="22">
        <f t="shared" si="43"/>
        <v>260206419.48363376</v>
      </c>
      <c r="AB17" s="22">
        <f t="shared" si="44"/>
        <v>247993162.8077997</v>
      </c>
      <c r="AC17" s="10">
        <f t="shared" si="45"/>
        <v>273803347.60902888</v>
      </c>
    </row>
    <row r="18" spans="8:29" x14ac:dyDescent="0.35">
      <c r="H18" s="13" t="s">
        <v>14</v>
      </c>
      <c r="I18" s="22">
        <f t="shared" si="25"/>
        <v>2.6753349641542561E-3</v>
      </c>
      <c r="J18" s="22">
        <f t="shared" si="26"/>
        <v>41825985.839162715</v>
      </c>
      <c r="K18" s="22">
        <f t="shared" si="27"/>
        <v>43242360.453792259</v>
      </c>
      <c r="L18" s="22">
        <f t="shared" si="28"/>
        <v>52813915.181512058</v>
      </c>
      <c r="M18" s="22">
        <f t="shared" si="29"/>
        <v>60362553.671901412</v>
      </c>
      <c r="N18" s="22">
        <f t="shared" si="30"/>
        <v>58636395.068309359</v>
      </c>
      <c r="O18" s="22">
        <f t="shared" si="31"/>
        <v>57809429.614378236</v>
      </c>
      <c r="P18" s="22">
        <f t="shared" si="32"/>
        <v>67284691.206835285</v>
      </c>
      <c r="Q18" s="22">
        <f t="shared" si="33"/>
        <v>68736455.028770179</v>
      </c>
      <c r="R18" s="22">
        <f t="shared" si="34"/>
        <v>77595236.452047423</v>
      </c>
      <c r="S18" s="22">
        <f t="shared" si="35"/>
        <v>75232245.254739076</v>
      </c>
      <c r="T18" s="22">
        <f t="shared" si="36"/>
        <v>75824114.203211665</v>
      </c>
      <c r="U18" s="22">
        <f t="shared" si="37"/>
        <v>79157454.907221779</v>
      </c>
      <c r="V18" s="22">
        <f t="shared" si="38"/>
        <v>88736730.120861679</v>
      </c>
      <c r="W18" s="22">
        <f t="shared" si="39"/>
        <v>89486853.732863277</v>
      </c>
      <c r="X18" s="22">
        <f t="shared" si="40"/>
        <v>95892087.537644714</v>
      </c>
      <c r="Y18" s="22">
        <f t="shared" si="41"/>
        <v>103184141.99809188</v>
      </c>
      <c r="Z18" s="22">
        <f t="shared" si="42"/>
        <v>113413563.79048227</v>
      </c>
      <c r="AA18" s="22">
        <f t="shared" si="43"/>
        <v>111086120.27394588</v>
      </c>
      <c r="AB18" s="22">
        <f t="shared" si="44"/>
        <v>105872093.26138937</v>
      </c>
      <c r="AC18" s="10">
        <f t="shared" si="45"/>
        <v>116890857.8976033</v>
      </c>
    </row>
    <row r="19" spans="8:29" x14ac:dyDescent="0.35">
      <c r="H19" s="13" t="s">
        <v>15</v>
      </c>
      <c r="I19" s="22">
        <f t="shared" si="25"/>
        <v>2.9328150344273655E-4</v>
      </c>
      <c r="J19" s="22">
        <f t="shared" si="26"/>
        <v>4585140.9914055774</v>
      </c>
      <c r="K19" s="22">
        <f t="shared" si="27"/>
        <v>4740409.9509872403</v>
      </c>
      <c r="L19" s="22">
        <f t="shared" si="28"/>
        <v>5789684.1534486553</v>
      </c>
      <c r="M19" s="22">
        <f t="shared" si="29"/>
        <v>6617197.7452305974</v>
      </c>
      <c r="N19" s="22">
        <f t="shared" si="30"/>
        <v>6427968.9580973452</v>
      </c>
      <c r="O19" s="22">
        <f t="shared" si="31"/>
        <v>6337313.5168633554</v>
      </c>
      <c r="P19" s="22">
        <f t="shared" si="32"/>
        <v>7376031.6596688908</v>
      </c>
      <c r="Q19" s="22">
        <f t="shared" si="33"/>
        <v>7535180.1334284879</v>
      </c>
      <c r="R19" s="22">
        <f t="shared" si="34"/>
        <v>8506317.1197500005</v>
      </c>
      <c r="S19" s="22">
        <f t="shared" si="35"/>
        <v>8247276.0575076779</v>
      </c>
      <c r="T19" s="22">
        <f t="shared" si="36"/>
        <v>8312159.2281666417</v>
      </c>
      <c r="U19" s="22">
        <f t="shared" si="37"/>
        <v>8677574.0963074639</v>
      </c>
      <c r="V19" s="22">
        <f t="shared" si="38"/>
        <v>9727694.6510007642</v>
      </c>
      <c r="W19" s="22">
        <f t="shared" si="39"/>
        <v>9809926.3654004112</v>
      </c>
      <c r="X19" s="22">
        <f t="shared" si="40"/>
        <v>10512095.112618351</v>
      </c>
      <c r="Y19" s="22">
        <f t="shared" si="41"/>
        <v>11311480.880756108</v>
      </c>
      <c r="Z19" s="22">
        <f t="shared" si="42"/>
        <v>12432873.245756865</v>
      </c>
      <c r="AA19" s="22">
        <f t="shared" si="43"/>
        <v>12177729.070222333</v>
      </c>
      <c r="AB19" s="22">
        <f t="shared" si="44"/>
        <v>11606145.436126996</v>
      </c>
      <c r="AC19" s="10">
        <f t="shared" si="45"/>
        <v>12814068.893148037</v>
      </c>
    </row>
    <row r="20" spans="8:29" x14ac:dyDescent="0.35">
      <c r="H20" s="11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10"/>
    </row>
    <row r="21" spans="8:29" x14ac:dyDescent="0.35">
      <c r="H21" s="9" t="s">
        <v>19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10"/>
    </row>
    <row r="22" spans="8:29" x14ac:dyDescent="0.35">
      <c r="H22" s="9" t="s">
        <v>20</v>
      </c>
      <c r="I22" s="23" t="s">
        <v>21</v>
      </c>
      <c r="J22" s="22">
        <v>2004</v>
      </c>
      <c r="K22" s="22">
        <v>2005</v>
      </c>
      <c r="L22" s="22">
        <v>2006</v>
      </c>
      <c r="M22" s="22">
        <v>2007</v>
      </c>
      <c r="N22" s="22">
        <v>2008</v>
      </c>
      <c r="O22" s="22">
        <v>2009</v>
      </c>
      <c r="P22" s="22">
        <v>2010</v>
      </c>
      <c r="Q22" s="22">
        <v>2011</v>
      </c>
      <c r="R22" s="22">
        <v>2012</v>
      </c>
      <c r="S22" s="22">
        <v>2013</v>
      </c>
      <c r="T22" s="22">
        <v>2014</v>
      </c>
      <c r="U22" s="22">
        <v>2015</v>
      </c>
      <c r="V22" s="22">
        <v>2016</v>
      </c>
      <c r="W22" s="22">
        <v>2017</v>
      </c>
      <c r="X22" s="22">
        <v>2018</v>
      </c>
      <c r="Y22" s="22">
        <v>2019</v>
      </c>
      <c r="Z22" s="22">
        <v>2020</v>
      </c>
      <c r="AA22" s="22">
        <v>2021</v>
      </c>
      <c r="AB22" s="22">
        <v>2022</v>
      </c>
      <c r="AC22" s="10">
        <v>2023</v>
      </c>
    </row>
    <row r="23" spans="8:29" x14ac:dyDescent="0.35">
      <c r="H23" s="13" t="s">
        <v>9</v>
      </c>
      <c r="I23" s="22">
        <f>$D2*(B2/$B$12)</f>
        <v>8.6446253842805203E-6</v>
      </c>
      <c r="J23" s="22">
        <f>B$45*$I23*B$44*B$40*($C2*(1-$B$13)^B$43/$B2)</f>
        <v>13252.542254392942</v>
      </c>
      <c r="K23" s="22">
        <f t="shared" ref="K23:AC23" si="46">C$45*$I23*C$44*C$40*($C2*(1-$B$13)^C$43/$B2)</f>
        <v>14099.069602499489</v>
      </c>
      <c r="L23" s="22">
        <f t="shared" si="46"/>
        <v>17594.887084123093</v>
      </c>
      <c r="M23" s="22">
        <f t="shared" si="46"/>
        <v>20418.945995739858</v>
      </c>
      <c r="N23" s="22">
        <f t="shared" si="46"/>
        <v>20034.356278221603</v>
      </c>
      <c r="O23" s="22">
        <f t="shared" si="46"/>
        <v>19865.255312526584</v>
      </c>
      <c r="P23" s="22">
        <f t="shared" si="46"/>
        <v>23174.944532897687</v>
      </c>
      <c r="Q23" s="22">
        <f t="shared" si="46"/>
        <v>23666.106768410638</v>
      </c>
      <c r="R23" s="22">
        <f t="shared" si="46"/>
        <v>26649.737446663505</v>
      </c>
      <c r="S23" s="22">
        <f t="shared" si="46"/>
        <v>25731.219660238155</v>
      </c>
      <c r="T23" s="22">
        <f t="shared" si="46"/>
        <v>25792.869289357204</v>
      </c>
      <c r="U23" s="22">
        <f t="shared" si="46"/>
        <v>26753.519684256833</v>
      </c>
      <c r="V23" s="22">
        <f t="shared" si="46"/>
        <v>29774.641056831111</v>
      </c>
      <c r="W23" s="22">
        <f t="shared" si="46"/>
        <v>29791.26197849938</v>
      </c>
      <c r="X23" s="22">
        <f t="shared" si="46"/>
        <v>31658.49969549985</v>
      </c>
      <c r="Y23" s="22">
        <f t="shared" si="46"/>
        <v>33931.579592173526</v>
      </c>
      <c r="Z23" s="22">
        <f t="shared" si="46"/>
        <v>36922.51812292399</v>
      </c>
      <c r="AA23" s="22">
        <f t="shared" si="46"/>
        <v>35803.155816805796</v>
      </c>
      <c r="AB23" s="22">
        <f t="shared" si="46"/>
        <v>33781.443549542841</v>
      </c>
      <c r="AC23" s="10">
        <f t="shared" si="46"/>
        <v>36924.314783298389</v>
      </c>
    </row>
    <row r="24" spans="8:29" x14ac:dyDescent="0.35">
      <c r="H24" s="13" t="s">
        <v>10</v>
      </c>
      <c r="I24" s="22">
        <f t="shared" ref="I24:I29" si="47">$D3*(B3/$B$12)</f>
        <v>6.1290681437334836E-4</v>
      </c>
      <c r="J24" s="22">
        <f t="shared" ref="J24:J29" si="48">B$45*$I24*B$44*B$40*($C3*(1-$B$13)^B$43/$B3)</f>
        <v>711157.47639607324</v>
      </c>
      <c r="K24" s="22">
        <f t="shared" ref="K24:AC24" si="49">C$45*$I24*C$44*C$40*($C3*(1-$B$13)^C$43/$B3)</f>
        <v>756583.79845742416</v>
      </c>
      <c r="L24" s="22">
        <f t="shared" si="49"/>
        <v>944176.23849274172</v>
      </c>
      <c r="M24" s="22">
        <f t="shared" si="49"/>
        <v>1095720.7927546599</v>
      </c>
      <c r="N24" s="22">
        <f t="shared" si="49"/>
        <v>1075082.9522778641</v>
      </c>
      <c r="O24" s="22">
        <f t="shared" si="49"/>
        <v>1066008.6619484033</v>
      </c>
      <c r="P24" s="22">
        <f t="shared" si="49"/>
        <v>1243613.0934931654</v>
      </c>
      <c r="Q24" s="22">
        <f t="shared" si="49"/>
        <v>1269969.824843534</v>
      </c>
      <c r="R24" s="22">
        <f t="shared" si="49"/>
        <v>1430077.3138757511</v>
      </c>
      <c r="S24" s="22">
        <f t="shared" si="49"/>
        <v>1380787.8433364187</v>
      </c>
      <c r="T24" s="22">
        <f t="shared" si="49"/>
        <v>1384096.0836591781</v>
      </c>
      <c r="U24" s="22">
        <f t="shared" si="49"/>
        <v>1435646.472816342</v>
      </c>
      <c r="V24" s="22">
        <f t="shared" si="49"/>
        <v>1597765.7862253587</v>
      </c>
      <c r="W24" s="22">
        <f t="shared" si="49"/>
        <v>1598657.6975644878</v>
      </c>
      <c r="X24" s="22">
        <f t="shared" si="49"/>
        <v>1698857.3450859624</v>
      </c>
      <c r="Y24" s="22">
        <f t="shared" si="49"/>
        <v>1820835.2819930681</v>
      </c>
      <c r="Z24" s="22">
        <f t="shared" si="49"/>
        <v>1981334.9247600418</v>
      </c>
      <c r="AA24" s="22">
        <f t="shared" si="49"/>
        <v>1921267.7423650534</v>
      </c>
      <c r="AB24" s="22">
        <f t="shared" si="49"/>
        <v>1812778.6867267573</v>
      </c>
      <c r="AC24" s="10">
        <f t="shared" si="49"/>
        <v>1981431.3370885795</v>
      </c>
    </row>
    <row r="25" spans="8:29" x14ac:dyDescent="0.35">
      <c r="H25" s="13" t="s">
        <v>11</v>
      </c>
      <c r="I25" s="22">
        <f t="shared" si="47"/>
        <v>6.6040206325450497E-3</v>
      </c>
      <c r="J25" s="22">
        <f t="shared" si="48"/>
        <v>5516017.9443968451</v>
      </c>
      <c r="K25" s="22">
        <f t="shared" ref="K25:AC25" si="50">C$45*$I25*C$44*C$40*($C4*(1-$B$13)^C$43/$B4)</f>
        <v>5868362.4193620579</v>
      </c>
      <c r="L25" s="22">
        <f t="shared" si="50"/>
        <v>7323403.3910352569</v>
      </c>
      <c r="M25" s="22">
        <f t="shared" si="50"/>
        <v>8498842.7394627817</v>
      </c>
      <c r="N25" s="22">
        <f t="shared" si="50"/>
        <v>8338767.5069270767</v>
      </c>
      <c r="O25" s="22">
        <f t="shared" si="50"/>
        <v>8268383.7312496714</v>
      </c>
      <c r="P25" s="22">
        <f t="shared" si="50"/>
        <v>9645953.768718686</v>
      </c>
      <c r="Q25" s="22">
        <f t="shared" si="50"/>
        <v>9850386.9750192687</v>
      </c>
      <c r="R25" s="22">
        <f t="shared" si="50"/>
        <v>11092243.823673371</v>
      </c>
      <c r="S25" s="22">
        <f t="shared" si="50"/>
        <v>10709935.245069109</v>
      </c>
      <c r="T25" s="22">
        <f t="shared" si="50"/>
        <v>10735595.262140421</v>
      </c>
      <c r="U25" s="22">
        <f t="shared" si="50"/>
        <v>11135440.417495565</v>
      </c>
      <c r="V25" s="22">
        <f t="shared" si="50"/>
        <v>12392901.769697372</v>
      </c>
      <c r="W25" s="22">
        <f t="shared" si="50"/>
        <v>12399819.785910012</v>
      </c>
      <c r="X25" s="22">
        <f t="shared" si="50"/>
        <v>13177007.781670978</v>
      </c>
      <c r="Y25" s="22">
        <f t="shared" si="50"/>
        <v>14123116.781621045</v>
      </c>
      <c r="Z25" s="22">
        <f t="shared" si="50"/>
        <v>15368015.329349788</v>
      </c>
      <c r="AA25" s="22">
        <f t="shared" si="50"/>
        <v>14902110.565697158</v>
      </c>
      <c r="AB25" s="22">
        <f t="shared" si="50"/>
        <v>14060626.650342494</v>
      </c>
      <c r="AC25" s="10">
        <f t="shared" si="50"/>
        <v>15368763.141405385</v>
      </c>
    </row>
    <row r="26" spans="8:29" x14ac:dyDescent="0.35">
      <c r="H26" s="13" t="s">
        <v>12</v>
      </c>
      <c r="I26" s="22">
        <f t="shared" si="47"/>
        <v>4.3888746269545219E-2</v>
      </c>
      <c r="J26" s="22">
        <f t="shared" si="48"/>
        <v>27592183.980459858</v>
      </c>
      <c r="K26" s="22">
        <f t="shared" ref="K26:AC26" si="51">C$45*$I26*C$44*C$40*($C5*(1-$B$13)^C$43/$B5)</f>
        <v>29354678.89540375</v>
      </c>
      <c r="L26" s="22">
        <f t="shared" si="51"/>
        <v>36633074.03374733</v>
      </c>
      <c r="M26" s="22">
        <f t="shared" si="51"/>
        <v>42512848.009578831</v>
      </c>
      <c r="N26" s="22">
        <f t="shared" si="51"/>
        <v>41712120.87066032</v>
      </c>
      <c r="O26" s="22">
        <f t="shared" si="51"/>
        <v>41360047.670879818</v>
      </c>
      <c r="P26" s="22">
        <f t="shared" si="51"/>
        <v>48250918.277713992</v>
      </c>
      <c r="Q26" s="22">
        <f t="shared" si="51"/>
        <v>49273532.543443657</v>
      </c>
      <c r="R26" s="22">
        <f t="shared" si="51"/>
        <v>55485539.645462751</v>
      </c>
      <c r="S26" s="22">
        <f t="shared" si="51"/>
        <v>53573158.513912544</v>
      </c>
      <c r="T26" s="22">
        <f t="shared" si="51"/>
        <v>53701514.860666767</v>
      </c>
      <c r="U26" s="22">
        <f t="shared" si="51"/>
        <v>55701617.32615301</v>
      </c>
      <c r="V26" s="22">
        <f t="shared" si="51"/>
        <v>61991681.159885541</v>
      </c>
      <c r="W26" s="22">
        <f t="shared" si="51"/>
        <v>62026286.409187295</v>
      </c>
      <c r="X26" s="22">
        <f t="shared" si="51"/>
        <v>65913930.4275003</v>
      </c>
      <c r="Y26" s="22">
        <f t="shared" si="51"/>
        <v>70646549.837977156</v>
      </c>
      <c r="Z26" s="22">
        <f t="shared" si="51"/>
        <v>76873772.104509264</v>
      </c>
      <c r="AA26" s="22">
        <f t="shared" si="51"/>
        <v>74543226.757184133</v>
      </c>
      <c r="AB26" s="22">
        <f t="shared" si="51"/>
        <v>70333962.16756314</v>
      </c>
      <c r="AC26" s="10">
        <f t="shared" si="51"/>
        <v>76877512.804417923</v>
      </c>
    </row>
    <row r="27" spans="8:29" x14ac:dyDescent="0.35">
      <c r="H27" s="13" t="s">
        <v>13</v>
      </c>
      <c r="I27" s="22">
        <f t="shared" si="47"/>
        <v>8.605110513047512E-2</v>
      </c>
      <c r="J27" s="22">
        <f t="shared" si="48"/>
        <v>50179389.228235006</v>
      </c>
      <c r="K27" s="22">
        <f t="shared" ref="K27:AC27" si="52">C$45*$I27*C$44*C$40*($C6*(1-$B$13)^C$43/$B6)</f>
        <v>53384678.030759163</v>
      </c>
      <c r="L27" s="22">
        <f t="shared" si="52"/>
        <v>66621231.645452365</v>
      </c>
      <c r="M27" s="22">
        <f t="shared" si="52"/>
        <v>77314240.474193066</v>
      </c>
      <c r="N27" s="22">
        <f t="shared" si="52"/>
        <v>75858031.03467001</v>
      </c>
      <c r="O27" s="22">
        <f t="shared" si="52"/>
        <v>75217747.60726437</v>
      </c>
      <c r="P27" s="22">
        <f t="shared" si="52"/>
        <v>87749545.689888373</v>
      </c>
      <c r="Q27" s="22">
        <f t="shared" si="52"/>
        <v>89609281.015904382</v>
      </c>
      <c r="R27" s="22">
        <f t="shared" si="52"/>
        <v>100906491.93916897</v>
      </c>
      <c r="S27" s="22">
        <f t="shared" si="52"/>
        <v>97428618.740702733</v>
      </c>
      <c r="T27" s="22">
        <f t="shared" si="52"/>
        <v>97662048.725377217</v>
      </c>
      <c r="U27" s="22">
        <f t="shared" si="52"/>
        <v>101299452.71569066</v>
      </c>
      <c r="V27" s="22">
        <f t="shared" si="52"/>
        <v>112738618.29993111</v>
      </c>
      <c r="W27" s="22">
        <f t="shared" si="52"/>
        <v>112801551.71162784</v>
      </c>
      <c r="X27" s="22">
        <f t="shared" si="52"/>
        <v>119871655.42338544</v>
      </c>
      <c r="Y27" s="22">
        <f t="shared" si="52"/>
        <v>128478438.83841324</v>
      </c>
      <c r="Z27" s="22">
        <f t="shared" si="52"/>
        <v>139803320.19410211</v>
      </c>
      <c r="AA27" s="22">
        <f t="shared" si="52"/>
        <v>135564969.86343244</v>
      </c>
      <c r="AB27" s="22">
        <f t="shared" si="52"/>
        <v>127909964.14308794</v>
      </c>
      <c r="AC27" s="10">
        <f t="shared" si="52"/>
        <v>139810123.06395957</v>
      </c>
    </row>
    <row r="28" spans="8:29" x14ac:dyDescent="0.35">
      <c r="H28" s="13" t="s">
        <v>14</v>
      </c>
      <c r="I28" s="22">
        <f t="shared" si="47"/>
        <v>4.4428187261800235E-2</v>
      </c>
      <c r="J28" s="22">
        <f t="shared" si="48"/>
        <v>28094780.837957013</v>
      </c>
      <c r="K28" s="22">
        <f t="shared" ref="K28:AC28" si="53">C$45*$I28*C$44*C$40*($C7*(1-$B$13)^C$43/$B7)</f>
        <v>29889379.931614451</v>
      </c>
      <c r="L28" s="22">
        <f t="shared" si="53"/>
        <v>37300352.416018933</v>
      </c>
      <c r="M28" s="22">
        <f t="shared" si="53"/>
        <v>43287227.58852046</v>
      </c>
      <c r="N28" s="22">
        <f t="shared" si="53"/>
        <v>42471915.053099155</v>
      </c>
      <c r="O28" s="22">
        <f t="shared" si="53"/>
        <v>42113428.773297727</v>
      </c>
      <c r="P28" s="22">
        <f t="shared" si="53"/>
        <v>49129817.893449552</v>
      </c>
      <c r="Q28" s="22">
        <f t="shared" si="53"/>
        <v>50171059.271724977</v>
      </c>
      <c r="R28" s="22">
        <f t="shared" si="53"/>
        <v>56496219.259736568</v>
      </c>
      <c r="S28" s="22">
        <f t="shared" si="53"/>
        <v>54549003.743647084</v>
      </c>
      <c r="T28" s="22">
        <f t="shared" si="53"/>
        <v>54679698.125569671</v>
      </c>
      <c r="U28" s="22">
        <f t="shared" si="53"/>
        <v>56716232.836308323</v>
      </c>
      <c r="V28" s="22">
        <f t="shared" si="53"/>
        <v>63120871.374186374</v>
      </c>
      <c r="W28" s="22">
        <f t="shared" si="53"/>
        <v>63156106.964658841</v>
      </c>
      <c r="X28" s="22">
        <f t="shared" si="53"/>
        <v>67114565.15513216</v>
      </c>
      <c r="Y28" s="22">
        <f t="shared" si="53"/>
        <v>71933390.12458615</v>
      </c>
      <c r="Z28" s="22">
        <f t="shared" si="53"/>
        <v>78274042.424214274</v>
      </c>
      <c r="AA28" s="22">
        <f t="shared" si="53"/>
        <v>75901045.751954168</v>
      </c>
      <c r="AB28" s="22">
        <f t="shared" si="53"/>
        <v>71615108.610547677</v>
      </c>
      <c r="AC28" s="10">
        <f t="shared" si="53"/>
        <v>78277851.261680335</v>
      </c>
    </row>
    <row r="29" spans="8:29" x14ac:dyDescent="0.35">
      <c r="H29" s="13" t="s">
        <v>15</v>
      </c>
      <c r="I29" s="22">
        <f t="shared" si="47"/>
        <v>4.9336693297035916E-3</v>
      </c>
      <c r="J29" s="22">
        <f t="shared" si="48"/>
        <v>4337240.8170195399</v>
      </c>
      <c r="K29" s="22">
        <f t="shared" ref="K29:AC29" si="54">C$45*$I29*C$44*C$40*($C8*(1-$B$13)^C$43/$B8)</f>
        <v>4614289.0162594989</v>
      </c>
      <c r="L29" s="22">
        <f t="shared" si="54"/>
        <v>5758386.6527052466</v>
      </c>
      <c r="M29" s="22">
        <f t="shared" si="54"/>
        <v>6682633.7402458917</v>
      </c>
      <c r="N29" s="22">
        <f t="shared" si="54"/>
        <v>6556766.7036723411</v>
      </c>
      <c r="O29" s="22">
        <f t="shared" si="54"/>
        <v>6501423.9930790784</v>
      </c>
      <c r="P29" s="22">
        <f t="shared" si="54"/>
        <v>7584606.2914403416</v>
      </c>
      <c r="Q29" s="22">
        <f t="shared" si="54"/>
        <v>7745351.9698734125</v>
      </c>
      <c r="R29" s="22">
        <f t="shared" si="54"/>
        <v>8721823.0885631461</v>
      </c>
      <c r="S29" s="22">
        <f t="shared" si="54"/>
        <v>8421214.1368639432</v>
      </c>
      <c r="T29" s="22">
        <f t="shared" si="54"/>
        <v>8441390.5892484356</v>
      </c>
      <c r="U29" s="22">
        <f t="shared" si="54"/>
        <v>8755788.5382354315</v>
      </c>
      <c r="V29" s="22">
        <f t="shared" si="54"/>
        <v>9744529.4664868191</v>
      </c>
      <c r="W29" s="22">
        <f t="shared" si="54"/>
        <v>9749969.0975019373</v>
      </c>
      <c r="X29" s="22">
        <f t="shared" si="54"/>
        <v>10361071.441927079</v>
      </c>
      <c r="Y29" s="22">
        <f t="shared" si="54"/>
        <v>11104996.246613637</v>
      </c>
      <c r="Z29" s="22">
        <f t="shared" si="54"/>
        <v>12083859.051028943</v>
      </c>
      <c r="AA29" s="22">
        <f t="shared" si="54"/>
        <v>11717518.481051156</v>
      </c>
      <c r="AB29" s="22">
        <f t="shared" si="54"/>
        <v>11055860.302754434</v>
      </c>
      <c r="AC29" s="10">
        <f t="shared" si="54"/>
        <v>12084447.055093409</v>
      </c>
    </row>
    <row r="30" spans="8:29" x14ac:dyDescent="0.35">
      <c r="H30" s="11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10"/>
    </row>
    <row r="31" spans="8:29" x14ac:dyDescent="0.35">
      <c r="H31" s="9" t="s">
        <v>17</v>
      </c>
      <c r="I31" s="23" t="s">
        <v>21</v>
      </c>
      <c r="J31" s="22">
        <v>2004</v>
      </c>
      <c r="K31" s="22">
        <v>2005</v>
      </c>
      <c r="L31" s="22">
        <v>2006</v>
      </c>
      <c r="M31" s="22">
        <v>2007</v>
      </c>
      <c r="N31" s="22">
        <v>2008</v>
      </c>
      <c r="O31" s="22">
        <v>2009</v>
      </c>
      <c r="P31" s="22">
        <v>2010</v>
      </c>
      <c r="Q31" s="22">
        <v>2011</v>
      </c>
      <c r="R31" s="22">
        <v>2012</v>
      </c>
      <c r="S31" s="22">
        <v>2013</v>
      </c>
      <c r="T31" s="22">
        <v>2014</v>
      </c>
      <c r="U31" s="22">
        <v>2015</v>
      </c>
      <c r="V31" s="22">
        <v>2016</v>
      </c>
      <c r="W31" s="22">
        <v>2017</v>
      </c>
      <c r="X31" s="22">
        <v>2018</v>
      </c>
      <c r="Y31" s="22">
        <v>2019</v>
      </c>
      <c r="Z31" s="22">
        <v>2020</v>
      </c>
      <c r="AA31" s="22">
        <v>2021</v>
      </c>
      <c r="AB31" s="22">
        <v>2022</v>
      </c>
      <c r="AC31" s="10">
        <v>2023</v>
      </c>
    </row>
    <row r="32" spans="8:29" x14ac:dyDescent="0.35">
      <c r="H32" s="13" t="s">
        <v>9</v>
      </c>
      <c r="I32" s="22">
        <f>F2*(B2/$B$12)</f>
        <v>1.5644688461467716E-6</v>
      </c>
      <c r="J32" s="22">
        <f t="shared" ref="J32:J38" si="55">B$42*$I32*B$40*B$44*(($B2-$C2*(1-$B$13)^B$43)/$B2)</f>
        <v>16606.147666690584</v>
      </c>
      <c r="K32" s="22">
        <f t="shared" ref="K32:AC32" si="56">C$42*$I32*C$40*C$44*(($B2-$C2*(1-$B$13)^C$43)/$B2)</f>
        <v>17428.330391352305</v>
      </c>
      <c r="L32" s="22">
        <f t="shared" si="56"/>
        <v>21756.880343905246</v>
      </c>
      <c r="M32" s="22">
        <f t="shared" si="56"/>
        <v>25426.044772536337</v>
      </c>
      <c r="N32" s="22">
        <f t="shared" si="56"/>
        <v>25200.022235163942</v>
      </c>
      <c r="O32" s="22">
        <f t="shared" si="56"/>
        <v>25275.248911718118</v>
      </c>
      <c r="P32" s="22">
        <f t="shared" si="56"/>
        <v>29842.257349065574</v>
      </c>
      <c r="Q32" s="22">
        <f t="shared" si="56"/>
        <v>30847.357938623736</v>
      </c>
      <c r="R32" s="22">
        <f t="shared" si="56"/>
        <v>35160.315244431949</v>
      </c>
      <c r="S32" s="22">
        <f t="shared" si="56"/>
        <v>34359.636447312114</v>
      </c>
      <c r="T32" s="22">
        <f t="shared" si="56"/>
        <v>34855.139198993529</v>
      </c>
      <c r="U32" s="22">
        <f t="shared" si="56"/>
        <v>36582.910929109064</v>
      </c>
      <c r="V32" s="22">
        <f t="shared" si="56"/>
        <v>41193.621717487273</v>
      </c>
      <c r="W32" s="22">
        <f t="shared" si="56"/>
        <v>41698.468757480761</v>
      </c>
      <c r="X32" s="22">
        <f t="shared" si="56"/>
        <v>44826.691963450212</v>
      </c>
      <c r="Y32" s="22">
        <f t="shared" si="56"/>
        <v>49934.306235392054</v>
      </c>
      <c r="Z32" s="22">
        <f t="shared" si="56"/>
        <v>54952.574888259333</v>
      </c>
      <c r="AA32" s="22">
        <f t="shared" si="56"/>
        <v>53890.698354145905</v>
      </c>
      <c r="AB32" s="22">
        <f t="shared" si="56"/>
        <v>51423.369122980119</v>
      </c>
      <c r="AC32" s="10">
        <f t="shared" si="56"/>
        <v>56843.225499717657</v>
      </c>
    </row>
    <row r="33" spans="1:41" x14ac:dyDescent="0.35">
      <c r="H33" s="13" t="s">
        <v>10</v>
      </c>
      <c r="I33" s="22">
        <f t="shared" ref="I33:I38" si="57">F3*(B3/$B$12)</f>
        <v>1.9631147280268796E-4</v>
      </c>
      <c r="J33" s="22">
        <f t="shared" si="55"/>
        <v>2158138.2218653802</v>
      </c>
      <c r="K33" s="22">
        <f t="shared" ref="K33:AC33" si="58">C$42*$I33*C$40*C$44*(($B3-$C3*(1-$B$13)^C$43)/$B3)</f>
        <v>2264095.3534603864</v>
      </c>
      <c r="L33" s="22">
        <f t="shared" si="58"/>
        <v>2825311.0161193325</v>
      </c>
      <c r="M33" s="22">
        <f t="shared" si="58"/>
        <v>3300511.6361014559</v>
      </c>
      <c r="N33" s="22">
        <f t="shared" si="58"/>
        <v>3269928.7209608722</v>
      </c>
      <c r="O33" s="22">
        <f t="shared" si="58"/>
        <v>3278458.9758522701</v>
      </c>
      <c r="P33" s="22">
        <f t="shared" si="58"/>
        <v>3869411.8173695314</v>
      </c>
      <c r="Q33" s="22">
        <f t="shared" si="58"/>
        <v>3998270.8952788115</v>
      </c>
      <c r="R33" s="22">
        <f t="shared" si="58"/>
        <v>4555645.530319103</v>
      </c>
      <c r="S33" s="22">
        <f t="shared" si="58"/>
        <v>4450313.2304932522</v>
      </c>
      <c r="T33" s="22">
        <f t="shared" si="58"/>
        <v>4512898.8670811635</v>
      </c>
      <c r="U33" s="22">
        <f t="shared" si="58"/>
        <v>4734953.0573212393</v>
      </c>
      <c r="V33" s="22">
        <f t="shared" si="58"/>
        <v>5329885.5604421338</v>
      </c>
      <c r="W33" s="22">
        <f t="shared" si="58"/>
        <v>5393371.420255973</v>
      </c>
      <c r="X33" s="22">
        <f t="shared" si="58"/>
        <v>5796035.3641965287</v>
      </c>
      <c r="Y33" s="22">
        <f t="shared" si="58"/>
        <v>6454301.4193938123</v>
      </c>
      <c r="Z33" s="22">
        <f t="shared" si="58"/>
        <v>7100614.0170440823</v>
      </c>
      <c r="AA33" s="22">
        <f t="shared" si="58"/>
        <v>6961150.6050246339</v>
      </c>
      <c r="AB33" s="22">
        <f t="shared" si="58"/>
        <v>6640316.8833519919</v>
      </c>
      <c r="AC33" s="10">
        <f t="shared" si="58"/>
        <v>7337865.1585793942</v>
      </c>
    </row>
    <row r="34" spans="1:41" ht="15" thickBot="1" x14ac:dyDescent="0.4">
      <c r="H34" s="13" t="s">
        <v>11</v>
      </c>
      <c r="I34" s="22">
        <f t="shared" si="57"/>
        <v>1.5320509327055884E-3</v>
      </c>
      <c r="J34" s="22">
        <f t="shared" si="55"/>
        <v>17348712.529648181</v>
      </c>
      <c r="K34" s="22">
        <f t="shared" ref="K34:AC34" si="59">C$42*$I34*C$40*C$44*(($B4-$C4*(1-$B$13)^C$43)/$B4)</f>
        <v>18194600.376506742</v>
      </c>
      <c r="L34" s="22">
        <f t="shared" si="59"/>
        <v>22697369.993338238</v>
      </c>
      <c r="M34" s="22">
        <f t="shared" si="59"/>
        <v>26506576.542729761</v>
      </c>
      <c r="N34" s="22">
        <f t="shared" si="59"/>
        <v>26252783.930324171</v>
      </c>
      <c r="O34" s="22">
        <f t="shared" si="59"/>
        <v>26313167.237022974</v>
      </c>
      <c r="P34" s="22">
        <f t="shared" si="59"/>
        <v>31046752.994064022</v>
      </c>
      <c r="Q34" s="22">
        <f t="shared" si="59"/>
        <v>32071026.036516543</v>
      </c>
      <c r="R34" s="22">
        <f t="shared" si="59"/>
        <v>36530994.440053381</v>
      </c>
      <c r="S34" s="22">
        <f t="shared" si="59"/>
        <v>35675871.037820645</v>
      </c>
      <c r="T34" s="22">
        <f t="shared" si="59"/>
        <v>36167086.786080107</v>
      </c>
      <c r="U34" s="22">
        <f t="shared" si="59"/>
        <v>37935777.682933196</v>
      </c>
      <c r="V34" s="22">
        <f t="shared" si="59"/>
        <v>42690184.433905147</v>
      </c>
      <c r="W34" s="22">
        <f t="shared" si="59"/>
        <v>43186572.408430472</v>
      </c>
      <c r="X34" s="22">
        <f t="shared" si="59"/>
        <v>46397983.179135337</v>
      </c>
      <c r="Y34" s="22">
        <f t="shared" si="59"/>
        <v>51653336.481379628</v>
      </c>
      <c r="Z34" s="22">
        <f t="shared" si="59"/>
        <v>56810351.134012222</v>
      </c>
      <c r="AA34" s="22">
        <f t="shared" si="59"/>
        <v>55679635.633249365</v>
      </c>
      <c r="AB34" s="22">
        <f t="shared" si="59"/>
        <v>53099359.592911564</v>
      </c>
      <c r="AC34" s="10">
        <f t="shared" si="59"/>
        <v>58661970.713062637</v>
      </c>
      <c r="AN34" s="2"/>
      <c r="AO34" s="1"/>
    </row>
    <row r="35" spans="1:41" ht="15" thickBot="1" x14ac:dyDescent="0.4">
      <c r="H35" s="13" t="s">
        <v>12</v>
      </c>
      <c r="I35" s="22">
        <f t="shared" si="57"/>
        <v>4.9451705692524486E-3</v>
      </c>
      <c r="J35" s="22">
        <f t="shared" si="55"/>
        <v>57036707.867406383</v>
      </c>
      <c r="K35" s="22">
        <f t="shared" ref="K35:AC35" si="60">C$42*$I35*C$40*C$44*(($B5-$C5*(1-$B$13)^C$43)/$B5)</f>
        <v>59806004.001673341</v>
      </c>
      <c r="L35" s="22">
        <f t="shared" si="60"/>
        <v>74592270.130418986</v>
      </c>
      <c r="M35" s="22">
        <f t="shared" si="60"/>
        <v>87094132.325441584</v>
      </c>
      <c r="N35" s="22">
        <f t="shared" si="60"/>
        <v>86243927.330553293</v>
      </c>
      <c r="O35" s="22">
        <f t="shared" si="60"/>
        <v>86426139.37451683</v>
      </c>
      <c r="P35" s="22">
        <f t="shared" si="60"/>
        <v>101954855.28754638</v>
      </c>
      <c r="Q35" s="22">
        <f t="shared" si="60"/>
        <v>105299235.73259962</v>
      </c>
      <c r="R35" s="22">
        <f t="shared" si="60"/>
        <v>119921040.22506244</v>
      </c>
      <c r="S35" s="22">
        <f t="shared" si="60"/>
        <v>117092986.65086499</v>
      </c>
      <c r="T35" s="22">
        <f t="shared" si="60"/>
        <v>118684252.70604618</v>
      </c>
      <c r="U35" s="22">
        <f t="shared" si="60"/>
        <v>124466561.69927447</v>
      </c>
      <c r="V35" s="22">
        <f t="shared" si="60"/>
        <v>140041485.25335789</v>
      </c>
      <c r="W35" s="22">
        <f t="shared" si="60"/>
        <v>141645644.74971393</v>
      </c>
      <c r="X35" s="22">
        <f t="shared" si="60"/>
        <v>152152898.2570253</v>
      </c>
      <c r="Y35" s="22">
        <f t="shared" si="60"/>
        <v>169358484.44989493</v>
      </c>
      <c r="Z35" s="22">
        <f t="shared" si="60"/>
        <v>186236289.91069835</v>
      </c>
      <c r="AA35" s="22">
        <f t="shared" si="60"/>
        <v>182499751.19363493</v>
      </c>
      <c r="AB35" s="22">
        <f t="shared" si="60"/>
        <v>174014330.91384</v>
      </c>
      <c r="AC35" s="10">
        <f t="shared" si="60"/>
        <v>192213106.93797207</v>
      </c>
      <c r="AN35" s="2"/>
      <c r="AO35" s="1"/>
    </row>
    <row r="36" spans="1:41" ht="15" thickBot="1" x14ac:dyDescent="0.4">
      <c r="H36" s="13" t="s">
        <v>13</v>
      </c>
      <c r="I36" s="22">
        <f t="shared" si="57"/>
        <v>6.5908403026554751E-3</v>
      </c>
      <c r="J36" s="22">
        <f t="shared" si="55"/>
        <v>76322727.733280271</v>
      </c>
      <c r="K36" s="22">
        <f t="shared" ref="K36:AC36" si="61">C$42*$I36*C$40*C$44*(($B6-$C6*(1-$B$13)^C$43)/$B6)</f>
        <v>80025040.380638063</v>
      </c>
      <c r="L36" s="22">
        <f t="shared" si="61"/>
        <v>99806040.508074939</v>
      </c>
      <c r="M36" s="22">
        <f t="shared" si="61"/>
        <v>116528990.59594487</v>
      </c>
      <c r="N36" s="22">
        <f t="shared" si="61"/>
        <v>115386737.94124939</v>
      </c>
      <c r="O36" s="22">
        <f t="shared" si="61"/>
        <v>115625856.47900335</v>
      </c>
      <c r="P36" s="22">
        <f t="shared" si="61"/>
        <v>136395622.66406724</v>
      </c>
      <c r="Q36" s="22">
        <f t="shared" si="61"/>
        <v>140864189.55205029</v>
      </c>
      <c r="R36" s="22">
        <f t="shared" si="61"/>
        <v>160418266.44278964</v>
      </c>
      <c r="S36" s="22">
        <f t="shared" si="61"/>
        <v>156629135.64007673</v>
      </c>
      <c r="T36" s="22">
        <f t="shared" si="61"/>
        <v>158751627.77871329</v>
      </c>
      <c r="U36" s="22">
        <f t="shared" si="61"/>
        <v>166479737.13129461</v>
      </c>
      <c r="V36" s="22">
        <f t="shared" si="61"/>
        <v>187304916.77550581</v>
      </c>
      <c r="W36" s="22">
        <f t="shared" si="61"/>
        <v>189443475.83923736</v>
      </c>
      <c r="X36" s="22">
        <f t="shared" si="61"/>
        <v>203488931.12738535</v>
      </c>
      <c r="Y36" s="22">
        <f t="shared" si="61"/>
        <v>226491457.44301105</v>
      </c>
      <c r="Z36" s="22">
        <f t="shared" si="61"/>
        <v>249054077.74612299</v>
      </c>
      <c r="AA36" s="22">
        <f t="shared" si="61"/>
        <v>244048571.01015994</v>
      </c>
      <c r="AB36" s="22">
        <f t="shared" si="61"/>
        <v>232693269.7812351</v>
      </c>
      <c r="AC36" s="10">
        <f t="shared" si="61"/>
        <v>257019920.07267705</v>
      </c>
      <c r="AN36" s="2"/>
      <c r="AO36" s="1"/>
    </row>
    <row r="37" spans="1:41" ht="15" thickBot="1" x14ac:dyDescent="0.4">
      <c r="H37" s="13" t="s">
        <v>14</v>
      </c>
      <c r="I37" s="22">
        <f t="shared" si="57"/>
        <v>2.8260729435709018E-3</v>
      </c>
      <c r="J37" s="22">
        <f t="shared" si="55"/>
        <v>32584848.037900448</v>
      </c>
      <c r="K37" s="22">
        <f t="shared" ref="K37:AC37" si="62">C$42*$I37*C$40*C$44*(($B7-$C7*(1-$B$13)^C$43)/$B7)</f>
        <v>34167052.980730981</v>
      </c>
      <c r="L37" s="22">
        <f t="shared" si="62"/>
        <v>42614562.048241168</v>
      </c>
      <c r="M37" s="22">
        <f t="shared" si="62"/>
        <v>49757042.08662039</v>
      </c>
      <c r="N37" s="22">
        <f t="shared" si="62"/>
        <v>49271481.400547579</v>
      </c>
      <c r="O37" s="22">
        <f t="shared" si="62"/>
        <v>49375741.398822494</v>
      </c>
      <c r="P37" s="22">
        <f t="shared" si="62"/>
        <v>58247572.971619233</v>
      </c>
      <c r="Q37" s="22">
        <f t="shared" si="62"/>
        <v>60158435.115177698</v>
      </c>
      <c r="R37" s="22">
        <f t="shared" si="62"/>
        <v>68512225.192740962</v>
      </c>
      <c r="S37" s="22">
        <f t="shared" si="62"/>
        <v>66896736.106405474</v>
      </c>
      <c r="T37" s="22">
        <f t="shared" si="62"/>
        <v>67806056.874703154</v>
      </c>
      <c r="U37" s="22">
        <f t="shared" si="62"/>
        <v>71109792.655698359</v>
      </c>
      <c r="V37" s="22">
        <f t="shared" si="62"/>
        <v>80008244.772910297</v>
      </c>
      <c r="W37" s="22">
        <f t="shared" si="62"/>
        <v>80924972.597331181</v>
      </c>
      <c r="X37" s="22">
        <f t="shared" si="62"/>
        <v>86928232.882985964</v>
      </c>
      <c r="Y37" s="22">
        <f t="shared" si="62"/>
        <v>96758438.881827012</v>
      </c>
      <c r="Z37" s="22">
        <f t="shared" si="62"/>
        <v>106401429.7658501</v>
      </c>
      <c r="AA37" s="22">
        <f t="shared" si="62"/>
        <v>104266950.96981771</v>
      </c>
      <c r="AB37" s="22">
        <f t="shared" si="62"/>
        <v>99419286.989782631</v>
      </c>
      <c r="AC37" s="10">
        <f t="shared" si="62"/>
        <v>109817068.04160628</v>
      </c>
      <c r="AN37" s="2"/>
      <c r="AO37" s="1"/>
    </row>
    <row r="38" spans="1:41" ht="15" thickBot="1" x14ac:dyDescent="0.4">
      <c r="H38" s="15" t="s">
        <v>15</v>
      </c>
      <c r="I38" s="12">
        <f t="shared" si="57"/>
        <v>3.1677026814799379E-4</v>
      </c>
      <c r="J38" s="12">
        <f t="shared" si="55"/>
        <v>3572936.2328400244</v>
      </c>
      <c r="K38" s="12">
        <f t="shared" ref="K38:AC38" si="63">C$42*$I38*C$40*C$44*(($B8-$C8*(1-$B$13)^C$43)/$B8)</f>
        <v>3747304.4116349523</v>
      </c>
      <c r="L38" s="12">
        <f t="shared" si="63"/>
        <v>4674877.2999426555</v>
      </c>
      <c r="M38" s="12">
        <f t="shared" si="63"/>
        <v>5459669.2794218762</v>
      </c>
      <c r="N38" s="12">
        <f t="shared" si="63"/>
        <v>5407616.3177425191</v>
      </c>
      <c r="O38" s="12">
        <f t="shared" si="63"/>
        <v>5420273.950549514</v>
      </c>
      <c r="P38" s="12">
        <f t="shared" si="63"/>
        <v>6395606.0030161189</v>
      </c>
      <c r="Q38" s="12">
        <f t="shared" si="63"/>
        <v>6606867.1504651988</v>
      </c>
      <c r="R38" s="12">
        <f t="shared" si="63"/>
        <v>7525948.1646203948</v>
      </c>
      <c r="S38" s="12">
        <f t="shared" si="63"/>
        <v>7350064.1197141279</v>
      </c>
      <c r="T38" s="12">
        <f t="shared" si="63"/>
        <v>7451551.2614192385</v>
      </c>
      <c r="U38" s="12">
        <f t="shared" si="63"/>
        <v>7816252.6749089491</v>
      </c>
      <c r="V38" s="12">
        <f t="shared" si="63"/>
        <v>8796175.3187334742</v>
      </c>
      <c r="W38" s="12">
        <f t="shared" si="63"/>
        <v>8898783.5850310028</v>
      </c>
      <c r="X38" s="12">
        <f t="shared" si="63"/>
        <v>9560858.5269401055</v>
      </c>
      <c r="Y38" s="12">
        <f t="shared" si="63"/>
        <v>10644171.640607543</v>
      </c>
      <c r="Z38" s="12">
        <f t="shared" si="63"/>
        <v>11707292.968921717</v>
      </c>
      <c r="AA38" s="12">
        <f t="shared" si="63"/>
        <v>11474684.294312762</v>
      </c>
      <c r="AB38" s="12">
        <f t="shared" si="63"/>
        <v>10943312.952107921</v>
      </c>
      <c r="AC38" s="16">
        <f t="shared" si="63"/>
        <v>12090136.068272324</v>
      </c>
      <c r="AN38" s="2"/>
      <c r="AO38" s="1"/>
    </row>
    <row r="39" spans="1:41" ht="15" thickBot="1" x14ac:dyDescent="0.4">
      <c r="A39" s="3" t="s">
        <v>22</v>
      </c>
      <c r="B39">
        <v>2004</v>
      </c>
      <c r="C39">
        <v>2005</v>
      </c>
      <c r="D39">
        <v>2006</v>
      </c>
      <c r="E39">
        <v>2007</v>
      </c>
      <c r="F39">
        <v>2008</v>
      </c>
      <c r="G39">
        <v>2009</v>
      </c>
      <c r="H39">
        <v>2010</v>
      </c>
      <c r="I39">
        <v>2011</v>
      </c>
      <c r="J39">
        <v>2012</v>
      </c>
      <c r="K39">
        <v>2013</v>
      </c>
      <c r="L39">
        <v>2014</v>
      </c>
      <c r="M39">
        <v>2015</v>
      </c>
      <c r="N39">
        <v>2016</v>
      </c>
      <c r="O39">
        <v>2017</v>
      </c>
      <c r="P39">
        <v>2018</v>
      </c>
      <c r="Q39">
        <v>2019</v>
      </c>
      <c r="R39">
        <v>2020</v>
      </c>
      <c r="S39">
        <v>2021</v>
      </c>
      <c r="T39">
        <v>2022</v>
      </c>
      <c r="U39">
        <v>2023</v>
      </c>
      <c r="AN39" s="2"/>
      <c r="AO39" s="1"/>
    </row>
    <row r="40" spans="1:41" ht="15" thickBot="1" x14ac:dyDescent="0.4">
      <c r="A40" s="3" t="s">
        <v>23</v>
      </c>
      <c r="B40">
        <v>608608.1</v>
      </c>
      <c r="C40">
        <v>615184</v>
      </c>
      <c r="D40">
        <v>633456.80000000005</v>
      </c>
      <c r="E40">
        <v>658301.19999999995</v>
      </c>
      <c r="F40">
        <v>659229.5</v>
      </c>
      <c r="G40">
        <v>587804.9</v>
      </c>
      <c r="H40">
        <v>646712.6</v>
      </c>
      <c r="I40">
        <v>631207.1</v>
      </c>
      <c r="J40">
        <v>655145.19999999995</v>
      </c>
      <c r="K40">
        <v>610814.6</v>
      </c>
      <c r="L40">
        <v>610988.30000000005</v>
      </c>
      <c r="M40">
        <v>652952</v>
      </c>
      <c r="N40">
        <v>642724.80000000005</v>
      </c>
      <c r="O40">
        <v>683354.6</v>
      </c>
      <c r="P40">
        <v>664104</v>
      </c>
      <c r="Q40">
        <v>648300.30000000005</v>
      </c>
      <c r="R40">
        <v>659740.5</v>
      </c>
      <c r="S40">
        <v>651780.4</v>
      </c>
      <c r="T40">
        <v>663471.1</v>
      </c>
      <c r="U40">
        <v>683842.2</v>
      </c>
      <c r="AN40" s="2"/>
      <c r="AO40" s="1"/>
    </row>
    <row r="41" spans="1:41" ht="15" thickBot="1" x14ac:dyDescent="0.4">
      <c r="A41" s="3" t="s">
        <v>24</v>
      </c>
      <c r="B41">
        <v>67574.63</v>
      </c>
      <c r="C41">
        <v>69660.259999999995</v>
      </c>
      <c r="D41">
        <v>71745.899999999994</v>
      </c>
      <c r="E41">
        <v>73831.53</v>
      </c>
      <c r="F41">
        <v>75917.16</v>
      </c>
      <c r="G41">
        <v>78002.789999999994</v>
      </c>
      <c r="H41">
        <v>80088.429999999993</v>
      </c>
      <c r="I41">
        <v>82174.06</v>
      </c>
      <c r="J41">
        <v>84259.69</v>
      </c>
      <c r="K41">
        <v>86345.32</v>
      </c>
      <c r="L41">
        <v>88430.96</v>
      </c>
      <c r="M41">
        <v>90516.59</v>
      </c>
      <c r="N41">
        <v>92602.22</v>
      </c>
      <c r="O41">
        <v>94687.85</v>
      </c>
      <c r="P41">
        <v>96773.49</v>
      </c>
      <c r="Q41">
        <v>98859.12</v>
      </c>
      <c r="R41">
        <v>100944.75</v>
      </c>
      <c r="S41">
        <v>103030.38</v>
      </c>
      <c r="T41">
        <v>105116.02</v>
      </c>
      <c r="U41">
        <v>107201.65</v>
      </c>
      <c r="AN41" s="2"/>
      <c r="AO41" s="1"/>
    </row>
    <row r="42" spans="1:41" ht="15" thickBot="1" x14ac:dyDescent="0.4">
      <c r="A42" s="3" t="s">
        <v>25</v>
      </c>
      <c r="B42">
        <v>0.77861880000000006</v>
      </c>
      <c r="C42">
        <v>0.78924430000000001</v>
      </c>
      <c r="D42">
        <v>0.80553330000000001</v>
      </c>
      <c r="E42">
        <v>0.82247709999999996</v>
      </c>
      <c r="F42">
        <v>0.83797440000000001</v>
      </c>
      <c r="G42">
        <v>0.85130530000000004</v>
      </c>
      <c r="H42">
        <v>0.86238740000000003</v>
      </c>
      <c r="I42">
        <v>0.87141109999999999</v>
      </c>
      <c r="J42">
        <v>0.87866219999999995</v>
      </c>
      <c r="K42">
        <v>0.8844381</v>
      </c>
      <c r="L42">
        <v>0.88901200000000002</v>
      </c>
      <c r="M42">
        <v>0.89261939999999995</v>
      </c>
      <c r="N42">
        <v>0.89545669999999999</v>
      </c>
      <c r="O42">
        <v>0.89768380000000003</v>
      </c>
      <c r="P42">
        <v>0.89942960000000005</v>
      </c>
      <c r="Q42">
        <v>0.92994279999999996</v>
      </c>
      <c r="R42">
        <v>0.92994279999999996</v>
      </c>
      <c r="S42">
        <v>0.92994279999999996</v>
      </c>
      <c r="T42">
        <v>0.92994279999999996</v>
      </c>
      <c r="U42">
        <v>0.92994279999999996</v>
      </c>
      <c r="AN42" s="2"/>
      <c r="AO42" s="1"/>
    </row>
    <row r="43" spans="1:41" ht="15" thickBot="1" x14ac:dyDescent="0.4">
      <c r="A43" s="3" t="s">
        <v>26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  <c r="N43">
        <v>13</v>
      </c>
      <c r="O43">
        <v>14</v>
      </c>
      <c r="P43">
        <v>15</v>
      </c>
      <c r="Q43">
        <v>16</v>
      </c>
      <c r="R43">
        <v>17</v>
      </c>
      <c r="S43">
        <v>18</v>
      </c>
      <c r="T43">
        <v>19</v>
      </c>
      <c r="U43">
        <v>20</v>
      </c>
      <c r="AN43" s="2"/>
      <c r="AO43" s="1"/>
    </row>
    <row r="44" spans="1:41" ht="15" thickBot="1" x14ac:dyDescent="0.4">
      <c r="A44" s="3" t="s">
        <v>27</v>
      </c>
      <c r="B44">
        <v>25688</v>
      </c>
      <c r="C44">
        <v>26274</v>
      </c>
      <c r="D44">
        <v>31164</v>
      </c>
      <c r="E44">
        <v>34274</v>
      </c>
      <c r="F44">
        <v>33247</v>
      </c>
      <c r="G44">
        <v>36761</v>
      </c>
      <c r="H44">
        <v>38889</v>
      </c>
      <c r="I44">
        <v>40704</v>
      </c>
      <c r="J44">
        <v>44271</v>
      </c>
      <c r="K44">
        <v>46038</v>
      </c>
      <c r="L44">
        <v>46387</v>
      </c>
      <c r="M44">
        <v>45314</v>
      </c>
      <c r="N44">
        <v>51606</v>
      </c>
      <c r="O44">
        <v>48948</v>
      </c>
      <c r="P44">
        <v>53972</v>
      </c>
      <c r="Q44">
        <v>59492</v>
      </c>
      <c r="R44">
        <v>64256</v>
      </c>
      <c r="S44">
        <v>63706</v>
      </c>
      <c r="T44">
        <v>59646</v>
      </c>
      <c r="U44">
        <v>63892</v>
      </c>
      <c r="AN44" s="2"/>
      <c r="AO44" s="1"/>
    </row>
    <row r="45" spans="1:41" ht="15" thickBot="1" x14ac:dyDescent="0.4">
      <c r="A45" s="3" t="s">
        <v>28</v>
      </c>
      <c r="B45">
        <v>0.76599249999999997</v>
      </c>
      <c r="C45">
        <v>0.79619119999999999</v>
      </c>
      <c r="D45">
        <v>0.82174910000000001</v>
      </c>
      <c r="E45">
        <v>0.84281379999999995</v>
      </c>
      <c r="F45">
        <v>0.85988200000000004</v>
      </c>
      <c r="G45">
        <v>0.87355649999999996</v>
      </c>
      <c r="H45">
        <v>0.88442860000000001</v>
      </c>
      <c r="I45">
        <v>0.89302749999999997</v>
      </c>
      <c r="J45">
        <v>0.89980380000000004</v>
      </c>
      <c r="K45">
        <v>0.90513030000000005</v>
      </c>
      <c r="L45">
        <v>0.90930979999999995</v>
      </c>
      <c r="M45">
        <v>0.91258530000000004</v>
      </c>
      <c r="N45">
        <v>0.91515000000000002</v>
      </c>
      <c r="O45">
        <v>0.91715690000000005</v>
      </c>
      <c r="P45">
        <v>0.91872670000000001</v>
      </c>
      <c r="Q45">
        <v>0.92434629999999995</v>
      </c>
      <c r="R45">
        <v>0.92434629999999995</v>
      </c>
      <c r="S45">
        <v>0.92434629999999995</v>
      </c>
      <c r="T45">
        <v>0.92434629999999995</v>
      </c>
      <c r="U45">
        <v>0.92434629999999995</v>
      </c>
      <c r="AN45" s="2"/>
      <c r="AO45" s="1"/>
    </row>
    <row r="46" spans="1:41" ht="15" thickBot="1" x14ac:dyDescent="0.4">
      <c r="AN46" s="2"/>
      <c r="AO46" s="1"/>
    </row>
    <row r="47" spans="1:41" ht="15" thickBot="1" x14ac:dyDescent="0.4">
      <c r="AN47" s="2"/>
      <c r="AO47" s="1"/>
    </row>
    <row r="48" spans="1:41" ht="15" thickBot="1" x14ac:dyDescent="0.4">
      <c r="AN48" s="2"/>
      <c r="AO48" s="1"/>
    </row>
    <row r="49" spans="8:41" ht="15" thickBot="1" x14ac:dyDescent="0.4">
      <c r="AN49" s="2"/>
      <c r="AO49" s="1"/>
    </row>
    <row r="50" spans="8:41" ht="15" thickBot="1" x14ac:dyDescent="0.4">
      <c r="AN50" s="2"/>
      <c r="AO50" s="1"/>
    </row>
    <row r="51" spans="8:41" ht="15" thickBot="1" x14ac:dyDescent="0.4">
      <c r="AN51" s="2"/>
      <c r="AO51" s="1"/>
    </row>
    <row r="52" spans="8:41" ht="15" thickBot="1" x14ac:dyDescent="0.4">
      <c r="AN52" s="2"/>
      <c r="AO52" s="1"/>
    </row>
    <row r="53" spans="8:41" ht="15" thickBot="1" x14ac:dyDescent="0.4">
      <c r="H53" s="17" t="s">
        <v>29</v>
      </c>
      <c r="I53" s="8" t="s">
        <v>29</v>
      </c>
      <c r="J53" s="8">
        <v>2004</v>
      </c>
      <c r="K53" s="8">
        <v>2005</v>
      </c>
      <c r="L53" s="8">
        <v>2006</v>
      </c>
      <c r="M53" s="8">
        <v>2007</v>
      </c>
      <c r="N53" s="8">
        <v>2008</v>
      </c>
      <c r="O53" s="8">
        <v>2009</v>
      </c>
      <c r="P53" s="8">
        <v>2010</v>
      </c>
      <c r="Q53" s="8">
        <v>2011</v>
      </c>
      <c r="R53" s="8">
        <v>2012</v>
      </c>
      <c r="S53" s="8">
        <v>2013</v>
      </c>
      <c r="T53" s="8">
        <v>2014</v>
      </c>
      <c r="U53" s="8">
        <v>2015</v>
      </c>
      <c r="V53" s="8">
        <v>2016</v>
      </c>
      <c r="W53" s="8">
        <v>2017</v>
      </c>
      <c r="X53" s="8">
        <v>2018</v>
      </c>
      <c r="Y53" s="8">
        <v>2019</v>
      </c>
      <c r="Z53" s="8">
        <v>2020</v>
      </c>
      <c r="AA53" s="8">
        <v>2021</v>
      </c>
      <c r="AB53" s="8">
        <v>2022</v>
      </c>
      <c r="AC53" s="8">
        <v>2023</v>
      </c>
      <c r="AD53" s="8"/>
      <c r="AE53" s="20"/>
      <c r="AN53" s="2"/>
      <c r="AO53" s="1"/>
    </row>
    <row r="54" spans="8:41" x14ac:dyDescent="0.35">
      <c r="H54" s="11" t="s">
        <v>30</v>
      </c>
      <c r="I54" s="24" t="s">
        <v>9</v>
      </c>
      <c r="J54" s="22">
        <f>J2+J13</f>
        <v>38771.969549277506</v>
      </c>
      <c r="K54" s="22">
        <f t="shared" ref="K54:AC54" si="64">K2+K13</f>
        <v>40084.92445821756</v>
      </c>
      <c r="L54" s="22">
        <f t="shared" si="64"/>
        <v>48957.591079141952</v>
      </c>
      <c r="M54" s="22">
        <f t="shared" si="64"/>
        <v>55955.049138190036</v>
      </c>
      <c r="N54" s="22">
        <f t="shared" si="64"/>
        <v>54354.929799149148</v>
      </c>
      <c r="O54" s="22">
        <f t="shared" si="64"/>
        <v>53588.347045513248</v>
      </c>
      <c r="P54" s="22">
        <f t="shared" si="64"/>
        <v>62371.751586099141</v>
      </c>
      <c r="Q54" s="22">
        <f t="shared" si="64"/>
        <v>63717.511681587392</v>
      </c>
      <c r="R54" s="22">
        <f t="shared" si="64"/>
        <v>71929.449707574313</v>
      </c>
      <c r="S54" s="22">
        <f t="shared" si="64"/>
        <v>69738.997506410262</v>
      </c>
      <c r="T54" s="22">
        <f t="shared" si="64"/>
        <v>70287.649842677623</v>
      </c>
      <c r="U54" s="22">
        <f t="shared" si="64"/>
        <v>73377.599348475924</v>
      </c>
      <c r="V54" s="22">
        <f t="shared" si="64"/>
        <v>82257.422727071273</v>
      </c>
      <c r="W54" s="22">
        <f t="shared" si="64"/>
        <v>82952.77441476511</v>
      </c>
      <c r="X54" s="22">
        <f t="shared" si="64"/>
        <v>88890.315994537232</v>
      </c>
      <c r="Y54" s="22">
        <f t="shared" si="64"/>
        <v>95649.925070563026</v>
      </c>
      <c r="Z54" s="22">
        <f t="shared" si="64"/>
        <v>105132.42314643422</v>
      </c>
      <c r="AA54" s="22">
        <f t="shared" si="64"/>
        <v>102974.92303399649</v>
      </c>
      <c r="AB54" s="22">
        <f t="shared" si="64"/>
        <v>98141.6096642333</v>
      </c>
      <c r="AC54" s="22">
        <f t="shared" si="64"/>
        <v>108355.8149812046</v>
      </c>
      <c r="AD54" s="22"/>
      <c r="AE54" s="10"/>
    </row>
    <row r="55" spans="8:41" x14ac:dyDescent="0.35">
      <c r="H55" s="11"/>
      <c r="I55" s="24" t="s">
        <v>10</v>
      </c>
      <c r="J55" s="22">
        <f t="shared" ref="J55:AC55" si="65">J3+J14</f>
        <v>3706539.3187587811</v>
      </c>
      <c r="K55" s="22">
        <f t="shared" si="65"/>
        <v>3832055.7433902039</v>
      </c>
      <c r="L55" s="22">
        <f t="shared" si="65"/>
        <v>4680268.7198008299</v>
      </c>
      <c r="M55" s="22">
        <f t="shared" si="65"/>
        <v>5349214.706521037</v>
      </c>
      <c r="N55" s="22">
        <f t="shared" si="65"/>
        <v>5196245.8139471523</v>
      </c>
      <c r="O55" s="22">
        <f t="shared" si="65"/>
        <v>5122961.7081752587</v>
      </c>
      <c r="P55" s="22">
        <f t="shared" si="65"/>
        <v>5962641.3700729785</v>
      </c>
      <c r="Q55" s="22">
        <f t="shared" si="65"/>
        <v>6091293.9189512124</v>
      </c>
      <c r="R55" s="22">
        <f t="shared" si="65"/>
        <v>6876342.2807024941</v>
      </c>
      <c r="S55" s="22">
        <f t="shared" si="65"/>
        <v>6666938.4948267899</v>
      </c>
      <c r="T55" s="22">
        <f t="shared" si="65"/>
        <v>6719388.7954007443</v>
      </c>
      <c r="U55" s="22">
        <f t="shared" si="65"/>
        <v>7014783.1091114366</v>
      </c>
      <c r="V55" s="22">
        <f t="shared" si="65"/>
        <v>7863680.2603011774</v>
      </c>
      <c r="W55" s="22">
        <f t="shared" si="65"/>
        <v>7930154.7881821189</v>
      </c>
      <c r="X55" s="22">
        <f t="shared" si="65"/>
        <v>8497774.4262358341</v>
      </c>
      <c r="Y55" s="22">
        <f t="shared" si="65"/>
        <v>9143982.42420418</v>
      </c>
      <c r="Z55" s="22">
        <f t="shared" si="65"/>
        <v>10050494.328728411</v>
      </c>
      <c r="AA55" s="22">
        <f t="shared" si="65"/>
        <v>9844240.7107167393</v>
      </c>
      <c r="AB55" s="22">
        <f t="shared" si="65"/>
        <v>9382183.5531059876</v>
      </c>
      <c r="AC55" s="22">
        <f t="shared" si="65"/>
        <v>10358645.519246539</v>
      </c>
      <c r="AD55" s="22"/>
      <c r="AE55" s="10"/>
    </row>
    <row r="56" spans="8:41" x14ac:dyDescent="0.35">
      <c r="H56" s="11"/>
      <c r="I56" s="24" t="s">
        <v>11</v>
      </c>
      <c r="J56" s="22">
        <f t="shared" ref="J56:AC56" si="66">J4+J15</f>
        <v>29538396.945484973</v>
      </c>
      <c r="K56" s="22">
        <f t="shared" si="66"/>
        <v>30538670.692798831</v>
      </c>
      <c r="L56" s="22">
        <f t="shared" si="66"/>
        <v>37298305.33763475</v>
      </c>
      <c r="M56" s="22">
        <f t="shared" si="66"/>
        <v>42629313.696517482</v>
      </c>
      <c r="N56" s="22">
        <f t="shared" si="66"/>
        <v>41410263.93592523</v>
      </c>
      <c r="O56" s="22">
        <f t="shared" si="66"/>
        <v>40826243.419771641</v>
      </c>
      <c r="P56" s="22">
        <f t="shared" si="66"/>
        <v>47517873.813292265</v>
      </c>
      <c r="Q56" s="22">
        <f t="shared" si="66"/>
        <v>48543140.168239832</v>
      </c>
      <c r="R56" s="22">
        <f t="shared" si="66"/>
        <v>54799399.211129844</v>
      </c>
      <c r="S56" s="22">
        <f t="shared" si="66"/>
        <v>53130604.786697507</v>
      </c>
      <c r="T56" s="22">
        <f t="shared" si="66"/>
        <v>53548595.172074638</v>
      </c>
      <c r="U56" s="22">
        <f t="shared" si="66"/>
        <v>55902670.967160895</v>
      </c>
      <c r="V56" s="22">
        <f t="shared" si="66"/>
        <v>62667757.982649758</v>
      </c>
      <c r="W56" s="22">
        <f t="shared" si="66"/>
        <v>63197511.162758611</v>
      </c>
      <c r="X56" s="22">
        <f t="shared" si="66"/>
        <v>67721022.918866947</v>
      </c>
      <c r="Y56" s="22">
        <f t="shared" si="66"/>
        <v>72870826.202143103</v>
      </c>
      <c r="Z56" s="22">
        <f t="shared" si="66"/>
        <v>80095060.499652505</v>
      </c>
      <c r="AA56" s="22">
        <f t="shared" si="66"/>
        <v>78451370.600171983</v>
      </c>
      <c r="AB56" s="22">
        <f t="shared" si="66"/>
        <v>74769114.306832731</v>
      </c>
      <c r="AC56" s="22">
        <f t="shared" si="66"/>
        <v>82550799.236506462</v>
      </c>
      <c r="AD56" s="22"/>
      <c r="AE56" s="10"/>
    </row>
    <row r="57" spans="8:41" x14ac:dyDescent="0.35">
      <c r="H57" s="11"/>
      <c r="I57" s="24" t="s">
        <v>12</v>
      </c>
      <c r="J57" s="22">
        <f t="shared" ref="J57:AC57" si="67">J5+J16</f>
        <v>109598036.55964716</v>
      </c>
      <c r="K57" s="22">
        <f t="shared" si="67"/>
        <v>113309410.56989169</v>
      </c>
      <c r="L57" s="22">
        <f t="shared" si="67"/>
        <v>138390077.14437971</v>
      </c>
      <c r="M57" s="22">
        <f t="shared" si="67"/>
        <v>158170028.30743432</v>
      </c>
      <c r="N57" s="22">
        <f t="shared" si="67"/>
        <v>153646916.89837593</v>
      </c>
      <c r="O57" s="22">
        <f t="shared" si="67"/>
        <v>151479991.52327466</v>
      </c>
      <c r="P57" s="22">
        <f t="shared" si="67"/>
        <v>176308337.95880523</v>
      </c>
      <c r="Q57" s="22">
        <f t="shared" si="67"/>
        <v>180112443.49846271</v>
      </c>
      <c r="R57" s="22">
        <f t="shared" si="67"/>
        <v>203325406.22540885</v>
      </c>
      <c r="S57" s="22">
        <f t="shared" si="67"/>
        <v>197133580.96566242</v>
      </c>
      <c r="T57" s="22">
        <f t="shared" si="67"/>
        <v>198684475.06538934</v>
      </c>
      <c r="U57" s="22">
        <f t="shared" si="67"/>
        <v>207418939.75317192</v>
      </c>
      <c r="V57" s="22">
        <f t="shared" si="67"/>
        <v>232519836.57641923</v>
      </c>
      <c r="W57" s="22">
        <f t="shared" si="67"/>
        <v>234485410.69028577</v>
      </c>
      <c r="X57" s="22">
        <f t="shared" si="67"/>
        <v>251269260.12324342</v>
      </c>
      <c r="Y57" s="22">
        <f t="shared" si="67"/>
        <v>270376875.52827513</v>
      </c>
      <c r="Z57" s="22">
        <f t="shared" si="67"/>
        <v>297181373.28470862</v>
      </c>
      <c r="AA57" s="22">
        <f t="shared" si="67"/>
        <v>291082694.80772626</v>
      </c>
      <c r="AB57" s="22">
        <f t="shared" si="67"/>
        <v>277420204.5715704</v>
      </c>
      <c r="AC57" s="22">
        <f t="shared" si="67"/>
        <v>306293043.9132598</v>
      </c>
      <c r="AD57" s="22"/>
      <c r="AE57" s="10"/>
    </row>
    <row r="58" spans="8:41" x14ac:dyDescent="0.35">
      <c r="H58" s="11"/>
      <c r="I58" s="24" t="s">
        <v>13</v>
      </c>
      <c r="J58" s="22">
        <f t="shared" ref="J58:AC58" si="68">J6+J17</f>
        <v>164143235.22150633</v>
      </c>
      <c r="K58" s="22">
        <f t="shared" si="68"/>
        <v>169701701.01415765</v>
      </c>
      <c r="L58" s="22">
        <f t="shared" si="68"/>
        <v>207264616.2111634</v>
      </c>
      <c r="M58" s="22">
        <f t="shared" si="68"/>
        <v>236888734.29160172</v>
      </c>
      <c r="N58" s="22">
        <f t="shared" si="68"/>
        <v>230114542.31466711</v>
      </c>
      <c r="O58" s="22">
        <f t="shared" si="68"/>
        <v>226869172.66464493</v>
      </c>
      <c r="P58" s="22">
        <f t="shared" si="68"/>
        <v>264054192.00493538</v>
      </c>
      <c r="Q58" s="22">
        <f t="shared" si="68"/>
        <v>269751540.33346683</v>
      </c>
      <c r="R58" s="22">
        <f t="shared" si="68"/>
        <v>304517225.20049006</v>
      </c>
      <c r="S58" s="22">
        <f t="shared" si="68"/>
        <v>295243827.04515088</v>
      </c>
      <c r="T58" s="22">
        <f t="shared" si="68"/>
        <v>297566576.45751441</v>
      </c>
      <c r="U58" s="22">
        <f t="shared" si="68"/>
        <v>310648045.22087467</v>
      </c>
      <c r="V58" s="22">
        <f t="shared" si="68"/>
        <v>348241258.93950474</v>
      </c>
      <c r="W58" s="22">
        <f t="shared" si="68"/>
        <v>351185068.00986254</v>
      </c>
      <c r="X58" s="22">
        <f t="shared" si="68"/>
        <v>376321972.20884395</v>
      </c>
      <c r="Y58" s="22">
        <f t="shared" si="68"/>
        <v>404939143.72398573</v>
      </c>
      <c r="Z58" s="22">
        <f t="shared" si="68"/>
        <v>445083813.44928753</v>
      </c>
      <c r="AA58" s="22">
        <f t="shared" si="68"/>
        <v>435949919.74816424</v>
      </c>
      <c r="AB58" s="22">
        <f t="shared" si="68"/>
        <v>415487825.54518676</v>
      </c>
      <c r="AC58" s="22">
        <f t="shared" si="68"/>
        <v>458730217.54731357</v>
      </c>
      <c r="AD58" s="22"/>
      <c r="AE58" s="10"/>
    </row>
    <row r="59" spans="8:41" x14ac:dyDescent="0.35">
      <c r="H59" s="11"/>
      <c r="I59" s="24" t="s">
        <v>14</v>
      </c>
      <c r="J59" s="22">
        <f t="shared" ref="J59:AC59" si="69">J7+J18</f>
        <v>78874085.530722201</v>
      </c>
      <c r="K59" s="22">
        <f t="shared" si="69"/>
        <v>81545038.773221329</v>
      </c>
      <c r="L59" s="22">
        <f t="shared" si="69"/>
        <v>99594765.781670779</v>
      </c>
      <c r="M59" s="22">
        <f t="shared" si="69"/>
        <v>113829743.05682665</v>
      </c>
      <c r="N59" s="22">
        <f t="shared" si="69"/>
        <v>110574609.23014629</v>
      </c>
      <c r="O59" s="22">
        <f t="shared" si="69"/>
        <v>109015144.63808298</v>
      </c>
      <c r="P59" s="22">
        <f t="shared" si="69"/>
        <v>126883285.17978564</v>
      </c>
      <c r="Q59" s="22">
        <f t="shared" si="69"/>
        <v>129620974.23993172</v>
      </c>
      <c r="R59" s="22">
        <f t="shared" si="69"/>
        <v>146326576.50270742</v>
      </c>
      <c r="S59" s="22">
        <f t="shared" si="69"/>
        <v>141870524.45598364</v>
      </c>
      <c r="T59" s="22">
        <f t="shared" si="69"/>
        <v>142986651.69430673</v>
      </c>
      <c r="U59" s="22">
        <f t="shared" si="69"/>
        <v>149272557.32250017</v>
      </c>
      <c r="V59" s="22">
        <f t="shared" si="69"/>
        <v>167336843.37252587</v>
      </c>
      <c r="W59" s="22">
        <f t="shared" si="69"/>
        <v>168751402.11500579</v>
      </c>
      <c r="X59" s="22">
        <f t="shared" si="69"/>
        <v>180830183.97337782</v>
      </c>
      <c r="Y59" s="22">
        <f t="shared" si="69"/>
        <v>194581303.41906613</v>
      </c>
      <c r="Z59" s="22">
        <f t="shared" si="69"/>
        <v>213871614.76965651</v>
      </c>
      <c r="AA59" s="22">
        <f t="shared" si="69"/>
        <v>209482597.38469556</v>
      </c>
      <c r="AB59" s="22">
        <f t="shared" si="69"/>
        <v>199650154.60308844</v>
      </c>
      <c r="AC59" s="22">
        <f t="shared" si="69"/>
        <v>220428983.0496347</v>
      </c>
      <c r="AD59" s="22"/>
      <c r="AE59" s="10"/>
    </row>
    <row r="60" spans="8:41" x14ac:dyDescent="0.35">
      <c r="H60" s="11"/>
      <c r="I60" s="24" t="s">
        <v>15</v>
      </c>
      <c r="J60" s="22">
        <f t="shared" ref="J60:AC60" si="70">J8+J19</f>
        <v>10304585.150875505</v>
      </c>
      <c r="K60" s="22">
        <f t="shared" si="70"/>
        <v>10653534.554677069</v>
      </c>
      <c r="L60" s="22">
        <f t="shared" si="70"/>
        <v>13011659.50353848</v>
      </c>
      <c r="M60" s="22">
        <f t="shared" si="70"/>
        <v>14871402.592356745</v>
      </c>
      <c r="N60" s="22">
        <f t="shared" si="70"/>
        <v>14446132.321787868</v>
      </c>
      <c r="O60" s="22">
        <f t="shared" si="70"/>
        <v>14242394.48355414</v>
      </c>
      <c r="P60" s="22">
        <f t="shared" si="70"/>
        <v>16576795.883720836</v>
      </c>
      <c r="Q60" s="22">
        <f t="shared" si="70"/>
        <v>16934464.056316093</v>
      </c>
      <c r="R60" s="22">
        <f t="shared" si="70"/>
        <v>19116984.460262701</v>
      </c>
      <c r="S60" s="22">
        <f t="shared" si="70"/>
        <v>18534819.007018704</v>
      </c>
      <c r="T60" s="22">
        <f t="shared" si="70"/>
        <v>18680636.585620388</v>
      </c>
      <c r="U60" s="22">
        <f t="shared" si="70"/>
        <v>19501865.121713616</v>
      </c>
      <c r="V60" s="22">
        <f t="shared" si="70"/>
        <v>21861892.151374161</v>
      </c>
      <c r="W60" s="22">
        <f t="shared" si="70"/>
        <v>22046698.617461458</v>
      </c>
      <c r="X60" s="22">
        <f t="shared" si="70"/>
        <v>23624743.362334777</v>
      </c>
      <c r="Y60" s="22">
        <f t="shared" si="70"/>
        <v>25421272.352743946</v>
      </c>
      <c r="Z60" s="22">
        <f t="shared" si="70"/>
        <v>27941474.705158323</v>
      </c>
      <c r="AA60" s="22">
        <f t="shared" si="70"/>
        <v>27368067.063501589</v>
      </c>
      <c r="AB60" s="22">
        <f t="shared" si="70"/>
        <v>26083497.572743855</v>
      </c>
      <c r="AC60" s="22">
        <f t="shared" si="70"/>
        <v>28798168.75558082</v>
      </c>
      <c r="AD60" s="22"/>
      <c r="AE60" s="10"/>
    </row>
    <row r="61" spans="8:41" x14ac:dyDescent="0.35">
      <c r="H61" s="11"/>
      <c r="I61" s="22" t="s">
        <v>31</v>
      </c>
      <c r="J61" s="22">
        <f>SUM(J54:J60)</f>
        <v>396203650.69654423</v>
      </c>
      <c r="K61" s="22">
        <f t="shared" ref="K61:AC61" si="71">SUM(K54:K60)</f>
        <v>409620496.27259499</v>
      </c>
      <c r="L61" s="22">
        <f t="shared" si="71"/>
        <v>500288650.28926706</v>
      </c>
      <c r="M61" s="22">
        <f t="shared" si="71"/>
        <v>571794391.70039618</v>
      </c>
      <c r="N61" s="22">
        <f t="shared" si="71"/>
        <v>555443065.44464874</v>
      </c>
      <c r="O61" s="22">
        <f t="shared" si="71"/>
        <v>547609496.78454912</v>
      </c>
      <c r="P61" s="22">
        <f t="shared" si="71"/>
        <v>637365497.9621985</v>
      </c>
      <c r="Q61" s="22">
        <f t="shared" si="71"/>
        <v>651117573.72705007</v>
      </c>
      <c r="R61" s="22">
        <f t="shared" si="71"/>
        <v>735033863.33040893</v>
      </c>
      <c r="S61" s="22">
        <f t="shared" si="71"/>
        <v>712650033.75284636</v>
      </c>
      <c r="T61" s="22">
        <f t="shared" si="71"/>
        <v>718256611.42014897</v>
      </c>
      <c r="U61" s="22">
        <f t="shared" si="71"/>
        <v>749832239.09388113</v>
      </c>
      <c r="V61" s="22">
        <f t="shared" si="71"/>
        <v>840573526.70550203</v>
      </c>
      <c r="W61" s="22">
        <f t="shared" si="71"/>
        <v>847679198.15797091</v>
      </c>
      <c r="X61" s="22">
        <f t="shared" si="71"/>
        <v>908353847.32889724</v>
      </c>
      <c r="Y61" s="22">
        <f t="shared" si="71"/>
        <v>977429053.57548892</v>
      </c>
      <c r="Z61" s="22">
        <f t="shared" si="71"/>
        <v>1074328963.4603384</v>
      </c>
      <c r="AA61" s="22">
        <f t="shared" si="71"/>
        <v>1052281865.2380104</v>
      </c>
      <c r="AB61" s="22">
        <f t="shared" si="71"/>
        <v>1002891121.7621925</v>
      </c>
      <c r="AC61" s="22">
        <f t="shared" si="71"/>
        <v>1107268213.8365231</v>
      </c>
      <c r="AD61" s="22"/>
      <c r="AE61" s="10"/>
    </row>
    <row r="62" spans="8:41" x14ac:dyDescent="0.35">
      <c r="H62" s="11" t="s">
        <v>19</v>
      </c>
      <c r="I62" s="24" t="s">
        <v>9</v>
      </c>
      <c r="J62" s="22">
        <f>J23+J32</f>
        <v>29858.689921083525</v>
      </c>
      <c r="K62" s="22">
        <f t="shared" ref="K62:AC62" si="72">K23+K32</f>
        <v>31527.399993851795</v>
      </c>
      <c r="L62" s="22">
        <f t="shared" si="72"/>
        <v>39351.767428028339</v>
      </c>
      <c r="M62" s="22">
        <f t="shared" si="72"/>
        <v>45844.990768276199</v>
      </c>
      <c r="N62" s="22">
        <f t="shared" si="72"/>
        <v>45234.378513385542</v>
      </c>
      <c r="O62" s="22">
        <f t="shared" si="72"/>
        <v>45140.504224244702</v>
      </c>
      <c r="P62" s="22">
        <f t="shared" si="72"/>
        <v>53017.201881963265</v>
      </c>
      <c r="Q62" s="22">
        <f t="shared" si="72"/>
        <v>54513.464707034378</v>
      </c>
      <c r="R62" s="22">
        <f t="shared" si="72"/>
        <v>61810.05269109545</v>
      </c>
      <c r="S62" s="22">
        <f t="shared" si="72"/>
        <v>60090.856107550266</v>
      </c>
      <c r="T62" s="22">
        <f t="shared" si="72"/>
        <v>60648.008488350737</v>
      </c>
      <c r="U62" s="22">
        <f t="shared" si="72"/>
        <v>63336.430613365897</v>
      </c>
      <c r="V62" s="22">
        <f t="shared" si="72"/>
        <v>70968.262774318384</v>
      </c>
      <c r="W62" s="22">
        <f t="shared" si="72"/>
        <v>71489.730735980149</v>
      </c>
      <c r="X62" s="22">
        <f t="shared" si="72"/>
        <v>76485.191658950062</v>
      </c>
      <c r="Y62" s="22">
        <f t="shared" si="72"/>
        <v>83865.88582756558</v>
      </c>
      <c r="Z62" s="22">
        <f t="shared" si="72"/>
        <v>91875.093011183315</v>
      </c>
      <c r="AA62" s="22">
        <f t="shared" si="72"/>
        <v>89693.854170951701</v>
      </c>
      <c r="AB62" s="22">
        <f t="shared" si="72"/>
        <v>85204.812672522967</v>
      </c>
      <c r="AC62" s="22">
        <f t="shared" si="72"/>
        <v>93767.540283016046</v>
      </c>
      <c r="AD62" s="22"/>
      <c r="AE62" s="10"/>
    </row>
    <row r="63" spans="8:41" x14ac:dyDescent="0.35">
      <c r="H63" s="11"/>
      <c r="I63" s="24" t="s">
        <v>10</v>
      </c>
      <c r="J63" s="22">
        <f t="shared" ref="J63:AC63" si="73">J24+J33</f>
        <v>2869295.6982614533</v>
      </c>
      <c r="K63" s="22">
        <f t="shared" si="73"/>
        <v>3020679.1519178106</v>
      </c>
      <c r="L63" s="22">
        <f t="shared" si="73"/>
        <v>3769487.2546120742</v>
      </c>
      <c r="M63" s="22">
        <f t="shared" si="73"/>
        <v>4396232.4288561158</v>
      </c>
      <c r="N63" s="22">
        <f t="shared" si="73"/>
        <v>4345011.6732387366</v>
      </c>
      <c r="O63" s="22">
        <f t="shared" si="73"/>
        <v>4344467.637800673</v>
      </c>
      <c r="P63" s="22">
        <f t="shared" si="73"/>
        <v>5113024.9108626973</v>
      </c>
      <c r="Q63" s="22">
        <f t="shared" si="73"/>
        <v>5268240.7201223457</v>
      </c>
      <c r="R63" s="22">
        <f t="shared" si="73"/>
        <v>5985722.8441948537</v>
      </c>
      <c r="S63" s="22">
        <f t="shared" si="73"/>
        <v>5831101.0738296714</v>
      </c>
      <c r="T63" s="22">
        <f t="shared" si="73"/>
        <v>5896994.9507403411</v>
      </c>
      <c r="U63" s="22">
        <f t="shared" si="73"/>
        <v>6170599.5301375818</v>
      </c>
      <c r="V63" s="22">
        <f t="shared" si="73"/>
        <v>6927651.3466674928</v>
      </c>
      <c r="W63" s="22">
        <f t="shared" si="73"/>
        <v>6992029.1178204603</v>
      </c>
      <c r="X63" s="22">
        <f t="shared" si="73"/>
        <v>7494892.7092824914</v>
      </c>
      <c r="Y63" s="22">
        <f t="shared" si="73"/>
        <v>8275136.7013868801</v>
      </c>
      <c r="Z63" s="22">
        <f t="shared" si="73"/>
        <v>9081948.941804124</v>
      </c>
      <c r="AA63" s="22">
        <f t="shared" si="73"/>
        <v>8882418.3473896869</v>
      </c>
      <c r="AB63" s="22">
        <f t="shared" si="73"/>
        <v>8453095.5700787492</v>
      </c>
      <c r="AC63" s="22">
        <f t="shared" si="73"/>
        <v>9319296.4956679735</v>
      </c>
      <c r="AD63" s="22"/>
      <c r="AE63" s="10"/>
    </row>
    <row r="64" spans="8:41" x14ac:dyDescent="0.35">
      <c r="H64" s="11"/>
      <c r="I64" s="24" t="s">
        <v>11</v>
      </c>
      <c r="J64" s="22">
        <f t="shared" ref="J64:AC64" si="74">J25+J34</f>
        <v>22864730.474045027</v>
      </c>
      <c r="K64" s="22">
        <f t="shared" si="74"/>
        <v>24062962.795868799</v>
      </c>
      <c r="L64" s="22">
        <f t="shared" si="74"/>
        <v>30020773.384373493</v>
      </c>
      <c r="M64" s="22">
        <f t="shared" si="74"/>
        <v>35005419.282192543</v>
      </c>
      <c r="N64" s="22">
        <f t="shared" si="74"/>
        <v>34591551.437251247</v>
      </c>
      <c r="O64" s="22">
        <f t="shared" si="74"/>
        <v>34581550.968272641</v>
      </c>
      <c r="P64" s="22">
        <f t="shared" si="74"/>
        <v>40692706.762782708</v>
      </c>
      <c r="Q64" s="22">
        <f t="shared" si="74"/>
        <v>41921413.011535808</v>
      </c>
      <c r="R64" s="22">
        <f t="shared" si="74"/>
        <v>47623238.263726756</v>
      </c>
      <c r="S64" s="22">
        <f t="shared" si="74"/>
        <v>46385806.282889754</v>
      </c>
      <c r="T64" s="22">
        <f t="shared" si="74"/>
        <v>46902682.04822053</v>
      </c>
      <c r="U64" s="22">
        <f t="shared" si="74"/>
        <v>49071218.10042876</v>
      </c>
      <c r="V64" s="22">
        <f t="shared" si="74"/>
        <v>55083086.203602523</v>
      </c>
      <c r="W64" s="22">
        <f t="shared" si="74"/>
        <v>55586392.194340482</v>
      </c>
      <c r="X64" s="22">
        <f t="shared" si="74"/>
        <v>59574990.960806318</v>
      </c>
      <c r="Y64" s="22">
        <f t="shared" si="74"/>
        <v>65776453.263000675</v>
      </c>
      <c r="Z64" s="22">
        <f t="shared" si="74"/>
        <v>72178366.463362008</v>
      </c>
      <c r="AA64" s="22">
        <f t="shared" si="74"/>
        <v>70581746.198946521</v>
      </c>
      <c r="AB64" s="22">
        <f t="shared" si="74"/>
        <v>67159986.243254066</v>
      </c>
      <c r="AC64" s="22">
        <f t="shared" si="74"/>
        <v>74030733.854468018</v>
      </c>
      <c r="AD64" s="22"/>
      <c r="AE64" s="10"/>
    </row>
    <row r="65" spans="8:31" x14ac:dyDescent="0.35">
      <c r="H65" s="11"/>
      <c r="I65" s="24" t="s">
        <v>12</v>
      </c>
      <c r="J65" s="22">
        <f t="shared" ref="J65:AC65" si="75">J26+J35</f>
        <v>84628891.847866237</v>
      </c>
      <c r="K65" s="22">
        <f t="shared" si="75"/>
        <v>89160682.897077084</v>
      </c>
      <c r="L65" s="22">
        <f t="shared" si="75"/>
        <v>111225344.16416632</v>
      </c>
      <c r="M65" s="22">
        <f t="shared" si="75"/>
        <v>129606980.33502042</v>
      </c>
      <c r="N65" s="22">
        <f t="shared" si="75"/>
        <v>127956048.20121361</v>
      </c>
      <c r="O65" s="22">
        <f t="shared" si="75"/>
        <v>127786187.04539666</v>
      </c>
      <c r="P65" s="22">
        <f t="shared" si="75"/>
        <v>150205773.56526038</v>
      </c>
      <c r="Q65" s="22">
        <f t="shared" si="75"/>
        <v>154572768.27604327</v>
      </c>
      <c r="R65" s="22">
        <f t="shared" si="75"/>
        <v>175406579.87052518</v>
      </c>
      <c r="S65" s="22">
        <f t="shared" si="75"/>
        <v>170666145.16477752</v>
      </c>
      <c r="T65" s="22">
        <f t="shared" si="75"/>
        <v>172385767.56671295</v>
      </c>
      <c r="U65" s="22">
        <f t="shared" si="75"/>
        <v>180168179.02542746</v>
      </c>
      <c r="V65" s="22">
        <f t="shared" si="75"/>
        <v>202033166.41324341</v>
      </c>
      <c r="W65" s="22">
        <f t="shared" si="75"/>
        <v>203671931.15890121</v>
      </c>
      <c r="X65" s="22">
        <f t="shared" si="75"/>
        <v>218066828.68452561</v>
      </c>
      <c r="Y65" s="22">
        <f t="shared" si="75"/>
        <v>240005034.28787208</v>
      </c>
      <c r="Z65" s="22">
        <f t="shared" si="75"/>
        <v>263110062.01520762</v>
      </c>
      <c r="AA65" s="22">
        <f t="shared" si="75"/>
        <v>257042977.95081908</v>
      </c>
      <c r="AB65" s="22">
        <f t="shared" si="75"/>
        <v>244348293.08140314</v>
      </c>
      <c r="AC65" s="22">
        <f t="shared" si="75"/>
        <v>269090619.74238998</v>
      </c>
      <c r="AD65" s="22"/>
      <c r="AE65" s="10"/>
    </row>
    <row r="66" spans="8:31" x14ac:dyDescent="0.35">
      <c r="H66" s="11"/>
      <c r="I66" s="24" t="s">
        <v>13</v>
      </c>
      <c r="J66" s="22">
        <f t="shared" ref="J66:AC66" si="76">J27+J36</f>
        <v>126502116.96151528</v>
      </c>
      <c r="K66" s="22">
        <f t="shared" si="76"/>
        <v>133409718.41139722</v>
      </c>
      <c r="L66" s="22">
        <f t="shared" si="76"/>
        <v>166427272.15352732</v>
      </c>
      <c r="M66" s="22">
        <f t="shared" si="76"/>
        <v>193843231.07013792</v>
      </c>
      <c r="N66" s="22">
        <f t="shared" si="76"/>
        <v>191244768.9759194</v>
      </c>
      <c r="O66" s="22">
        <f t="shared" si="76"/>
        <v>190843604.08626771</v>
      </c>
      <c r="P66" s="22">
        <f t="shared" si="76"/>
        <v>224145168.35395563</v>
      </c>
      <c r="Q66" s="22">
        <f t="shared" si="76"/>
        <v>230473470.56795466</v>
      </c>
      <c r="R66" s="22">
        <f t="shared" si="76"/>
        <v>261324758.3819586</v>
      </c>
      <c r="S66" s="22">
        <f t="shared" si="76"/>
        <v>254057754.38077945</v>
      </c>
      <c r="T66" s="22">
        <f t="shared" si="76"/>
        <v>256413676.50409049</v>
      </c>
      <c r="U66" s="22">
        <f t="shared" si="76"/>
        <v>267779189.84698528</v>
      </c>
      <c r="V66" s="22">
        <f t="shared" si="76"/>
        <v>300043535.07543695</v>
      </c>
      <c r="W66" s="22">
        <f t="shared" si="76"/>
        <v>302245027.55086517</v>
      </c>
      <c r="X66" s="22">
        <f t="shared" si="76"/>
        <v>323360586.55077076</v>
      </c>
      <c r="Y66" s="22">
        <f t="shared" si="76"/>
        <v>354969896.28142428</v>
      </c>
      <c r="Z66" s="22">
        <f t="shared" si="76"/>
        <v>388857397.94022512</v>
      </c>
      <c r="AA66" s="22">
        <f t="shared" si="76"/>
        <v>379613540.87359238</v>
      </c>
      <c r="AB66" s="22">
        <f t="shared" si="76"/>
        <v>360603233.92432302</v>
      </c>
      <c r="AC66" s="22">
        <f t="shared" si="76"/>
        <v>396830043.13663661</v>
      </c>
      <c r="AD66" s="22"/>
      <c r="AE66" s="10"/>
    </row>
    <row r="67" spans="8:31" x14ac:dyDescent="0.35">
      <c r="H67" s="11"/>
      <c r="I67" s="24" t="s">
        <v>14</v>
      </c>
      <c r="J67" s="22">
        <f t="shared" ref="J67:AC67" si="77">J28+J37</f>
        <v>60679628.875857458</v>
      </c>
      <c r="K67" s="22">
        <f t="shared" si="77"/>
        <v>64056432.912345432</v>
      </c>
      <c r="L67" s="22">
        <f t="shared" si="77"/>
        <v>79914914.464260101</v>
      </c>
      <c r="M67" s="22">
        <f t="shared" si="77"/>
        <v>93044269.675140858</v>
      </c>
      <c r="N67" s="22">
        <f t="shared" si="77"/>
        <v>91743396.453646734</v>
      </c>
      <c r="O67" s="22">
        <f t="shared" si="77"/>
        <v>91489170.172120214</v>
      </c>
      <c r="P67" s="22">
        <f t="shared" si="77"/>
        <v>107377390.86506879</v>
      </c>
      <c r="Q67" s="22">
        <f t="shared" si="77"/>
        <v>110329494.38690268</v>
      </c>
      <c r="R67" s="22">
        <f t="shared" si="77"/>
        <v>125008444.45247753</v>
      </c>
      <c r="S67" s="22">
        <f t="shared" si="77"/>
        <v>121445739.85005257</v>
      </c>
      <c r="T67" s="22">
        <f t="shared" si="77"/>
        <v>122485755.00027283</v>
      </c>
      <c r="U67" s="22">
        <f t="shared" si="77"/>
        <v>127826025.49200669</v>
      </c>
      <c r="V67" s="22">
        <f t="shared" si="77"/>
        <v>143129116.14709666</v>
      </c>
      <c r="W67" s="22">
        <f t="shared" si="77"/>
        <v>144081079.56199002</v>
      </c>
      <c r="X67" s="22">
        <f t="shared" si="77"/>
        <v>154042798.03811812</v>
      </c>
      <c r="Y67" s="22">
        <f t="shared" si="77"/>
        <v>168691829.00641316</v>
      </c>
      <c r="Z67" s="22">
        <f t="shared" si="77"/>
        <v>184675472.19006437</v>
      </c>
      <c r="AA67" s="22">
        <f t="shared" si="77"/>
        <v>180167996.7217719</v>
      </c>
      <c r="AB67" s="22">
        <f t="shared" si="77"/>
        <v>171034395.60033029</v>
      </c>
      <c r="AC67" s="22">
        <f t="shared" si="77"/>
        <v>188094919.30328661</v>
      </c>
      <c r="AD67" s="22"/>
      <c r="AE67" s="10"/>
    </row>
    <row r="68" spans="8:31" x14ac:dyDescent="0.35">
      <c r="H68" s="11"/>
      <c r="I68" s="24" t="s">
        <v>15</v>
      </c>
      <c r="J68" s="22">
        <f t="shared" ref="J68:AC68" si="78">J29+J38</f>
        <v>7910177.0498595648</v>
      </c>
      <c r="K68" s="22">
        <f t="shared" si="78"/>
        <v>8361593.4278944507</v>
      </c>
      <c r="L68" s="22">
        <f t="shared" si="78"/>
        <v>10433263.952647902</v>
      </c>
      <c r="M68" s="22">
        <f t="shared" si="78"/>
        <v>12142303.019667767</v>
      </c>
      <c r="N68" s="22">
        <f t="shared" si="78"/>
        <v>11964383.021414861</v>
      </c>
      <c r="O68" s="22">
        <f t="shared" si="78"/>
        <v>11921697.943628592</v>
      </c>
      <c r="P68" s="22">
        <f t="shared" si="78"/>
        <v>13980212.29445646</v>
      </c>
      <c r="Q68" s="22">
        <f t="shared" si="78"/>
        <v>14352219.120338611</v>
      </c>
      <c r="R68" s="22">
        <f t="shared" si="78"/>
        <v>16247771.25318354</v>
      </c>
      <c r="S68" s="22">
        <f t="shared" si="78"/>
        <v>15771278.256578071</v>
      </c>
      <c r="T68" s="22">
        <f t="shared" si="78"/>
        <v>15892941.850667674</v>
      </c>
      <c r="U68" s="22">
        <f t="shared" si="78"/>
        <v>16572041.213144381</v>
      </c>
      <c r="V68" s="22">
        <f t="shared" si="78"/>
        <v>18540704.785220295</v>
      </c>
      <c r="W68" s="22">
        <f t="shared" si="78"/>
        <v>18648752.68253294</v>
      </c>
      <c r="X68" s="22">
        <f t="shared" si="78"/>
        <v>19921929.968867183</v>
      </c>
      <c r="Y68" s="22">
        <f t="shared" si="78"/>
        <v>21749167.88722118</v>
      </c>
      <c r="Z68" s="22">
        <f t="shared" si="78"/>
        <v>23791152.019950658</v>
      </c>
      <c r="AA68" s="22">
        <f t="shared" si="78"/>
        <v>23192202.775363918</v>
      </c>
      <c r="AB68" s="22">
        <f t="shared" si="78"/>
        <v>21999173.254862353</v>
      </c>
      <c r="AC68" s="22">
        <f t="shared" si="78"/>
        <v>24174583.123365734</v>
      </c>
      <c r="AD68" s="22"/>
      <c r="AE68" s="10"/>
    </row>
    <row r="69" spans="8:31" x14ac:dyDescent="0.35">
      <c r="H69" s="11"/>
      <c r="I69" s="24" t="s">
        <v>32</v>
      </c>
      <c r="J69" s="22">
        <f>SUM(J62:J68)</f>
        <v>305484699.5973261</v>
      </c>
      <c r="K69" s="22">
        <f t="shared" ref="K69:AC69" si="79">SUM(K62:K68)</f>
        <v>322103596.99649465</v>
      </c>
      <c r="L69" s="22">
        <f t="shared" si="79"/>
        <v>401830407.14101529</v>
      </c>
      <c r="M69" s="22">
        <f t="shared" si="79"/>
        <v>468084280.80178386</v>
      </c>
      <c r="N69" s="22">
        <f t="shared" si="79"/>
        <v>461890394.14119798</v>
      </c>
      <c r="O69" s="22">
        <f t="shared" si="79"/>
        <v>461011818.35771078</v>
      </c>
      <c r="P69" s="22">
        <f t="shared" si="79"/>
        <v>541567293.95426857</v>
      </c>
      <c r="Q69" s="22">
        <f t="shared" si="79"/>
        <v>556972119.54760432</v>
      </c>
      <c r="R69" s="22">
        <f t="shared" si="79"/>
        <v>631658325.11875749</v>
      </c>
      <c r="S69" s="22">
        <f t="shared" si="79"/>
        <v>614217915.86501455</v>
      </c>
      <c r="T69" s="22">
        <f t="shared" si="79"/>
        <v>620038465.92919326</v>
      </c>
      <c r="U69" s="22">
        <f t="shared" si="79"/>
        <v>647650589.63874352</v>
      </c>
      <c r="V69" s="22">
        <f t="shared" si="79"/>
        <v>725828228.23404157</v>
      </c>
      <c r="W69" s="22">
        <f t="shared" si="79"/>
        <v>731296701.9971863</v>
      </c>
      <c r="X69" s="22">
        <f t="shared" si="79"/>
        <v>782538512.10402942</v>
      </c>
      <c r="Y69" s="22">
        <f t="shared" si="79"/>
        <v>859551383.313146</v>
      </c>
      <c r="Z69" s="22">
        <f t="shared" si="79"/>
        <v>941786274.663625</v>
      </c>
      <c r="AA69" s="22">
        <f t="shared" si="79"/>
        <v>919570576.72205448</v>
      </c>
      <c r="AB69" s="22">
        <f t="shared" si="79"/>
        <v>873683382.48692417</v>
      </c>
      <c r="AC69" s="22">
        <f t="shared" si="79"/>
        <v>961633963.19609797</v>
      </c>
      <c r="AD69" s="22"/>
      <c r="AE69" s="10"/>
    </row>
    <row r="70" spans="8:31" x14ac:dyDescent="0.35">
      <c r="H70" s="11"/>
      <c r="I70" s="24" t="s">
        <v>33</v>
      </c>
      <c r="J70" s="22">
        <f>SUM(J54:J60)</f>
        <v>396203650.69654423</v>
      </c>
      <c r="K70" s="22">
        <f t="shared" ref="K70:AC70" si="80">SUM(K54:K60)</f>
        <v>409620496.27259499</v>
      </c>
      <c r="L70" s="22">
        <f t="shared" si="80"/>
        <v>500288650.28926706</v>
      </c>
      <c r="M70" s="22">
        <f t="shared" si="80"/>
        <v>571794391.70039618</v>
      </c>
      <c r="N70" s="22">
        <f t="shared" si="80"/>
        <v>555443065.44464874</v>
      </c>
      <c r="O70" s="22">
        <f t="shared" si="80"/>
        <v>547609496.78454912</v>
      </c>
      <c r="P70" s="22">
        <f t="shared" si="80"/>
        <v>637365497.9621985</v>
      </c>
      <c r="Q70" s="22">
        <f t="shared" si="80"/>
        <v>651117573.72705007</v>
      </c>
      <c r="R70" s="22">
        <f t="shared" si="80"/>
        <v>735033863.33040893</v>
      </c>
      <c r="S70" s="22">
        <f t="shared" si="80"/>
        <v>712650033.75284636</v>
      </c>
      <c r="T70" s="22">
        <f t="shared" si="80"/>
        <v>718256611.42014897</v>
      </c>
      <c r="U70" s="22">
        <f t="shared" si="80"/>
        <v>749832239.09388113</v>
      </c>
      <c r="V70" s="22">
        <f t="shared" si="80"/>
        <v>840573526.70550203</v>
      </c>
      <c r="W70" s="22">
        <f t="shared" si="80"/>
        <v>847679198.15797091</v>
      </c>
      <c r="X70" s="22">
        <f t="shared" si="80"/>
        <v>908353847.32889724</v>
      </c>
      <c r="Y70" s="22">
        <f t="shared" si="80"/>
        <v>977429053.57548892</v>
      </c>
      <c r="Z70" s="22">
        <f t="shared" si="80"/>
        <v>1074328963.4603384</v>
      </c>
      <c r="AA70" s="22">
        <f t="shared" si="80"/>
        <v>1052281865.2380104</v>
      </c>
      <c r="AB70" s="22">
        <f t="shared" si="80"/>
        <v>1002891121.7621925</v>
      </c>
      <c r="AC70" s="22">
        <f t="shared" si="80"/>
        <v>1107268213.8365231</v>
      </c>
      <c r="AD70" s="22"/>
      <c r="AE70" s="10"/>
    </row>
    <row r="71" spans="8:31" x14ac:dyDescent="0.35">
      <c r="H71" s="11"/>
      <c r="I71" s="24" t="s">
        <v>35</v>
      </c>
      <c r="J71" s="22">
        <f>J70-J69</f>
        <v>90718951.09921813</v>
      </c>
      <c r="K71" s="22">
        <f t="shared" ref="K71:AC71" si="81">K70-K69</f>
        <v>87516899.276100338</v>
      </c>
      <c r="L71" s="22">
        <f t="shared" si="81"/>
        <v>98458243.148251772</v>
      </c>
      <c r="M71" s="22">
        <f t="shared" si="81"/>
        <v>103710110.89861232</v>
      </c>
      <c r="N71" s="22">
        <f t="shared" si="81"/>
        <v>93552671.303450763</v>
      </c>
      <c r="O71" s="22">
        <f t="shared" si="81"/>
        <v>86597678.426838338</v>
      </c>
      <c r="P71" s="22">
        <f t="shared" si="81"/>
        <v>95798204.007929921</v>
      </c>
      <c r="Q71" s="22">
        <f t="shared" si="81"/>
        <v>94145454.179445744</v>
      </c>
      <c r="R71" s="22">
        <f t="shared" si="81"/>
        <v>103375538.21165144</v>
      </c>
      <c r="S71" s="22">
        <f t="shared" si="81"/>
        <v>98432117.887831807</v>
      </c>
      <c r="T71" s="22">
        <f t="shared" si="81"/>
        <v>98218145.49095571</v>
      </c>
      <c r="U71" s="22">
        <f t="shared" si="81"/>
        <v>102181649.45513761</v>
      </c>
      <c r="V71" s="22">
        <f t="shared" si="81"/>
        <v>114745298.47146046</v>
      </c>
      <c r="W71" s="22">
        <f t="shared" si="81"/>
        <v>116382496.1607846</v>
      </c>
      <c r="X71" s="22">
        <f t="shared" si="81"/>
        <v>125815335.22486782</v>
      </c>
      <c r="Y71" s="22">
        <f t="shared" si="81"/>
        <v>117877670.26234293</v>
      </c>
      <c r="Z71" s="22">
        <f t="shared" si="81"/>
        <v>132542688.79671335</v>
      </c>
      <c r="AA71" s="22">
        <f t="shared" si="81"/>
        <v>132711288.51595592</v>
      </c>
      <c r="AB71" s="22">
        <f t="shared" si="81"/>
        <v>129207739.27526832</v>
      </c>
      <c r="AC71" s="22">
        <f t="shared" si="81"/>
        <v>145634250.64042509</v>
      </c>
      <c r="AD71" s="22"/>
      <c r="AE71" s="10" t="s">
        <v>43</v>
      </c>
    </row>
    <row r="72" spans="8:31" ht="15" thickBot="1" x14ac:dyDescent="0.4">
      <c r="H72" s="18"/>
      <c r="I72" s="19" t="s">
        <v>42</v>
      </c>
      <c r="J72" s="12">
        <f>J71/J70</f>
        <v>0.2289705078177095</v>
      </c>
      <c r="K72" s="12">
        <f t="shared" ref="K72:AC72" si="82">K71/K70</f>
        <v>0.21365361370457261</v>
      </c>
      <c r="L72" s="12">
        <f t="shared" si="82"/>
        <v>0.19680287188470733</v>
      </c>
      <c r="M72" s="12">
        <f t="shared" si="82"/>
        <v>0.18137657942079544</v>
      </c>
      <c r="N72" s="12">
        <f t="shared" si="82"/>
        <v>0.16842891220283587</v>
      </c>
      <c r="O72" s="12">
        <f t="shared" si="82"/>
        <v>0.15813764906438288</v>
      </c>
      <c r="P72" s="12">
        <f t="shared" si="82"/>
        <v>0.15030340411305354</v>
      </c>
      <c r="Q72" s="12">
        <f t="shared" si="82"/>
        <v>0.14459055933715548</v>
      </c>
      <c r="R72" s="12">
        <f t="shared" si="82"/>
        <v>0.14064051109599363</v>
      </c>
      <c r="S72" s="12">
        <f t="shared" si="82"/>
        <v>0.13812125619286644</v>
      </c>
      <c r="T72" s="12">
        <f t="shared" si="82"/>
        <v>0.13674520210368429</v>
      </c>
      <c r="U72" s="12">
        <f t="shared" si="82"/>
        <v>0.13627268091142208</v>
      </c>
      <c r="V72" s="12">
        <f t="shared" si="82"/>
        <v>0.13650834201403764</v>
      </c>
      <c r="W72" s="12">
        <f t="shared" si="82"/>
        <v>0.13729544904922383</v>
      </c>
      <c r="X72" s="12">
        <f t="shared" si="82"/>
        <v>0.13850916753954423</v>
      </c>
      <c r="Y72" s="12">
        <f t="shared" si="82"/>
        <v>0.12059972008315076</v>
      </c>
      <c r="Z72" s="12">
        <f t="shared" si="82"/>
        <v>0.123372536071077</v>
      </c>
      <c r="AA72" s="12">
        <f t="shared" si="82"/>
        <v>0.12611762389912384</v>
      </c>
      <c r="AB72" s="12">
        <f t="shared" si="82"/>
        <v>0.12883526084889035</v>
      </c>
      <c r="AC72" s="12">
        <f t="shared" si="82"/>
        <v>0.13152572142915908</v>
      </c>
      <c r="AD72" s="12"/>
      <c r="AE72" s="16">
        <f>AVERAGE(J72:AC72)</f>
        <v>0.15184037843916928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B9F2-60B1-4C52-AD10-2483FCE7D7CD}">
  <dimension ref="A1:AO80"/>
  <sheetViews>
    <sheetView topLeftCell="E48" zoomScale="90" zoomScaleNormal="90" workbookViewId="0">
      <selection activeCell="K95" sqref="K95"/>
    </sheetView>
  </sheetViews>
  <sheetFormatPr defaultRowHeight="14.5" x14ac:dyDescent="0.35"/>
  <cols>
    <col min="1" max="1" width="9.26953125" bestFit="1" customWidth="1"/>
    <col min="2" max="2" width="13.7265625" bestFit="1" customWidth="1"/>
    <col min="3" max="4" width="15" bestFit="1" customWidth="1"/>
    <col min="7" max="7" width="28.26953125" bestFit="1" customWidth="1"/>
    <col min="8" max="8" width="15.81640625" bestFit="1" customWidth="1"/>
    <col min="9" max="9" width="16" bestFit="1" customWidth="1"/>
    <col min="10" max="19" width="12.7265625" bestFit="1" customWidth="1"/>
    <col min="20" max="20" width="12.7265625" customWidth="1"/>
    <col min="21" max="29" width="12.7265625" bestFit="1" customWidth="1"/>
  </cols>
  <sheetData>
    <row r="1" spans="1:2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7" t="s">
        <v>8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  <c r="X1">
        <v>2018</v>
      </c>
      <c r="Y1">
        <v>2019</v>
      </c>
      <c r="Z1">
        <v>2020</v>
      </c>
      <c r="AA1">
        <v>2021</v>
      </c>
      <c r="AB1">
        <v>2022</v>
      </c>
      <c r="AC1">
        <v>2023</v>
      </c>
    </row>
    <row r="2" spans="1:29" x14ac:dyDescent="0.35">
      <c r="A2" s="4" t="s">
        <v>9</v>
      </c>
      <c r="B2">
        <v>10881</v>
      </c>
      <c r="C2">
        <v>1407</v>
      </c>
      <c r="D2">
        <v>7.7745380000000005E-4</v>
      </c>
      <c r="E2">
        <f>B2-C2</f>
        <v>9474</v>
      </c>
      <c r="F2">
        <v>1.4070040000000001E-4</v>
      </c>
      <c r="G2">
        <f>1-D2</f>
        <v>0.99922254619999995</v>
      </c>
      <c r="H2" s="13" t="s">
        <v>9</v>
      </c>
      <c r="I2" s="14">
        <f t="shared" ref="I2:I8" si="0">D2*(B2/$B$12)*(C2/B2)</f>
        <v>1.1178189427150714E-6</v>
      </c>
      <c r="J2">
        <f>$I2*B$40*B$44</f>
        <v>17475.897371800151</v>
      </c>
      <c r="K2">
        <f t="shared" ref="K2:AC8" si="1">$I2*C$40*C$44</f>
        <v>18067.692565832673</v>
      </c>
      <c r="L2">
        <f t="shared" si="1"/>
        <v>22066.917085092642</v>
      </c>
      <c r="M2">
        <f t="shared" si="1"/>
        <v>25220.918811726075</v>
      </c>
      <c r="N2">
        <f t="shared" si="1"/>
        <v>24499.688456993365</v>
      </c>
      <c r="O2">
        <f t="shared" si="1"/>
        <v>24154.162509117381</v>
      </c>
      <c r="P2">
        <f t="shared" si="1"/>
        <v>28113.153453108331</v>
      </c>
      <c r="Q2">
        <f t="shared" si="1"/>
        <v>28719.735104471849</v>
      </c>
      <c r="R2">
        <f t="shared" si="1"/>
        <v>32421.145887417351</v>
      </c>
      <c r="S2">
        <f t="shared" si="1"/>
        <v>31433.831641832687</v>
      </c>
      <c r="T2">
        <f t="shared" si="1"/>
        <v>31681.128646160014</v>
      </c>
      <c r="U2">
        <f t="shared" si="1"/>
        <v>33073.878126651187</v>
      </c>
      <c r="V2">
        <f t="shared" si="1"/>
        <v>37076.328449604553</v>
      </c>
      <c r="W2">
        <f t="shared" si="1"/>
        <v>37389.748037846031</v>
      </c>
      <c r="X2">
        <f t="shared" si="1"/>
        <v>40066.007936302165</v>
      </c>
      <c r="Y2">
        <f t="shared" si="1"/>
        <v>43112.802717670624</v>
      </c>
      <c r="Z2">
        <f t="shared" si="1"/>
        <v>47386.899832897143</v>
      </c>
      <c r="AA2">
        <f t="shared" si="1"/>
        <v>46414.438258648544</v>
      </c>
      <c r="AB2">
        <f t="shared" si="1"/>
        <v>44235.893051952822</v>
      </c>
      <c r="AC2" s="10">
        <f t="shared" si="1"/>
        <v>48839.796488609994</v>
      </c>
    </row>
    <row r="3" spans="1:29" x14ac:dyDescent="0.35">
      <c r="A3" s="4" t="s">
        <v>10</v>
      </c>
      <c r="B3">
        <v>114153</v>
      </c>
      <c r="C3">
        <v>11172</v>
      </c>
      <c r="D3">
        <v>5.2541727000000003E-3</v>
      </c>
      <c r="E3">
        <f t="shared" ref="E3:E8" si="2">B3-C3</f>
        <v>102981</v>
      </c>
      <c r="F3">
        <v>1.6828894E-3</v>
      </c>
      <c r="G3">
        <f t="shared" ref="G3:G8" si="3">1-D3</f>
        <v>0.99474582730000005</v>
      </c>
      <c r="H3" s="13" t="s">
        <v>10</v>
      </c>
      <c r="I3" s="14">
        <f t="shared" si="0"/>
        <v>5.998436247999656E-5</v>
      </c>
      <c r="J3">
        <f t="shared" ref="J3:J8" si="4">$I3*B$40*B$44</f>
        <v>937791.01655506925</v>
      </c>
      <c r="K3">
        <f t="shared" si="1"/>
        <v>969547.91033837234</v>
      </c>
      <c r="L3">
        <f t="shared" si="1"/>
        <v>1184154.1618834648</v>
      </c>
      <c r="M3">
        <f t="shared" si="1"/>
        <v>1353404.0963794659</v>
      </c>
      <c r="N3">
        <f t="shared" si="1"/>
        <v>1314701.4573592476</v>
      </c>
      <c r="O3">
        <f t="shared" si="1"/>
        <v>1296159.8555741715</v>
      </c>
      <c r="P3">
        <f t="shared" si="1"/>
        <v>1508607.0943573751</v>
      </c>
      <c r="Q3">
        <f t="shared" si="1"/>
        <v>1541157.458516286</v>
      </c>
      <c r="R3">
        <f t="shared" si="1"/>
        <v>1739782.4393672009</v>
      </c>
      <c r="S3">
        <f t="shared" si="1"/>
        <v>1686801.215552039</v>
      </c>
      <c r="T3">
        <f t="shared" si="1"/>
        <v>1700071.6590746345</v>
      </c>
      <c r="U3">
        <f t="shared" si="1"/>
        <v>1774809.3348190545</v>
      </c>
      <c r="V3">
        <f t="shared" si="1"/>
        <v>1989588.6893333665</v>
      </c>
      <c r="W3">
        <f t="shared" si="1"/>
        <v>2006407.4007283836</v>
      </c>
      <c r="X3">
        <f t="shared" si="1"/>
        <v>2150020.7693207525</v>
      </c>
      <c r="Y3">
        <f t="shared" si="1"/>
        <v>2313517.768328357</v>
      </c>
      <c r="Z3">
        <f t="shared" si="1"/>
        <v>2542874.2238664385</v>
      </c>
      <c r="AA3">
        <f t="shared" si="1"/>
        <v>2490690.0236005965</v>
      </c>
      <c r="AB3">
        <f t="shared" si="1"/>
        <v>2373785.0040452024</v>
      </c>
      <c r="AC3" s="10">
        <f t="shared" si="1"/>
        <v>2620839.515303148</v>
      </c>
    </row>
    <row r="4" spans="1:29" x14ac:dyDescent="0.35">
      <c r="A4" s="4" t="s">
        <v>11</v>
      </c>
      <c r="B4">
        <v>263657</v>
      </c>
      <c r="C4">
        <v>18575</v>
      </c>
      <c r="D4">
        <v>2.4511299600000001E-2</v>
      </c>
      <c r="E4">
        <f t="shared" si="2"/>
        <v>245082</v>
      </c>
      <c r="F4">
        <v>5.6863177000000004E-3</v>
      </c>
      <c r="G4">
        <f t="shared" si="3"/>
        <v>0.97548870040000002</v>
      </c>
      <c r="H4" s="13" t="s">
        <v>11</v>
      </c>
      <c r="I4" s="14">
        <f t="shared" si="0"/>
        <v>4.6526237971881762E-4</v>
      </c>
      <c r="J4">
        <f t="shared" si="4"/>
        <v>7273877.0906641409</v>
      </c>
      <c r="K4">
        <f t="shared" si="1"/>
        <v>7520196.087203023</v>
      </c>
      <c r="L4">
        <f t="shared" si="1"/>
        <v>9184766.8381166812</v>
      </c>
      <c r="M4">
        <f t="shared" si="1"/>
        <v>10497536.100557759</v>
      </c>
      <c r="N4">
        <f t="shared" si="1"/>
        <v>10197343.163807787</v>
      </c>
      <c r="O4">
        <f t="shared" si="1"/>
        <v>10053527.185548455</v>
      </c>
      <c r="P4">
        <f t="shared" si="1"/>
        <v>11701351.781732623</v>
      </c>
      <c r="Q4">
        <f t="shared" si="1"/>
        <v>11953825.247535301</v>
      </c>
      <c r="R4">
        <f t="shared" si="1"/>
        <v>13494438.958202291</v>
      </c>
      <c r="S4">
        <f t="shared" si="1"/>
        <v>13083495.684763689</v>
      </c>
      <c r="T4">
        <f t="shared" si="1"/>
        <v>13186426.480023967</v>
      </c>
      <c r="U4">
        <f t="shared" si="1"/>
        <v>13766121.377724981</v>
      </c>
      <c r="V4">
        <f t="shared" si="1"/>
        <v>15432034.783558453</v>
      </c>
      <c r="W4">
        <f t="shared" si="1"/>
        <v>15562487.344258068</v>
      </c>
      <c r="X4">
        <f t="shared" si="1"/>
        <v>16676409.287714643</v>
      </c>
      <c r="Y4">
        <f t="shared" si="1"/>
        <v>17944556.512927387</v>
      </c>
      <c r="Z4">
        <f t="shared" si="1"/>
        <v>19723535.665087368</v>
      </c>
      <c r="AA4">
        <f t="shared" si="1"/>
        <v>19318774.420729626</v>
      </c>
      <c r="AB4">
        <f t="shared" si="1"/>
        <v>18412012.969067022</v>
      </c>
      <c r="AC4" s="10">
        <f t="shared" si="1"/>
        <v>20328265.223418694</v>
      </c>
    </row>
    <row r="5" spans="1:29" x14ac:dyDescent="0.35">
      <c r="A5" s="4" t="s">
        <v>12</v>
      </c>
      <c r="B5">
        <v>311213</v>
      </c>
      <c r="C5">
        <v>16503</v>
      </c>
      <c r="D5">
        <v>0.13800431569999999</v>
      </c>
      <c r="E5">
        <f t="shared" si="2"/>
        <v>294710</v>
      </c>
      <c r="F5">
        <v>1.5549655399999999E-2</v>
      </c>
      <c r="G5">
        <f t="shared" si="3"/>
        <v>0.86199568430000006</v>
      </c>
      <c r="H5" s="13" t="s">
        <v>12</v>
      </c>
      <c r="I5" s="14">
        <f t="shared" si="0"/>
        <v>2.3273320191839826E-3</v>
      </c>
      <c r="J5">
        <f t="shared" si="4"/>
        <v>36385333.941984311</v>
      </c>
      <c r="K5">
        <f t="shared" si="1"/>
        <v>37617468.996455431</v>
      </c>
      <c r="L5">
        <f t="shared" si="1"/>
        <v>45943972.439823769</v>
      </c>
      <c r="M5">
        <f t="shared" si="1"/>
        <v>52510697.091247573</v>
      </c>
      <c r="N5">
        <f t="shared" si="1"/>
        <v>51009074.213306502</v>
      </c>
      <c r="O5">
        <f t="shared" si="1"/>
        <v>50289678.995331869</v>
      </c>
      <c r="P5">
        <f t="shared" si="1"/>
        <v>58532414.94792714</v>
      </c>
      <c r="Q5">
        <f t="shared" si="1"/>
        <v>59795335.842825294</v>
      </c>
      <c r="R5">
        <f t="shared" si="1"/>
        <v>67501782.300404876</v>
      </c>
      <c r="S5">
        <f t="shared" si="1"/>
        <v>65446164.911094472</v>
      </c>
      <c r="T5">
        <f t="shared" si="1"/>
        <v>65961044.570425831</v>
      </c>
      <c r="U5">
        <f t="shared" si="1"/>
        <v>68860790.08088921</v>
      </c>
      <c r="V5">
        <f t="shared" si="1"/>
        <v>77194009.742722243</v>
      </c>
      <c r="W5">
        <f t="shared" si="1"/>
        <v>77846558.572662562</v>
      </c>
      <c r="X5">
        <f t="shared" si="1"/>
        <v>83418610.642389119</v>
      </c>
      <c r="Y5">
        <f t="shared" si="1"/>
        <v>89762127.270706728</v>
      </c>
      <c r="Z5">
        <f t="shared" si="1"/>
        <v>98660923.568797454</v>
      </c>
      <c r="AA5">
        <f t="shared" si="1"/>
        <v>96636229.879426241</v>
      </c>
      <c r="AB5">
        <f t="shared" si="1"/>
        <v>92100434.482662126</v>
      </c>
      <c r="AC5" s="10">
        <f t="shared" si="1"/>
        <v>101685897.27267192</v>
      </c>
    </row>
    <row r="6" spans="1:29" x14ac:dyDescent="0.35">
      <c r="A6" s="4" t="s">
        <v>13</v>
      </c>
      <c r="B6">
        <v>212337</v>
      </c>
      <c r="C6">
        <v>10444</v>
      </c>
      <c r="D6">
        <v>0.39657743379999999</v>
      </c>
      <c r="E6">
        <f t="shared" si="2"/>
        <v>201893</v>
      </c>
      <c r="F6">
        <v>3.03747236E-2</v>
      </c>
      <c r="G6">
        <f t="shared" si="3"/>
        <v>0.60342256620000001</v>
      </c>
      <c r="H6" s="13" t="s">
        <v>13</v>
      </c>
      <c r="I6" s="14">
        <f t="shared" si="0"/>
        <v>4.2325065437614834E-3</v>
      </c>
      <c r="J6">
        <f t="shared" si="4"/>
        <v>66170689.328801416</v>
      </c>
      <c r="K6">
        <f t="shared" si="1"/>
        <v>68411461.009790629</v>
      </c>
      <c r="L6">
        <f t="shared" si="1"/>
        <v>83554113.635291696</v>
      </c>
      <c r="M6">
        <f t="shared" si="1"/>
        <v>95496417.023519143</v>
      </c>
      <c r="N6">
        <f t="shared" si="1"/>
        <v>92765552.409120038</v>
      </c>
      <c r="O6">
        <f t="shared" si="1"/>
        <v>91457253.918603867</v>
      </c>
      <c r="P6">
        <f t="shared" si="1"/>
        <v>106447566.24631804</v>
      </c>
      <c r="Q6">
        <f t="shared" si="1"/>
        <v>108744325.32832633</v>
      </c>
      <c r="R6">
        <f t="shared" si="1"/>
        <v>122759336.84880961</v>
      </c>
      <c r="S6">
        <f t="shared" si="1"/>
        <v>119020972.92823039</v>
      </c>
      <c r="T6">
        <f t="shared" si="1"/>
        <v>119957337.61939023</v>
      </c>
      <c r="U6">
        <f t="shared" si="1"/>
        <v>125230840.38870399</v>
      </c>
      <c r="V6">
        <f t="shared" si="1"/>
        <v>140385707.18836102</v>
      </c>
      <c r="W6">
        <f t="shared" si="1"/>
        <v>141572438.24782312</v>
      </c>
      <c r="X6">
        <f t="shared" si="1"/>
        <v>151705821.30314085</v>
      </c>
      <c r="Y6">
        <f t="shared" si="1"/>
        <v>163242196.61121914</v>
      </c>
      <c r="Z6">
        <f t="shared" si="1"/>
        <v>179425626.07156548</v>
      </c>
      <c r="AA6">
        <f t="shared" si="1"/>
        <v>175743500.26453048</v>
      </c>
      <c r="AB6">
        <f t="shared" si="1"/>
        <v>167494662.73738703</v>
      </c>
      <c r="AC6" s="10">
        <f t="shared" si="1"/>
        <v>184926869.9382847</v>
      </c>
    </row>
    <row r="7" spans="1:29" x14ac:dyDescent="0.35">
      <c r="A7" s="4" t="s">
        <v>14</v>
      </c>
      <c r="B7">
        <v>61513</v>
      </c>
      <c r="C7">
        <v>3281</v>
      </c>
      <c r="D7">
        <v>0.706787579</v>
      </c>
      <c r="E7">
        <f t="shared" si="2"/>
        <v>58232</v>
      </c>
      <c r="F7">
        <v>4.4958693500000001E-2</v>
      </c>
      <c r="G7">
        <f t="shared" si="3"/>
        <v>0.293212421</v>
      </c>
      <c r="H7" s="13" t="s">
        <v>14</v>
      </c>
      <c r="I7" s="14">
        <f t="shared" si="0"/>
        <v>2.3697248127382271E-3</v>
      </c>
      <c r="J7">
        <f t="shared" si="4"/>
        <v>37048099.691559494</v>
      </c>
      <c r="K7">
        <f t="shared" si="1"/>
        <v>38302678.31942907</v>
      </c>
      <c r="L7">
        <f t="shared" si="1"/>
        <v>46780850.600158729</v>
      </c>
      <c r="M7">
        <f t="shared" si="1"/>
        <v>53467189.384925231</v>
      </c>
      <c r="N7">
        <f t="shared" si="1"/>
        <v>51938214.161836937</v>
      </c>
      <c r="O7">
        <f t="shared" si="1"/>
        <v>51205715.023704752</v>
      </c>
      <c r="P7">
        <f t="shared" si="1"/>
        <v>59598593.972950347</v>
      </c>
      <c r="Q7">
        <f t="shared" si="1"/>
        <v>60884519.211161539</v>
      </c>
      <c r="R7">
        <f t="shared" si="1"/>
        <v>68731340.050660014</v>
      </c>
      <c r="S7">
        <f t="shared" si="1"/>
        <v>66638279.201244555</v>
      </c>
      <c r="T7">
        <f t="shared" si="1"/>
        <v>67162537.491095066</v>
      </c>
      <c r="U7">
        <f t="shared" si="1"/>
        <v>70115102.415278375</v>
      </c>
      <c r="V7">
        <f t="shared" si="1"/>
        <v>78600113.251664206</v>
      </c>
      <c r="W7">
        <f t="shared" si="1"/>
        <v>79264548.382142514</v>
      </c>
      <c r="X7">
        <f t="shared" si="1"/>
        <v>84938096.435733125</v>
      </c>
      <c r="Y7">
        <f t="shared" si="1"/>
        <v>91397161.420974255</v>
      </c>
      <c r="Z7">
        <f t="shared" si="1"/>
        <v>100458050.97917424</v>
      </c>
      <c r="AA7">
        <f t="shared" si="1"/>
        <v>98396477.110749677</v>
      </c>
      <c r="AB7">
        <f t="shared" si="1"/>
        <v>93778061.341699064</v>
      </c>
      <c r="AC7" s="10">
        <f t="shared" si="1"/>
        <v>103538125.15203138</v>
      </c>
    </row>
    <row r="8" spans="1:29" x14ac:dyDescent="0.35">
      <c r="A8" s="4" t="s">
        <v>15</v>
      </c>
      <c r="B8">
        <v>4828</v>
      </c>
      <c r="C8">
        <v>358</v>
      </c>
      <c r="D8">
        <v>1</v>
      </c>
      <c r="E8">
        <f t="shared" si="2"/>
        <v>4470</v>
      </c>
      <c r="F8">
        <v>6.4205816600000007E-2</v>
      </c>
      <c r="G8">
        <f t="shared" si="3"/>
        <v>0</v>
      </c>
      <c r="H8" s="13" t="s">
        <v>15</v>
      </c>
      <c r="I8" s="14">
        <f t="shared" si="0"/>
        <v>3.6583546396725059E-4</v>
      </c>
      <c r="J8">
        <f t="shared" si="4"/>
        <v>5719444.1594699267</v>
      </c>
      <c r="K8">
        <f t="shared" si="1"/>
        <v>5913124.6036898289</v>
      </c>
      <c r="L8">
        <f t="shared" si="1"/>
        <v>7221975.3500898248</v>
      </c>
      <c r="M8">
        <f t="shared" si="1"/>
        <v>8254204.8471261477</v>
      </c>
      <c r="N8">
        <f t="shared" si="1"/>
        <v>8018163.3636905234</v>
      </c>
      <c r="O8">
        <f t="shared" si="1"/>
        <v>7905080.9666907834</v>
      </c>
      <c r="P8">
        <f t="shared" si="1"/>
        <v>9200764.2240519449</v>
      </c>
      <c r="Q8">
        <f t="shared" si="1"/>
        <v>9399283.9228876065</v>
      </c>
      <c r="R8">
        <f t="shared" si="1"/>
        <v>10610667.3405127</v>
      </c>
      <c r="S8">
        <f t="shared" si="1"/>
        <v>10287542.949511027</v>
      </c>
      <c r="T8">
        <f t="shared" si="1"/>
        <v>10368477.357453745</v>
      </c>
      <c r="U8">
        <f t="shared" si="1"/>
        <v>10824291.02540615</v>
      </c>
      <c r="V8">
        <f t="shared" si="1"/>
        <v>12134197.500373399</v>
      </c>
      <c r="W8">
        <f t="shared" si="1"/>
        <v>12236772.252061045</v>
      </c>
      <c r="X8">
        <f t="shared" si="1"/>
        <v>13112648.249716425</v>
      </c>
      <c r="Y8">
        <f t="shared" si="1"/>
        <v>14109791.471987836</v>
      </c>
      <c r="Z8">
        <f t="shared" si="1"/>
        <v>15508601.45940146</v>
      </c>
      <c r="AA8">
        <f t="shared" si="1"/>
        <v>15190337.993279256</v>
      </c>
      <c r="AB8">
        <f t="shared" si="1"/>
        <v>14477352.13661686</v>
      </c>
      <c r="AC8" s="10">
        <f t="shared" si="1"/>
        <v>15984099.862432783</v>
      </c>
    </row>
    <row r="9" spans="1:29" x14ac:dyDescent="0.35">
      <c r="H9" s="11"/>
      <c r="AC9" s="10"/>
    </row>
    <row r="10" spans="1:29" x14ac:dyDescent="0.35">
      <c r="H10" s="11"/>
      <c r="AC10" s="10"/>
    </row>
    <row r="11" spans="1:29" x14ac:dyDescent="0.35">
      <c r="H11" s="11"/>
      <c r="AC11" s="10"/>
    </row>
    <row r="12" spans="1:29" ht="29" x14ac:dyDescent="0.35">
      <c r="A12" s="5" t="s">
        <v>16</v>
      </c>
      <c r="B12">
        <v>978582</v>
      </c>
      <c r="H12" s="9" t="s">
        <v>17</v>
      </c>
      <c r="I12" s="3" t="s">
        <v>8</v>
      </c>
      <c r="J12">
        <v>2004</v>
      </c>
      <c r="K12">
        <v>2005</v>
      </c>
      <c r="L12">
        <v>2006</v>
      </c>
      <c r="M12">
        <v>2007</v>
      </c>
      <c r="N12">
        <v>2008</v>
      </c>
      <c r="O12">
        <v>2009</v>
      </c>
      <c r="P12">
        <v>2010</v>
      </c>
      <c r="Q12">
        <v>2011</v>
      </c>
      <c r="R12">
        <v>2012</v>
      </c>
      <c r="S12">
        <v>2013</v>
      </c>
      <c r="T12">
        <v>2014</v>
      </c>
      <c r="U12">
        <v>2015</v>
      </c>
      <c r="V12">
        <v>2016</v>
      </c>
      <c r="W12">
        <v>2017</v>
      </c>
      <c r="X12">
        <v>2018</v>
      </c>
      <c r="Y12">
        <v>2019</v>
      </c>
      <c r="Z12">
        <v>2020</v>
      </c>
      <c r="AA12">
        <v>2021</v>
      </c>
      <c r="AB12">
        <v>2022</v>
      </c>
      <c r="AC12">
        <v>2023</v>
      </c>
    </row>
    <row r="13" spans="1:29" x14ac:dyDescent="0.35">
      <c r="A13" t="s">
        <v>18</v>
      </c>
      <c r="B13">
        <f>0.01</f>
        <v>0.01</v>
      </c>
      <c r="H13" s="13" t="s">
        <v>9</v>
      </c>
      <c r="I13">
        <f>F2*(B2/$B$12)*(E2/B2)</f>
        <v>1.3621705586246222E-6</v>
      </c>
      <c r="J13">
        <f>$I13*B$40*B$44</f>
        <v>21296.072177477352</v>
      </c>
      <c r="K13">
        <f t="shared" ref="K13:AC19" si="5">$I13*C$40*C$44</f>
        <v>22017.231892384887</v>
      </c>
      <c r="L13">
        <f t="shared" si="5"/>
        <v>26890.67399404931</v>
      </c>
      <c r="M13">
        <f t="shared" si="5"/>
        <v>30734.130326463957</v>
      </c>
      <c r="N13">
        <f t="shared" si="5"/>
        <v>29855.241342155779</v>
      </c>
      <c r="O13">
        <f t="shared" si="5"/>
        <v>29434.184536395864</v>
      </c>
      <c r="P13">
        <f t="shared" si="5"/>
        <v>34258.59813299081</v>
      </c>
      <c r="Q13">
        <f t="shared" si="5"/>
        <v>34997.776577115546</v>
      </c>
      <c r="R13">
        <f t="shared" si="5"/>
        <v>39508.303820156958</v>
      </c>
      <c r="S13">
        <f t="shared" si="5"/>
        <v>38305.165864577582</v>
      </c>
      <c r="T13">
        <f t="shared" si="5"/>
        <v>38606.521196517613</v>
      </c>
      <c r="U13">
        <f t="shared" si="5"/>
        <v>40303.721221824744</v>
      </c>
      <c r="V13">
        <f t="shared" si="5"/>
        <v>45181.09427746672</v>
      </c>
      <c r="W13">
        <f t="shared" si="5"/>
        <v>45563.026376919079</v>
      </c>
      <c r="X13">
        <f t="shared" si="5"/>
        <v>48824.308058235074</v>
      </c>
      <c r="Y13">
        <f t="shared" si="5"/>
        <v>52537.122352892402</v>
      </c>
      <c r="Z13">
        <f t="shared" si="5"/>
        <v>57745.523313537073</v>
      </c>
      <c r="AA13">
        <f t="shared" si="5"/>
        <v>56560.484775347941</v>
      </c>
      <c r="AB13">
        <f t="shared" si="5"/>
        <v>53905.716612280477</v>
      </c>
      <c r="AC13" s="10">
        <f t="shared" si="5"/>
        <v>59516.018492594609</v>
      </c>
    </row>
    <row r="14" spans="1:29" x14ac:dyDescent="0.35">
      <c r="H14" s="13" t="s">
        <v>10</v>
      </c>
      <c r="I14">
        <f t="shared" ref="I14:I19" si="6">F3*(B3/$B$12)*(E3/B3)</f>
        <v>1.7709873398591021E-4</v>
      </c>
      <c r="J14">
        <f t="shared" ref="J14:J19" si="7">$I14*B$40*B$44</f>
        <v>2768748.3022037121</v>
      </c>
      <c r="K14">
        <f t="shared" si="5"/>
        <v>2862507.8330518315</v>
      </c>
      <c r="L14">
        <f t="shared" si="5"/>
        <v>3496114.5579173653</v>
      </c>
      <c r="M14">
        <f t="shared" si="5"/>
        <v>3995810.6101415711</v>
      </c>
      <c r="N14">
        <f t="shared" si="5"/>
        <v>3881544.3565879045</v>
      </c>
      <c r="O14">
        <f t="shared" si="5"/>
        <v>3826801.8526010877</v>
      </c>
      <c r="P14">
        <f t="shared" si="5"/>
        <v>4454034.2757156035</v>
      </c>
      <c r="Q14">
        <f t="shared" si="5"/>
        <v>4550136.4604349267</v>
      </c>
      <c r="R14">
        <f t="shared" si="5"/>
        <v>5136559.8413352929</v>
      </c>
      <c r="S14">
        <f t="shared" si="5"/>
        <v>4980137.2792747514</v>
      </c>
      <c r="T14">
        <f t="shared" si="5"/>
        <v>5019317.13632611</v>
      </c>
      <c r="U14">
        <f t="shared" si="5"/>
        <v>5239973.7742923824</v>
      </c>
      <c r="V14">
        <f t="shared" si="5"/>
        <v>5874091.5709678112</v>
      </c>
      <c r="W14">
        <f t="shared" si="5"/>
        <v>5923747.3874537358</v>
      </c>
      <c r="X14">
        <f t="shared" si="5"/>
        <v>6347753.6569150817</v>
      </c>
      <c r="Y14">
        <f t="shared" si="5"/>
        <v>6830464.6558758235</v>
      </c>
      <c r="Z14">
        <f t="shared" si="5"/>
        <v>7507620.1048619729</v>
      </c>
      <c r="AA14">
        <f t="shared" si="5"/>
        <v>7353550.6871161424</v>
      </c>
      <c r="AB14">
        <f t="shared" si="5"/>
        <v>7008398.5490607843</v>
      </c>
      <c r="AC14" s="10">
        <f t="shared" si="5"/>
        <v>7737806.0039433911</v>
      </c>
    </row>
    <row r="15" spans="1:29" x14ac:dyDescent="0.35">
      <c r="H15" s="13" t="s">
        <v>11</v>
      </c>
      <c r="I15">
        <f t="shared" si="6"/>
        <v>1.4241158273413982E-3</v>
      </c>
      <c r="J15">
        <f t="shared" si="7"/>
        <v>22264519.854820833</v>
      </c>
      <c r="K15">
        <f t="shared" si="5"/>
        <v>23018474.605595808</v>
      </c>
      <c r="L15">
        <f t="shared" si="5"/>
        <v>28113538.49951807</v>
      </c>
      <c r="M15">
        <f t="shared" si="5"/>
        <v>32131777.595959723</v>
      </c>
      <c r="N15">
        <f t="shared" si="5"/>
        <v>31212920.772117443</v>
      </c>
      <c r="O15">
        <f t="shared" si="5"/>
        <v>30772716.234223191</v>
      </c>
      <c r="P15">
        <f t="shared" si="5"/>
        <v>35816522.031559639</v>
      </c>
      <c r="Q15">
        <f t="shared" si="5"/>
        <v>36589314.920704529</v>
      </c>
      <c r="R15">
        <f t="shared" si="5"/>
        <v>41304960.252927557</v>
      </c>
      <c r="S15">
        <f t="shared" si="5"/>
        <v>40047109.101933822</v>
      </c>
      <c r="T15">
        <f t="shared" si="5"/>
        <v>40362168.692050673</v>
      </c>
      <c r="U15">
        <f t="shared" si="5"/>
        <v>42136549.589435913</v>
      </c>
      <c r="V15">
        <f t="shared" si="5"/>
        <v>47235723.199091308</v>
      </c>
      <c r="W15">
        <f t="shared" si="5"/>
        <v>47635023.818500541</v>
      </c>
      <c r="X15">
        <f t="shared" si="5"/>
        <v>51044613.631152302</v>
      </c>
      <c r="Y15">
        <f t="shared" si="5"/>
        <v>54926269.689215712</v>
      </c>
      <c r="Z15">
        <f t="shared" si="5"/>
        <v>60371524.83456514</v>
      </c>
      <c r="AA15">
        <f t="shared" si="5"/>
        <v>59132596.179442354</v>
      </c>
      <c r="AB15">
        <f t="shared" si="5"/>
        <v>56357101.337765716</v>
      </c>
      <c r="AC15" s="10">
        <f t="shared" si="5"/>
        <v>62222534.013087772</v>
      </c>
    </row>
    <row r="16" spans="1:29" x14ac:dyDescent="0.35">
      <c r="H16" s="13" t="s">
        <v>12</v>
      </c>
      <c r="I16">
        <f t="shared" si="6"/>
        <v>4.6829381114040511E-3</v>
      </c>
      <c r="J16">
        <f t="shared" si="7"/>
        <v>73212702.617662847</v>
      </c>
      <c r="K16">
        <f t="shared" si="5"/>
        <v>75691941.57343626</v>
      </c>
      <c r="L16">
        <f t="shared" si="5"/>
        <v>92446104.704555944</v>
      </c>
      <c r="M16">
        <f t="shared" si="5"/>
        <v>105659331.21618676</v>
      </c>
      <c r="N16">
        <f t="shared" si="5"/>
        <v>102637842.68506944</v>
      </c>
      <c r="O16">
        <f t="shared" si="5"/>
        <v>101190312.52794281</v>
      </c>
      <c r="P16">
        <f t="shared" si="5"/>
        <v>117775923.0108781</v>
      </c>
      <c r="Q16">
        <f t="shared" si="5"/>
        <v>120317107.65563741</v>
      </c>
      <c r="R16">
        <f t="shared" si="5"/>
        <v>135823623.92500398</v>
      </c>
      <c r="S16">
        <f t="shared" si="5"/>
        <v>131687416.05456795</v>
      </c>
      <c r="T16">
        <f t="shared" si="5"/>
        <v>132723430.49496351</v>
      </c>
      <c r="U16">
        <f t="shared" si="5"/>
        <v>138558149.6722827</v>
      </c>
      <c r="V16">
        <f t="shared" si="5"/>
        <v>155325826.83369699</v>
      </c>
      <c r="W16">
        <f t="shared" si="5"/>
        <v>156638852.11762321</v>
      </c>
      <c r="X16">
        <f t="shared" si="5"/>
        <v>167850649.4808543</v>
      </c>
      <c r="Y16">
        <f t="shared" si="5"/>
        <v>180614748.25756842</v>
      </c>
      <c r="Z16">
        <f t="shared" si="5"/>
        <v>198520449.71591115</v>
      </c>
      <c r="AA16">
        <f t="shared" si="5"/>
        <v>194446464.92830005</v>
      </c>
      <c r="AB16">
        <f t="shared" si="5"/>
        <v>185319770.08890826</v>
      </c>
      <c r="AC16" s="10">
        <f t="shared" si="5"/>
        <v>204607146.64058787</v>
      </c>
    </row>
    <row r="17" spans="8:29" x14ac:dyDescent="0.35">
      <c r="H17" s="13" t="s">
        <v>13</v>
      </c>
      <c r="I17">
        <f t="shared" si="6"/>
        <v>6.2666634699747184E-3</v>
      </c>
      <c r="J17">
        <f t="shared" si="7"/>
        <v>97972545.892704904</v>
      </c>
      <c r="K17">
        <f t="shared" si="5"/>
        <v>101290240.00436704</v>
      </c>
      <c r="L17">
        <f t="shared" si="5"/>
        <v>123710502.57587172</v>
      </c>
      <c r="M17">
        <f t="shared" si="5"/>
        <v>141392317.26808259</v>
      </c>
      <c r="N17">
        <f t="shared" si="5"/>
        <v>137348989.90554705</v>
      </c>
      <c r="O17">
        <f t="shared" si="5"/>
        <v>135411918.74604106</v>
      </c>
      <c r="P17">
        <f t="shared" si="5"/>
        <v>157606625.75861734</v>
      </c>
      <c r="Q17">
        <f t="shared" si="5"/>
        <v>161007215.00514048</v>
      </c>
      <c r="R17">
        <f t="shared" si="5"/>
        <v>181757888.35168043</v>
      </c>
      <c r="S17">
        <f t="shared" si="5"/>
        <v>176222854.1169205</v>
      </c>
      <c r="T17">
        <f t="shared" si="5"/>
        <v>177609238.83812419</v>
      </c>
      <c r="U17">
        <f t="shared" si="5"/>
        <v>185417204.8321707</v>
      </c>
      <c r="V17">
        <f t="shared" si="5"/>
        <v>207855551.75114369</v>
      </c>
      <c r="W17">
        <f t="shared" si="5"/>
        <v>209612629.76203942</v>
      </c>
      <c r="X17">
        <f t="shared" si="5"/>
        <v>224616150.9057031</v>
      </c>
      <c r="Y17">
        <f t="shared" si="5"/>
        <v>241696947.11276659</v>
      </c>
      <c r="Z17">
        <f t="shared" si="5"/>
        <v>265658187.37772208</v>
      </c>
      <c r="AA17">
        <f t="shared" si="5"/>
        <v>260206419.48363376</v>
      </c>
      <c r="AB17">
        <f t="shared" si="5"/>
        <v>247993162.8077997</v>
      </c>
      <c r="AC17" s="10">
        <f t="shared" si="5"/>
        <v>273803347.60902888</v>
      </c>
    </row>
    <row r="18" spans="8:29" x14ac:dyDescent="0.35">
      <c r="H18" s="13" t="s">
        <v>14</v>
      </c>
      <c r="I18">
        <f t="shared" si="6"/>
        <v>2.6753349641542561E-3</v>
      </c>
      <c r="J18">
        <f t="shared" si="7"/>
        <v>41825985.839162715</v>
      </c>
      <c r="K18">
        <f t="shared" si="5"/>
        <v>43242360.453792259</v>
      </c>
      <c r="L18">
        <f t="shared" si="5"/>
        <v>52813915.181512058</v>
      </c>
      <c r="M18">
        <f t="shared" si="5"/>
        <v>60362553.671901412</v>
      </c>
      <c r="N18">
        <f t="shared" si="5"/>
        <v>58636395.068309359</v>
      </c>
      <c r="O18">
        <f t="shared" si="5"/>
        <v>57809429.614378236</v>
      </c>
      <c r="P18">
        <f t="shared" si="5"/>
        <v>67284691.206835285</v>
      </c>
      <c r="Q18">
        <f t="shared" si="5"/>
        <v>68736455.028770179</v>
      </c>
      <c r="R18">
        <f t="shared" si="5"/>
        <v>77595236.452047423</v>
      </c>
      <c r="S18">
        <f t="shared" si="5"/>
        <v>75232245.254739076</v>
      </c>
      <c r="T18">
        <f t="shared" si="5"/>
        <v>75824114.203211665</v>
      </c>
      <c r="U18">
        <f t="shared" si="5"/>
        <v>79157454.907221779</v>
      </c>
      <c r="V18">
        <f t="shared" si="5"/>
        <v>88736730.120861679</v>
      </c>
      <c r="W18">
        <f t="shared" si="5"/>
        <v>89486853.732863277</v>
      </c>
      <c r="X18">
        <f t="shared" si="5"/>
        <v>95892087.537644714</v>
      </c>
      <c r="Y18">
        <f t="shared" si="5"/>
        <v>103184141.99809188</v>
      </c>
      <c r="Z18">
        <f t="shared" si="5"/>
        <v>113413563.79048227</v>
      </c>
      <c r="AA18">
        <f t="shared" si="5"/>
        <v>111086120.27394588</v>
      </c>
      <c r="AB18">
        <f t="shared" si="5"/>
        <v>105872093.26138937</v>
      </c>
      <c r="AC18" s="10">
        <f t="shared" si="5"/>
        <v>116890857.8976033</v>
      </c>
    </row>
    <row r="19" spans="8:29" x14ac:dyDescent="0.35">
      <c r="H19" s="13" t="s">
        <v>15</v>
      </c>
      <c r="I19">
        <f t="shared" si="6"/>
        <v>2.9328150344273655E-4</v>
      </c>
      <c r="J19">
        <f t="shared" si="7"/>
        <v>4585140.9914055774</v>
      </c>
      <c r="K19">
        <f t="shared" si="5"/>
        <v>4740409.9509872403</v>
      </c>
      <c r="L19">
        <f t="shared" si="5"/>
        <v>5789684.1534486553</v>
      </c>
      <c r="M19">
        <f t="shared" si="5"/>
        <v>6617197.7452305974</v>
      </c>
      <c r="N19">
        <f t="shared" si="5"/>
        <v>6427968.9580973452</v>
      </c>
      <c r="O19">
        <f t="shared" si="5"/>
        <v>6337313.5168633554</v>
      </c>
      <c r="P19">
        <f t="shared" si="5"/>
        <v>7376031.6596688908</v>
      </c>
      <c r="Q19">
        <f t="shared" si="5"/>
        <v>7535180.1334284879</v>
      </c>
      <c r="R19">
        <f t="shared" si="5"/>
        <v>8506317.1197500005</v>
      </c>
      <c r="S19">
        <f t="shared" si="5"/>
        <v>8247276.0575076779</v>
      </c>
      <c r="T19">
        <f t="shared" si="5"/>
        <v>8312159.2281666417</v>
      </c>
      <c r="U19">
        <f t="shared" si="5"/>
        <v>8677574.0963074639</v>
      </c>
      <c r="V19">
        <f t="shared" si="5"/>
        <v>9727694.6510007642</v>
      </c>
      <c r="W19">
        <f t="shared" si="5"/>
        <v>9809926.3654004112</v>
      </c>
      <c r="X19">
        <f t="shared" si="5"/>
        <v>10512095.112618351</v>
      </c>
      <c r="Y19">
        <f t="shared" si="5"/>
        <v>11311480.880756108</v>
      </c>
      <c r="Z19">
        <f t="shared" si="5"/>
        <v>12432873.245756865</v>
      </c>
      <c r="AA19">
        <f t="shared" si="5"/>
        <v>12177729.070222333</v>
      </c>
      <c r="AB19">
        <f t="shared" si="5"/>
        <v>11606145.436126996</v>
      </c>
      <c r="AC19" s="10">
        <f t="shared" si="5"/>
        <v>12814068.893148037</v>
      </c>
    </row>
    <row r="20" spans="8:29" x14ac:dyDescent="0.35">
      <c r="H20" s="11"/>
      <c r="AC20" s="10"/>
    </row>
    <row r="21" spans="8:29" x14ac:dyDescent="0.35">
      <c r="H21" s="9" t="s">
        <v>19</v>
      </c>
      <c r="AC21" s="10"/>
    </row>
    <row r="22" spans="8:29" x14ac:dyDescent="0.35">
      <c r="H22" s="9" t="s">
        <v>20</v>
      </c>
      <c r="I22" s="3" t="s">
        <v>21</v>
      </c>
      <c r="J22">
        <v>2004</v>
      </c>
      <c r="K22">
        <v>2005</v>
      </c>
      <c r="L22">
        <v>2006</v>
      </c>
      <c r="M22">
        <v>2007</v>
      </c>
      <c r="N22">
        <v>2008</v>
      </c>
      <c r="O22">
        <v>2009</v>
      </c>
      <c r="P22">
        <v>2010</v>
      </c>
      <c r="Q22">
        <v>2011</v>
      </c>
      <c r="R22">
        <v>2012</v>
      </c>
      <c r="S22">
        <v>2013</v>
      </c>
      <c r="T22">
        <v>2014</v>
      </c>
      <c r="U22">
        <v>2015</v>
      </c>
      <c r="V22">
        <v>2016</v>
      </c>
      <c r="W22">
        <v>2017</v>
      </c>
      <c r="X22">
        <v>2018</v>
      </c>
      <c r="Y22">
        <v>2019</v>
      </c>
      <c r="Z22">
        <v>2020</v>
      </c>
      <c r="AA22">
        <v>2021</v>
      </c>
      <c r="AB22">
        <v>2022</v>
      </c>
      <c r="AC22">
        <v>2023</v>
      </c>
    </row>
    <row r="23" spans="8:29" x14ac:dyDescent="0.35">
      <c r="H23" s="13" t="s">
        <v>9</v>
      </c>
      <c r="I23">
        <f>$D2*(B2/$B$12)</f>
        <v>8.6446253842805203E-6</v>
      </c>
      <c r="J23">
        <f>B$45*$I23*B$44*B$40*($C2*(1-$B$13)^B$43/$B2)</f>
        <v>14833.563534055684</v>
      </c>
      <c r="K23">
        <f t="shared" ref="K23:AC29" si="8">C$45*$I23*C$44*C$40*($C2*(1-$B$13)^C$43/$B2)</f>
        <v>15526.790602943207</v>
      </c>
      <c r="L23">
        <f t="shared" si="8"/>
        <v>19116.457329635323</v>
      </c>
      <c r="M23">
        <f t="shared" si="8"/>
        <v>21944.449836237669</v>
      </c>
      <c r="N23">
        <f t="shared" si="8"/>
        <v>21346.090053204105</v>
      </c>
      <c r="O23">
        <f t="shared" si="8"/>
        <v>21022.862018111824</v>
      </c>
      <c r="P23">
        <f t="shared" si="8"/>
        <v>24395.667009507208</v>
      </c>
      <c r="Q23">
        <f t="shared" si="8"/>
        <v>24809.791149383855</v>
      </c>
      <c r="R23">
        <f t="shared" si="8"/>
        <v>27847.605210787817</v>
      </c>
      <c r="S23">
        <f t="shared" si="8"/>
        <v>26820.2810254449</v>
      </c>
      <c r="T23">
        <f t="shared" si="8"/>
        <v>26831.922397797658</v>
      </c>
      <c r="U23">
        <f t="shared" si="8"/>
        <v>27788.806107224289</v>
      </c>
      <c r="V23">
        <f t="shared" si="8"/>
        <v>30890.044042010853</v>
      </c>
      <c r="W23">
        <f t="shared" si="8"/>
        <v>30878.612934599543</v>
      </c>
      <c r="X23">
        <f t="shared" si="8"/>
        <v>32790.25386014879</v>
      </c>
      <c r="Y23">
        <f t="shared" si="8"/>
        <v>35054.128912456094</v>
      </c>
      <c r="Z23">
        <f t="shared" si="8"/>
        <v>38144.015858077146</v>
      </c>
      <c r="AA23">
        <f t="shared" si="8"/>
        <v>36987.621989886531</v>
      </c>
      <c r="AB23">
        <f t="shared" si="8"/>
        <v>34899.025959512641</v>
      </c>
      <c r="AC23">
        <f t="shared" si="8"/>
        <v>38145.87195688342</v>
      </c>
    </row>
    <row r="24" spans="8:29" x14ac:dyDescent="0.35">
      <c r="H24" s="13" t="s">
        <v>10</v>
      </c>
      <c r="I24">
        <f t="shared" ref="I24:I29" si="9">$D3*(B3/$B$12)</f>
        <v>6.1290681437334836E-4</v>
      </c>
      <c r="J24">
        <f t="shared" ref="J24:J29" si="10">B$45*$I24*B$44*B$40*($C3*(1-$B$13)^B$43/$B3)</f>
        <v>795998.18709071353</v>
      </c>
      <c r="K24">
        <f t="shared" si="8"/>
        <v>833198.11472845264</v>
      </c>
      <c r="L24">
        <f t="shared" si="8"/>
        <v>1025826.6897938231</v>
      </c>
      <c r="M24">
        <f t="shared" si="8"/>
        <v>1177582.3284974592</v>
      </c>
      <c r="N24">
        <f t="shared" si="8"/>
        <v>1145473.1659601352</v>
      </c>
      <c r="O24">
        <f t="shared" si="8"/>
        <v>1128128.1140203471</v>
      </c>
      <c r="P24">
        <f t="shared" si="8"/>
        <v>1309119.4619454395</v>
      </c>
      <c r="Q24">
        <f t="shared" si="8"/>
        <v>1331342.1776007505</v>
      </c>
      <c r="R24">
        <f t="shared" si="8"/>
        <v>1494357.2535158966</v>
      </c>
      <c r="S24">
        <f t="shared" si="8"/>
        <v>1439229.0176600972</v>
      </c>
      <c r="T24">
        <f t="shared" si="8"/>
        <v>1439853.7165914611</v>
      </c>
      <c r="U24">
        <f t="shared" si="8"/>
        <v>1491201.9779995533</v>
      </c>
      <c r="V24">
        <f t="shared" si="8"/>
        <v>1657620.5036734117</v>
      </c>
      <c r="W24">
        <f t="shared" si="8"/>
        <v>1657007.0879722582</v>
      </c>
      <c r="X24">
        <f t="shared" si="8"/>
        <v>1759589.4989763375</v>
      </c>
      <c r="Y24">
        <f t="shared" si="8"/>
        <v>1881073.4858348749</v>
      </c>
      <c r="Z24">
        <f t="shared" si="8"/>
        <v>2046882.8951101906</v>
      </c>
      <c r="AA24">
        <f t="shared" si="8"/>
        <v>1984828.5262776942</v>
      </c>
      <c r="AB24">
        <f t="shared" si="8"/>
        <v>1872750.3563945387</v>
      </c>
      <c r="AC24">
        <f t="shared" si="8"/>
        <v>2046982.497021859</v>
      </c>
    </row>
    <row r="25" spans="8:29" x14ac:dyDescent="0.35">
      <c r="H25" s="13" t="s">
        <v>11</v>
      </c>
      <c r="I25">
        <f t="shared" si="9"/>
        <v>6.6040206325450497E-3</v>
      </c>
      <c r="J25">
        <f t="shared" si="10"/>
        <v>6174075.9669020865</v>
      </c>
      <c r="K25">
        <f t="shared" si="8"/>
        <v>6462613.2813375592</v>
      </c>
      <c r="L25">
        <f t="shared" si="8"/>
        <v>7956716.503100506</v>
      </c>
      <c r="M25">
        <f t="shared" si="8"/>
        <v>9133793.1057325397</v>
      </c>
      <c r="N25">
        <f t="shared" si="8"/>
        <v>8884741.7737645563</v>
      </c>
      <c r="O25">
        <f t="shared" si="8"/>
        <v>8750206.7081540227</v>
      </c>
      <c r="P25">
        <f t="shared" si="8"/>
        <v>10154047.005235223</v>
      </c>
      <c r="Q25">
        <f t="shared" si="8"/>
        <v>10326415.154901775</v>
      </c>
      <c r="R25">
        <f t="shared" si="8"/>
        <v>11590824.394486792</v>
      </c>
      <c r="S25">
        <f t="shared" si="8"/>
        <v>11163228.048647113</v>
      </c>
      <c r="T25">
        <f t="shared" si="8"/>
        <v>11168073.460007632</v>
      </c>
      <c r="U25">
        <f t="shared" si="8"/>
        <v>11566350.832799915</v>
      </c>
      <c r="V25">
        <f t="shared" si="8"/>
        <v>12857158.571402401</v>
      </c>
      <c r="W25">
        <f t="shared" si="8"/>
        <v>12852400.67722672</v>
      </c>
      <c r="X25">
        <f t="shared" si="8"/>
        <v>13648070.326578546</v>
      </c>
      <c r="Y25">
        <f t="shared" si="8"/>
        <v>14590348.055084568</v>
      </c>
      <c r="Z25">
        <f t="shared" si="8"/>
        <v>15876431.246598531</v>
      </c>
      <c r="AA25">
        <f t="shared" si="8"/>
        <v>15395113.08097521</v>
      </c>
      <c r="AB25">
        <f t="shared" si="8"/>
        <v>14525790.57960235</v>
      </c>
      <c r="AC25">
        <f t="shared" si="8"/>
        <v>15877203.798319206</v>
      </c>
    </row>
    <row r="26" spans="8:29" x14ac:dyDescent="0.35">
      <c r="H26" s="13" t="s">
        <v>12</v>
      </c>
      <c r="I26">
        <f t="shared" si="9"/>
        <v>4.3888746269545219E-2</v>
      </c>
      <c r="J26">
        <f t="shared" si="10"/>
        <v>30883916.931623708</v>
      </c>
      <c r="K26">
        <f t="shared" si="8"/>
        <v>32327236.142218109</v>
      </c>
      <c r="L26">
        <f t="shared" si="8"/>
        <v>39801028.177749425</v>
      </c>
      <c r="M26">
        <f t="shared" si="8"/>
        <v>45688992.014398821</v>
      </c>
      <c r="N26">
        <f t="shared" si="8"/>
        <v>44443189.291944005</v>
      </c>
      <c r="O26">
        <f t="shared" si="8"/>
        <v>43770218.986269087</v>
      </c>
      <c r="P26">
        <f t="shared" si="8"/>
        <v>50792498.490561649</v>
      </c>
      <c r="Q26">
        <f t="shared" si="8"/>
        <v>51654717.168222427</v>
      </c>
      <c r="R26">
        <f t="shared" si="8"/>
        <v>57979535.672604196</v>
      </c>
      <c r="S26">
        <f t="shared" si="8"/>
        <v>55840616.408252358</v>
      </c>
      <c r="T26">
        <f t="shared" si="8"/>
        <v>55864854.088961206</v>
      </c>
      <c r="U26">
        <f t="shared" si="8"/>
        <v>57857114.204159304</v>
      </c>
      <c r="V26">
        <f t="shared" si="8"/>
        <v>64313983.084199846</v>
      </c>
      <c r="W26">
        <f t="shared" si="8"/>
        <v>64290183.181302816</v>
      </c>
      <c r="X26">
        <f t="shared" si="8"/>
        <v>68270275.989899382</v>
      </c>
      <c r="Y26">
        <f t="shared" si="8"/>
        <v>72983730.642823085</v>
      </c>
      <c r="Z26">
        <f t="shared" si="8"/>
        <v>79416966.428518221</v>
      </c>
      <c r="AA26">
        <f t="shared" si="8"/>
        <v>77009320.276368454</v>
      </c>
      <c r="AB26">
        <f t="shared" si="8"/>
        <v>72660801.718592733</v>
      </c>
      <c r="AC26">
        <f t="shared" si="8"/>
        <v>79420830.880995736</v>
      </c>
    </row>
    <row r="27" spans="8:29" x14ac:dyDescent="0.35">
      <c r="H27" s="13" t="s">
        <v>13</v>
      </c>
      <c r="I27">
        <f t="shared" si="9"/>
        <v>8.605110513047512E-2</v>
      </c>
      <c r="J27">
        <f t="shared" si="10"/>
        <v>56165763.815648302</v>
      </c>
      <c r="K27">
        <f t="shared" si="8"/>
        <v>58790596.866206922</v>
      </c>
      <c r="L27">
        <f t="shared" si="8"/>
        <v>72382501.002080917</v>
      </c>
      <c r="M27">
        <f t="shared" si="8"/>
        <v>83090403.983962879</v>
      </c>
      <c r="N27">
        <f t="shared" si="8"/>
        <v>80824776.161390886</v>
      </c>
      <c r="O27">
        <f t="shared" si="8"/>
        <v>79600906.42598246</v>
      </c>
      <c r="P27">
        <f t="shared" si="8"/>
        <v>92371685.88892372</v>
      </c>
      <c r="Q27">
        <f t="shared" si="8"/>
        <v>93939724.383333355</v>
      </c>
      <c r="R27">
        <f t="shared" si="8"/>
        <v>105442095.11825144</v>
      </c>
      <c r="S27">
        <f t="shared" si="8"/>
        <v>101552237.67276292</v>
      </c>
      <c r="T27">
        <f t="shared" si="8"/>
        <v>101596316.53274514</v>
      </c>
      <c r="U27">
        <f t="shared" si="8"/>
        <v>105219458.35563274</v>
      </c>
      <c r="V27">
        <f t="shared" si="8"/>
        <v>116961977.06878291</v>
      </c>
      <c r="W27">
        <f t="shared" si="8"/>
        <v>116918694.35539168</v>
      </c>
      <c r="X27">
        <f t="shared" si="8"/>
        <v>124156926.25281972</v>
      </c>
      <c r="Y27">
        <f t="shared" si="8"/>
        <v>132728856.4706738</v>
      </c>
      <c r="Z27">
        <f t="shared" si="8"/>
        <v>144428395.82993644</v>
      </c>
      <c r="AA27">
        <f t="shared" si="8"/>
        <v>140049829.2953648</v>
      </c>
      <c r="AB27">
        <f t="shared" si="8"/>
        <v>132141575.07991886</v>
      </c>
      <c r="AC27">
        <f t="shared" si="8"/>
        <v>144435423.75730747</v>
      </c>
    </row>
    <row r="28" spans="8:29" x14ac:dyDescent="0.35">
      <c r="H28" s="13" t="s">
        <v>14</v>
      </c>
      <c r="I28">
        <f t="shared" si="9"/>
        <v>4.4428187261800235E-2</v>
      </c>
      <c r="J28">
        <f t="shared" si="10"/>
        <v>31446473.328320313</v>
      </c>
      <c r="K28">
        <f t="shared" si="8"/>
        <v>32916082.871717792</v>
      </c>
      <c r="L28">
        <f t="shared" si="8"/>
        <v>40526011.444802836</v>
      </c>
      <c r="M28">
        <f t="shared" si="8"/>
        <v>46521225.657988295</v>
      </c>
      <c r="N28">
        <f t="shared" si="8"/>
        <v>45252730.402973883</v>
      </c>
      <c r="O28">
        <f t="shared" si="8"/>
        <v>44567501.81571237</v>
      </c>
      <c r="P28">
        <f t="shared" si="8"/>
        <v>51717693.471280217</v>
      </c>
      <c r="Q28">
        <f t="shared" si="8"/>
        <v>52595617.62546923</v>
      </c>
      <c r="R28">
        <f t="shared" si="8"/>
        <v>59035643.896905385</v>
      </c>
      <c r="S28">
        <f t="shared" si="8"/>
        <v>56857763.813016228</v>
      </c>
      <c r="T28">
        <f t="shared" si="8"/>
        <v>56882442.987670079</v>
      </c>
      <c r="U28">
        <f t="shared" si="8"/>
        <v>58910992.498224653</v>
      </c>
      <c r="V28">
        <f t="shared" si="8"/>
        <v>65485474.467924118</v>
      </c>
      <c r="W28">
        <f t="shared" si="8"/>
        <v>65461241.04528784</v>
      </c>
      <c r="X28">
        <f t="shared" si="8"/>
        <v>69513831.998270676</v>
      </c>
      <c r="Y28">
        <f t="shared" si="8"/>
        <v>74313143.120482624</v>
      </c>
      <c r="Z28">
        <f t="shared" si="8"/>
        <v>80863561.514546812</v>
      </c>
      <c r="AA28">
        <f t="shared" si="8"/>
        <v>78412059.63169837</v>
      </c>
      <c r="AB28">
        <f t="shared" si="8"/>
        <v>73984331.984730795</v>
      </c>
      <c r="AC28">
        <f t="shared" si="8"/>
        <v>80867496.358758211</v>
      </c>
    </row>
    <row r="29" spans="8:29" x14ac:dyDescent="0.35">
      <c r="H29" s="13" t="s">
        <v>15</v>
      </c>
      <c r="I29">
        <f t="shared" si="9"/>
        <v>4.9336693297035916E-3</v>
      </c>
      <c r="J29">
        <f t="shared" si="10"/>
        <v>4854671.3518632734</v>
      </c>
      <c r="K29">
        <f t="shared" si="8"/>
        <v>5081548.0281210011</v>
      </c>
      <c r="L29">
        <f t="shared" si="8"/>
        <v>6256360.2828297252</v>
      </c>
      <c r="M29">
        <f t="shared" si="8"/>
        <v>7181894.7421365986</v>
      </c>
      <c r="N29">
        <f t="shared" si="8"/>
        <v>6986065.8645960754</v>
      </c>
      <c r="O29">
        <f t="shared" si="8"/>
        <v>6880281.0423260275</v>
      </c>
      <c r="P29">
        <f t="shared" si="8"/>
        <v>7984119.6263288949</v>
      </c>
      <c r="Q29">
        <f t="shared" si="8"/>
        <v>8119652.5745215882</v>
      </c>
      <c r="R29">
        <f t="shared" si="8"/>
        <v>9113856.6214673501</v>
      </c>
      <c r="S29">
        <f t="shared" si="8"/>
        <v>8777637.9319926072</v>
      </c>
      <c r="T29">
        <f t="shared" si="8"/>
        <v>8781447.875350289</v>
      </c>
      <c r="U29">
        <f t="shared" si="8"/>
        <v>9094613.0780713372</v>
      </c>
      <c r="V29">
        <f t="shared" si="8"/>
        <v>10109574.245207928</v>
      </c>
      <c r="W29">
        <f t="shared" si="8"/>
        <v>10105833.116547756</v>
      </c>
      <c r="X29">
        <f t="shared" si="8"/>
        <v>10731467.571478762</v>
      </c>
      <c r="Y29">
        <f t="shared" si="8"/>
        <v>11472379.850271508</v>
      </c>
      <c r="Z29">
        <f t="shared" si="8"/>
        <v>12483626.109537816</v>
      </c>
      <c r="AA29">
        <f t="shared" si="8"/>
        <v>12105165.99302659</v>
      </c>
      <c r="AB29">
        <f t="shared" si="8"/>
        <v>11421618.355198849</v>
      </c>
      <c r="AC29">
        <f t="shared" si="8"/>
        <v>12484233.56638258</v>
      </c>
    </row>
    <row r="30" spans="8:29" x14ac:dyDescent="0.35">
      <c r="H30" s="11"/>
      <c r="AC30" s="10"/>
    </row>
    <row r="31" spans="8:29" x14ac:dyDescent="0.35">
      <c r="H31" s="9" t="s">
        <v>17</v>
      </c>
      <c r="I31" s="3" t="s">
        <v>21</v>
      </c>
      <c r="J31">
        <v>2004</v>
      </c>
      <c r="K31">
        <v>2005</v>
      </c>
      <c r="L31">
        <v>2006</v>
      </c>
      <c r="M31">
        <v>2007</v>
      </c>
      <c r="N31">
        <v>2008</v>
      </c>
      <c r="O31">
        <v>2009</v>
      </c>
      <c r="P31">
        <v>2010</v>
      </c>
      <c r="Q31">
        <v>2011</v>
      </c>
      <c r="R31">
        <v>2012</v>
      </c>
      <c r="S31">
        <v>2013</v>
      </c>
      <c r="T31">
        <v>2014</v>
      </c>
      <c r="U31">
        <v>2015</v>
      </c>
      <c r="V31">
        <v>2016</v>
      </c>
      <c r="W31">
        <v>2017</v>
      </c>
      <c r="X31">
        <v>2018</v>
      </c>
      <c r="Y31">
        <v>2019</v>
      </c>
      <c r="Z31">
        <v>2020</v>
      </c>
      <c r="AA31">
        <v>2021</v>
      </c>
      <c r="AB31">
        <v>2022</v>
      </c>
      <c r="AC31">
        <v>2023</v>
      </c>
    </row>
    <row r="32" spans="8:29" x14ac:dyDescent="0.35">
      <c r="H32" s="13" t="s">
        <v>9</v>
      </c>
      <c r="I32">
        <f>F2*(B2/$B$12)</f>
        <v>1.5644688461467716E-6</v>
      </c>
      <c r="J32">
        <f t="shared" ref="J32:AC38" si="11">B$42*$I32*B$40*B$44*(($B2-$C2*(1-$B$13)^B$43)/$B2)</f>
        <v>18285.836221433179</v>
      </c>
      <c r="K32">
        <f t="shared" si="11"/>
        <v>19362.121676296018</v>
      </c>
      <c r="L32">
        <f t="shared" si="11"/>
        <v>24114.223931731733</v>
      </c>
      <c r="M32">
        <f t="shared" si="11"/>
        <v>28001.287926064844</v>
      </c>
      <c r="N32">
        <f t="shared" si="11"/>
        <v>27551.926755112327</v>
      </c>
      <c r="O32">
        <f t="shared" si="11"/>
        <v>27447.247114784346</v>
      </c>
      <c r="P32">
        <f t="shared" si="11"/>
        <v>32217.069955210107</v>
      </c>
      <c r="Q32">
        <f t="shared" si="11"/>
        <v>33140.267291684642</v>
      </c>
      <c r="R32">
        <f t="shared" si="11"/>
        <v>37624.74441277585</v>
      </c>
      <c r="S32">
        <f t="shared" si="11"/>
        <v>36651.78855369745</v>
      </c>
      <c r="T32">
        <f t="shared" si="11"/>
        <v>37087.127894248013</v>
      </c>
      <c r="U32">
        <f t="shared" si="11"/>
        <v>38848.510298028807</v>
      </c>
      <c r="V32">
        <f t="shared" si="11"/>
        <v>43676.684454688795</v>
      </c>
      <c r="W32">
        <f t="shared" si="11"/>
        <v>44157.984238498233</v>
      </c>
      <c r="X32">
        <f t="shared" si="11"/>
        <v>47425.323509843904</v>
      </c>
      <c r="Y32">
        <f t="shared" si="11"/>
        <v>51275.817505118859</v>
      </c>
      <c r="Z32">
        <f t="shared" si="11"/>
        <v>56428.904571615494</v>
      </c>
      <c r="AA32">
        <f t="shared" si="11"/>
        <v>55338.500168688661</v>
      </c>
      <c r="AB32">
        <f t="shared" si="11"/>
        <v>52804.88484647093</v>
      </c>
      <c r="AC32">
        <f t="shared" si="11"/>
        <v>58370.348501207263</v>
      </c>
    </row>
    <row r="33" spans="1:41" x14ac:dyDescent="0.35">
      <c r="H33" s="13" t="s">
        <v>10</v>
      </c>
      <c r="I33">
        <f t="shared" ref="I33:I38" si="12">F3*(B3/$B$12)</f>
        <v>1.9631147280268796E-4</v>
      </c>
      <c r="J33">
        <f t="shared" si="11"/>
        <v>2376430.8773071375</v>
      </c>
      <c r="K33">
        <f t="shared" si="11"/>
        <v>2515312.065818313</v>
      </c>
      <c r="L33">
        <f t="shared" si="11"/>
        <v>3131431.5950896605</v>
      </c>
      <c r="M33">
        <f t="shared" si="11"/>
        <v>3634799.570778273</v>
      </c>
      <c r="N33">
        <f t="shared" si="11"/>
        <v>3575109.4095717552</v>
      </c>
      <c r="O33">
        <f t="shared" si="11"/>
        <v>3560189.4161438448</v>
      </c>
      <c r="P33">
        <f t="shared" si="11"/>
        <v>4177335.1709807646</v>
      </c>
      <c r="Q33">
        <f t="shared" si="11"/>
        <v>4295465.6420735503</v>
      </c>
      <c r="R33">
        <f t="shared" si="11"/>
        <v>4874956.2545689894</v>
      </c>
      <c r="S33">
        <f t="shared" si="11"/>
        <v>4747196.3148353035</v>
      </c>
      <c r="T33">
        <f t="shared" si="11"/>
        <v>4801887.5065080514</v>
      </c>
      <c r="U33">
        <f t="shared" si="11"/>
        <v>5028191.2493098304</v>
      </c>
      <c r="V33">
        <f t="shared" si="11"/>
        <v>5651159.5751293162</v>
      </c>
      <c r="W33">
        <f t="shared" si="11"/>
        <v>5711490.547846647</v>
      </c>
      <c r="X33">
        <f t="shared" si="11"/>
        <v>6132035.1821999475</v>
      </c>
      <c r="Y33">
        <f t="shared" si="11"/>
        <v>6627699.604831974</v>
      </c>
      <c r="Z33">
        <f t="shared" si="11"/>
        <v>7291375.7286605602</v>
      </c>
      <c r="AA33">
        <f t="shared" si="11"/>
        <v>7148165.5590901664</v>
      </c>
      <c r="AB33">
        <f t="shared" si="11"/>
        <v>6818712.4715790702</v>
      </c>
      <c r="AC33">
        <f t="shared" si="11"/>
        <v>7535000.746276672</v>
      </c>
    </row>
    <row r="34" spans="1:41" ht="15" thickBot="1" x14ac:dyDescent="0.4">
      <c r="H34" s="13" t="s">
        <v>11</v>
      </c>
      <c r="I34">
        <f t="shared" si="12"/>
        <v>1.5320509327055884E-3</v>
      </c>
      <c r="J34">
        <f t="shared" si="11"/>
        <v>19103510.479206398</v>
      </c>
      <c r="K34">
        <f t="shared" si="11"/>
        <v>20213414.505631834</v>
      </c>
      <c r="L34">
        <f t="shared" si="11"/>
        <v>25156615.012319535</v>
      </c>
      <c r="M34">
        <f t="shared" si="11"/>
        <v>29191259.920573715</v>
      </c>
      <c r="N34">
        <f t="shared" si="11"/>
        <v>28702942.132994339</v>
      </c>
      <c r="O34">
        <f t="shared" si="11"/>
        <v>28574357.706617054</v>
      </c>
      <c r="P34">
        <f t="shared" si="11"/>
        <v>33517417.981894344</v>
      </c>
      <c r="Q34">
        <f t="shared" si="11"/>
        <v>34454891.640426666</v>
      </c>
      <c r="R34">
        <f t="shared" si="11"/>
        <v>39091496.176764429</v>
      </c>
      <c r="S34">
        <f t="shared" si="11"/>
        <v>38055829.948965326</v>
      </c>
      <c r="T34">
        <f t="shared" si="11"/>
        <v>38483087.545278043</v>
      </c>
      <c r="U34">
        <f t="shared" si="11"/>
        <v>40285160.818257861</v>
      </c>
      <c r="V34">
        <f t="shared" si="11"/>
        <v>45263456.746280886</v>
      </c>
      <c r="W34">
        <f t="shared" si="11"/>
        <v>45733861.231633633</v>
      </c>
      <c r="X34">
        <f t="shared" si="11"/>
        <v>49087703.466250308</v>
      </c>
      <c r="Y34">
        <f t="shared" si="11"/>
        <v>53041030.398305379</v>
      </c>
      <c r="Z34">
        <f t="shared" si="11"/>
        <v>58336590.94846262</v>
      </c>
      <c r="AA34">
        <f t="shared" si="11"/>
        <v>57175498.184021011</v>
      </c>
      <c r="AB34">
        <f t="shared" si="11"/>
        <v>54525901.677493058</v>
      </c>
      <c r="AC34">
        <f t="shared" si="11"/>
        <v>60237955.256534271</v>
      </c>
      <c r="AF34">
        <v>1</v>
      </c>
      <c r="AG34">
        <v>0.76599249999999997</v>
      </c>
      <c r="AI34">
        <v>1</v>
      </c>
      <c r="AJ34">
        <v>1</v>
      </c>
      <c r="AK34">
        <v>16904</v>
      </c>
      <c r="AN34" s="2">
        <v>1</v>
      </c>
      <c r="AO34" s="1">
        <v>0.857375</v>
      </c>
    </row>
    <row r="35" spans="1:41" ht="15" thickBot="1" x14ac:dyDescent="0.4">
      <c r="H35" s="13" t="s">
        <v>12</v>
      </c>
      <c r="I35">
        <f t="shared" si="12"/>
        <v>4.9451705692524486E-3</v>
      </c>
      <c r="J35">
        <f t="shared" si="11"/>
        <v>62805890.902990714</v>
      </c>
      <c r="K35">
        <f t="shared" si="11"/>
        <v>66441885.163481593</v>
      </c>
      <c r="L35">
        <f t="shared" si="11"/>
        <v>82674293.238231972</v>
      </c>
      <c r="M35">
        <f t="shared" si="11"/>
        <v>95915345.76977022</v>
      </c>
      <c r="N35">
        <f t="shared" si="11"/>
        <v>94293026.677132025</v>
      </c>
      <c r="O35">
        <f t="shared" si="11"/>
        <v>93853066.012314349</v>
      </c>
      <c r="P35">
        <f t="shared" si="11"/>
        <v>110068305.71330941</v>
      </c>
      <c r="Q35">
        <f t="shared" si="11"/>
        <v>113126214.0742078</v>
      </c>
      <c r="R35">
        <f t="shared" si="11"/>
        <v>128326451.47846659</v>
      </c>
      <c r="S35">
        <f t="shared" si="11"/>
        <v>124904330.53415352</v>
      </c>
      <c r="T35">
        <f t="shared" si="11"/>
        <v>126284334.54282366</v>
      </c>
      <c r="U35">
        <f t="shared" si="11"/>
        <v>132174842.87416334</v>
      </c>
      <c r="V35">
        <f t="shared" si="11"/>
        <v>148482884.16894174</v>
      </c>
      <c r="W35">
        <f t="shared" si="11"/>
        <v>150000379.74266547</v>
      </c>
      <c r="X35">
        <f t="shared" si="11"/>
        <v>160973297.53182167</v>
      </c>
      <c r="Y35">
        <f t="shared" si="11"/>
        <v>173908388.76702663</v>
      </c>
      <c r="Z35">
        <f t="shared" si="11"/>
        <v>191239625.30439672</v>
      </c>
      <c r="AA35">
        <f t="shared" si="11"/>
        <v>187402702.51921225</v>
      </c>
      <c r="AB35">
        <f t="shared" si="11"/>
        <v>178689316.98282492</v>
      </c>
      <c r="AC35">
        <f t="shared" si="11"/>
        <v>197377012.64902669</v>
      </c>
      <c r="AF35">
        <v>2</v>
      </c>
      <c r="AG35">
        <v>0.79619119999999999</v>
      </c>
      <c r="AI35">
        <v>2</v>
      </c>
      <c r="AJ35">
        <v>2</v>
      </c>
      <c r="AK35">
        <v>22394</v>
      </c>
      <c r="AN35" s="2">
        <v>2</v>
      </c>
      <c r="AO35" s="1">
        <v>0.87681629999999999</v>
      </c>
    </row>
    <row r="36" spans="1:41" ht="15" thickBot="1" x14ac:dyDescent="0.4">
      <c r="H36" s="13" t="s">
        <v>13</v>
      </c>
      <c r="I36">
        <f t="shared" si="12"/>
        <v>6.5908403026554751E-3</v>
      </c>
      <c r="J36">
        <f t="shared" si="11"/>
        <v>84042664.639386028</v>
      </c>
      <c r="K36">
        <f t="shared" si="11"/>
        <v>88904360.555916145</v>
      </c>
      <c r="L36">
        <f t="shared" si="11"/>
        <v>110619958.95130286</v>
      </c>
      <c r="M36">
        <f t="shared" si="11"/>
        <v>128331474.54122345</v>
      </c>
      <c r="N36">
        <f t="shared" si="11"/>
        <v>126155720.12601285</v>
      </c>
      <c r="O36">
        <f t="shared" si="11"/>
        <v>125562025.78746685</v>
      </c>
      <c r="P36">
        <f t="shared" si="11"/>
        <v>147249829.84875602</v>
      </c>
      <c r="Q36">
        <f t="shared" si="11"/>
        <v>151334740.00819904</v>
      </c>
      <c r="R36">
        <f t="shared" si="11"/>
        <v>171662177.43188065</v>
      </c>
      <c r="S36">
        <f t="shared" si="11"/>
        <v>167077959.90890282</v>
      </c>
      <c r="T36">
        <f t="shared" si="11"/>
        <v>168917469.79507703</v>
      </c>
      <c r="U36">
        <f t="shared" si="11"/>
        <v>176789916.87925079</v>
      </c>
      <c r="V36">
        <f t="shared" si="11"/>
        <v>198595253.48174524</v>
      </c>
      <c r="W36">
        <f t="shared" si="11"/>
        <v>200617487.15160176</v>
      </c>
      <c r="X36">
        <f t="shared" si="11"/>
        <v>215285312.5378342</v>
      </c>
      <c r="Y36">
        <f t="shared" si="11"/>
        <v>232576268.97967944</v>
      </c>
      <c r="Z36">
        <f t="shared" si="11"/>
        <v>255745045.8851983</v>
      </c>
      <c r="AA36">
        <f t="shared" si="11"/>
        <v>250605063.59118238</v>
      </c>
      <c r="AB36">
        <f t="shared" si="11"/>
        <v>238944696.25203791</v>
      </c>
      <c r="AC36">
        <f t="shared" si="11"/>
        <v>263924894.73471403</v>
      </c>
      <c r="AF36">
        <v>3</v>
      </c>
      <c r="AG36">
        <v>0.82174910000000001</v>
      </c>
      <c r="AI36">
        <v>3</v>
      </c>
      <c r="AJ36">
        <v>3</v>
      </c>
      <c r="AK36">
        <v>24755</v>
      </c>
      <c r="AN36" s="2">
        <v>3</v>
      </c>
      <c r="AO36" s="1">
        <v>0.8928123</v>
      </c>
    </row>
    <row r="37" spans="1:41" ht="15" thickBot="1" x14ac:dyDescent="0.4">
      <c r="H37" s="13" t="s">
        <v>14</v>
      </c>
      <c r="I37">
        <f t="shared" si="12"/>
        <v>2.8260729435709018E-3</v>
      </c>
      <c r="J37">
        <f t="shared" si="11"/>
        <v>35880759.733126014</v>
      </c>
      <c r="K37">
        <f t="shared" si="11"/>
        <v>37958118.894832067</v>
      </c>
      <c r="L37">
        <f t="shared" si="11"/>
        <v>47231821.64633406</v>
      </c>
      <c r="M37">
        <f t="shared" si="11"/>
        <v>54796617.967168055</v>
      </c>
      <c r="N37">
        <f t="shared" si="11"/>
        <v>53869962.256203324</v>
      </c>
      <c r="O37">
        <f t="shared" si="11"/>
        <v>53618786.52047053</v>
      </c>
      <c r="P37">
        <f t="shared" si="11"/>
        <v>62882848.009707332</v>
      </c>
      <c r="Q37">
        <f t="shared" si="11"/>
        <v>64630060.815360859</v>
      </c>
      <c r="R37">
        <f t="shared" si="11"/>
        <v>73314330.207424372</v>
      </c>
      <c r="S37">
        <f t="shared" si="11"/>
        <v>71359457.788916066</v>
      </c>
      <c r="T37">
        <f t="shared" si="11"/>
        <v>72148095.262502506</v>
      </c>
      <c r="U37">
        <f t="shared" si="11"/>
        <v>75513660.398124829</v>
      </c>
      <c r="V37">
        <f t="shared" si="11"/>
        <v>84830969.335149363</v>
      </c>
      <c r="W37">
        <f t="shared" si="11"/>
        <v>85698198.781286508</v>
      </c>
      <c r="X37">
        <f t="shared" si="11"/>
        <v>91967517.25458695</v>
      </c>
      <c r="Y37">
        <f t="shared" si="11"/>
        <v>99357904.980129227</v>
      </c>
      <c r="Z37">
        <f t="shared" si="11"/>
        <v>109259959.86083244</v>
      </c>
      <c r="AA37">
        <f t="shared" si="11"/>
        <v>107068137.17488255</v>
      </c>
      <c r="AB37">
        <f t="shared" si="11"/>
        <v>102090238.16503829</v>
      </c>
      <c r="AC37">
        <f t="shared" si="11"/>
        <v>112767361.04641332</v>
      </c>
      <c r="AF37">
        <v>4</v>
      </c>
      <c r="AG37">
        <v>0.84281379999999995</v>
      </c>
      <c r="AI37">
        <v>4</v>
      </c>
      <c r="AJ37">
        <v>4</v>
      </c>
      <c r="AK37">
        <v>25688</v>
      </c>
      <c r="AN37" s="2">
        <v>4</v>
      </c>
      <c r="AO37" s="1">
        <v>0.90578060000000005</v>
      </c>
    </row>
    <row r="38" spans="1:41" ht="15" thickBot="1" x14ac:dyDescent="0.4">
      <c r="H38" s="15" t="s">
        <v>15</v>
      </c>
      <c r="I38">
        <f t="shared" si="12"/>
        <v>3.1677026814799379E-4</v>
      </c>
      <c r="J38" s="12">
        <f t="shared" si="11"/>
        <v>3934333.7235515201</v>
      </c>
      <c r="K38" s="12">
        <f t="shared" si="11"/>
        <v>4163093.2135758675</v>
      </c>
      <c r="L38" s="12">
        <f t="shared" si="11"/>
        <v>5181397.1618300462</v>
      </c>
      <c r="M38" s="12">
        <f t="shared" si="11"/>
        <v>6012644.62647813</v>
      </c>
      <c r="N38" s="12">
        <f t="shared" si="11"/>
        <v>5912306.2398846634</v>
      </c>
      <c r="O38" s="12">
        <f t="shared" si="11"/>
        <v>5886058.6920506014</v>
      </c>
      <c r="P38" s="12">
        <f t="shared" si="11"/>
        <v>6904560.9919848694</v>
      </c>
      <c r="Q38" s="12">
        <f t="shared" si="11"/>
        <v>7097960.9911070457</v>
      </c>
      <c r="R38" s="12">
        <f t="shared" si="11"/>
        <v>8053451.0054622963</v>
      </c>
      <c r="S38" s="12">
        <f t="shared" si="11"/>
        <v>7840391.3378121499</v>
      </c>
      <c r="T38" s="12">
        <f t="shared" si="11"/>
        <v>7928719.8672493184</v>
      </c>
      <c r="U38" s="12">
        <f t="shared" si="11"/>
        <v>8300317.4110888224</v>
      </c>
      <c r="V38" s="12">
        <f t="shared" si="11"/>
        <v>9326389.8095503077</v>
      </c>
      <c r="W38" s="12">
        <f t="shared" si="11"/>
        <v>9423663.6739594825</v>
      </c>
      <c r="X38" s="12">
        <f t="shared" si="11"/>
        <v>10115107.513213094</v>
      </c>
      <c r="Y38" s="12">
        <f t="shared" si="11"/>
        <v>10930132.88227311</v>
      </c>
      <c r="Z38" s="12">
        <f t="shared" si="11"/>
        <v>12021815.521448348</v>
      </c>
      <c r="AA38" s="12">
        <f t="shared" si="11"/>
        <v>11782957.693062162</v>
      </c>
      <c r="AB38" s="12">
        <f t="shared" si="11"/>
        <v>11237310.781660117</v>
      </c>
      <c r="AC38" s="12">
        <f t="shared" si="11"/>
        <v>12414943.901020829</v>
      </c>
      <c r="AF38">
        <v>5</v>
      </c>
      <c r="AG38">
        <v>0.85988200000000004</v>
      </c>
      <c r="AI38">
        <v>5</v>
      </c>
      <c r="AJ38">
        <v>5</v>
      </c>
      <c r="AK38">
        <v>26274</v>
      </c>
      <c r="AN38" s="2">
        <v>5</v>
      </c>
      <c r="AO38" s="1">
        <v>0.9161821</v>
      </c>
    </row>
    <row r="39" spans="1:41" ht="15" thickBot="1" x14ac:dyDescent="0.4">
      <c r="A39" s="3" t="s">
        <v>22</v>
      </c>
      <c r="B39">
        <v>2004</v>
      </c>
      <c r="C39">
        <v>2005</v>
      </c>
      <c r="D39">
        <v>2006</v>
      </c>
      <c r="E39">
        <v>2007</v>
      </c>
      <c r="F39">
        <v>2008</v>
      </c>
      <c r="G39">
        <v>2009</v>
      </c>
      <c r="H39">
        <v>2010</v>
      </c>
      <c r="I39">
        <v>2011</v>
      </c>
      <c r="J39">
        <v>2012</v>
      </c>
      <c r="K39">
        <v>2013</v>
      </c>
      <c r="L39">
        <v>2014</v>
      </c>
      <c r="M39">
        <v>2015</v>
      </c>
      <c r="N39">
        <v>2016</v>
      </c>
      <c r="O39">
        <v>2017</v>
      </c>
      <c r="P39">
        <v>2018</v>
      </c>
      <c r="Q39">
        <v>2019</v>
      </c>
      <c r="R39">
        <v>2020</v>
      </c>
      <c r="S39">
        <v>2021</v>
      </c>
      <c r="T39">
        <v>2022</v>
      </c>
      <c r="U39">
        <v>2023</v>
      </c>
      <c r="AF39">
        <v>6</v>
      </c>
      <c r="AG39">
        <v>0.87355649999999996</v>
      </c>
      <c r="AI39">
        <v>6</v>
      </c>
      <c r="AJ39">
        <v>6</v>
      </c>
      <c r="AK39">
        <v>31164</v>
      </c>
      <c r="AN39" s="2">
        <v>6</v>
      </c>
      <c r="AO39" s="1">
        <v>0.92446119999999998</v>
      </c>
    </row>
    <row r="40" spans="1:41" ht="15" thickBot="1" x14ac:dyDescent="0.4">
      <c r="A40" s="3" t="s">
        <v>23</v>
      </c>
      <c r="B40">
        <v>608608.1</v>
      </c>
      <c r="C40">
        <v>615184</v>
      </c>
      <c r="D40">
        <v>633456.80000000005</v>
      </c>
      <c r="E40">
        <v>658301.19999999995</v>
      </c>
      <c r="F40">
        <v>659229.5</v>
      </c>
      <c r="G40">
        <v>587804.9</v>
      </c>
      <c r="H40">
        <v>646712.6</v>
      </c>
      <c r="I40">
        <v>631207.1</v>
      </c>
      <c r="J40">
        <v>655145.19999999995</v>
      </c>
      <c r="K40">
        <v>610814.6</v>
      </c>
      <c r="L40">
        <v>610988.30000000005</v>
      </c>
      <c r="M40">
        <v>652952</v>
      </c>
      <c r="N40">
        <v>642724.80000000005</v>
      </c>
      <c r="O40">
        <v>683354.6</v>
      </c>
      <c r="P40">
        <v>664104</v>
      </c>
      <c r="Q40">
        <v>648300.30000000005</v>
      </c>
      <c r="R40">
        <v>659740.5</v>
      </c>
      <c r="S40">
        <v>651780.4</v>
      </c>
      <c r="T40">
        <v>663471.1</v>
      </c>
      <c r="U40">
        <v>683842.2</v>
      </c>
      <c r="AF40">
        <v>7</v>
      </c>
      <c r="AG40">
        <v>0.88442860000000001</v>
      </c>
      <c r="AI40">
        <v>7</v>
      </c>
      <c r="AJ40">
        <v>7</v>
      </c>
      <c r="AK40">
        <v>34274</v>
      </c>
      <c r="AN40" s="2">
        <v>7</v>
      </c>
      <c r="AO40" s="1">
        <v>0.93101520000000004</v>
      </c>
    </row>
    <row r="41" spans="1:41" ht="15" thickBot="1" x14ac:dyDescent="0.4">
      <c r="A41" s="3" t="s">
        <v>24</v>
      </c>
      <c r="B41">
        <v>67574.63</v>
      </c>
      <c r="C41">
        <v>69660.259999999995</v>
      </c>
      <c r="D41">
        <v>71745.899999999994</v>
      </c>
      <c r="E41">
        <v>73831.53</v>
      </c>
      <c r="F41">
        <v>75917.16</v>
      </c>
      <c r="G41">
        <v>78002.789999999994</v>
      </c>
      <c r="H41">
        <v>80088.429999999993</v>
      </c>
      <c r="I41">
        <v>82174.06</v>
      </c>
      <c r="J41">
        <v>84259.69</v>
      </c>
      <c r="K41">
        <v>86345.32</v>
      </c>
      <c r="L41">
        <v>88430.96</v>
      </c>
      <c r="M41">
        <v>90516.59</v>
      </c>
      <c r="N41">
        <v>92602.22</v>
      </c>
      <c r="O41">
        <v>94687.85</v>
      </c>
      <c r="P41">
        <v>96773.49</v>
      </c>
      <c r="Q41">
        <v>98859.12</v>
      </c>
      <c r="R41">
        <v>100944.75</v>
      </c>
      <c r="S41">
        <v>103030.38</v>
      </c>
      <c r="T41">
        <v>105116.02</v>
      </c>
      <c r="U41">
        <v>107201.65</v>
      </c>
      <c r="AF41">
        <v>8</v>
      </c>
      <c r="AG41">
        <v>0.89302749999999997</v>
      </c>
      <c r="AI41">
        <v>8</v>
      </c>
      <c r="AJ41">
        <v>8</v>
      </c>
      <c r="AK41">
        <v>33247</v>
      </c>
      <c r="AN41" s="2">
        <v>8</v>
      </c>
      <c r="AO41" s="1">
        <v>0.93618380000000001</v>
      </c>
    </row>
    <row r="42" spans="1:41" ht="15" thickBot="1" x14ac:dyDescent="0.4">
      <c r="A42" s="3" t="s">
        <v>25</v>
      </c>
      <c r="B42">
        <v>0.857375</v>
      </c>
      <c r="C42">
        <v>0.87681629999999999</v>
      </c>
      <c r="D42">
        <v>0.8928123</v>
      </c>
      <c r="E42">
        <v>0.90578060000000005</v>
      </c>
      <c r="F42">
        <v>0.9161821</v>
      </c>
      <c r="G42">
        <v>0.92446119999999998</v>
      </c>
      <c r="H42">
        <v>0.93101520000000004</v>
      </c>
      <c r="I42">
        <v>0.93618380000000001</v>
      </c>
      <c r="J42">
        <v>0.94024870000000005</v>
      </c>
      <c r="K42">
        <v>0.94343949999999999</v>
      </c>
      <c r="L42">
        <v>0.94594089999999997</v>
      </c>
      <c r="M42">
        <v>0.94789979999999996</v>
      </c>
      <c r="N42">
        <v>0.94943290000000002</v>
      </c>
      <c r="O42">
        <v>0.95063220000000004</v>
      </c>
      <c r="P42">
        <v>0.95157009999999997</v>
      </c>
      <c r="Q42">
        <v>0.95492619999999995</v>
      </c>
      <c r="R42">
        <v>0.95492619999999995</v>
      </c>
      <c r="S42">
        <v>0.95492619999999995</v>
      </c>
      <c r="T42">
        <v>0.95492619999999995</v>
      </c>
      <c r="U42">
        <v>0.95492619999999995</v>
      </c>
      <c r="AF42">
        <v>9</v>
      </c>
      <c r="AG42">
        <v>0.89980380000000004</v>
      </c>
      <c r="AI42">
        <v>9</v>
      </c>
      <c r="AJ42">
        <v>9</v>
      </c>
      <c r="AK42">
        <v>36761</v>
      </c>
      <c r="AN42" s="2">
        <v>9</v>
      </c>
      <c r="AO42" s="1">
        <v>0.94024870000000005</v>
      </c>
    </row>
    <row r="43" spans="1:41" ht="15" thickBot="1" x14ac:dyDescent="0.4">
      <c r="A43" s="3" t="s">
        <v>26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  <c r="N43">
        <v>13</v>
      </c>
      <c r="O43">
        <v>14</v>
      </c>
      <c r="P43">
        <v>15</v>
      </c>
      <c r="Q43">
        <v>16</v>
      </c>
      <c r="R43">
        <v>17</v>
      </c>
      <c r="S43">
        <v>18</v>
      </c>
      <c r="T43">
        <v>19</v>
      </c>
      <c r="U43">
        <v>20</v>
      </c>
      <c r="AF43">
        <v>10</v>
      </c>
      <c r="AG43">
        <v>0.90513030000000005</v>
      </c>
      <c r="AI43">
        <v>10</v>
      </c>
      <c r="AJ43">
        <v>10</v>
      </c>
      <c r="AK43">
        <v>38889</v>
      </c>
      <c r="AN43" s="2">
        <v>10</v>
      </c>
      <c r="AO43" s="1">
        <v>0.94343949999999999</v>
      </c>
    </row>
    <row r="44" spans="1:41" ht="15" thickBot="1" x14ac:dyDescent="0.4">
      <c r="A44" s="3" t="s">
        <v>27</v>
      </c>
      <c r="B44">
        <v>25688</v>
      </c>
      <c r="C44">
        <v>26274</v>
      </c>
      <c r="D44">
        <v>31164</v>
      </c>
      <c r="E44">
        <v>34274</v>
      </c>
      <c r="F44">
        <v>33247</v>
      </c>
      <c r="G44">
        <v>36761</v>
      </c>
      <c r="H44">
        <v>38889</v>
      </c>
      <c r="I44">
        <v>40704</v>
      </c>
      <c r="J44">
        <v>44271</v>
      </c>
      <c r="K44">
        <v>46038</v>
      </c>
      <c r="L44">
        <v>46387</v>
      </c>
      <c r="M44">
        <v>45314</v>
      </c>
      <c r="N44">
        <v>51606</v>
      </c>
      <c r="O44">
        <v>48948</v>
      </c>
      <c r="P44">
        <v>53972</v>
      </c>
      <c r="Q44">
        <v>59492</v>
      </c>
      <c r="R44">
        <v>64256</v>
      </c>
      <c r="S44">
        <v>63706</v>
      </c>
      <c r="T44">
        <v>59646</v>
      </c>
      <c r="U44">
        <v>63892</v>
      </c>
      <c r="AF44">
        <v>11</v>
      </c>
      <c r="AG44">
        <v>0.90930979999999995</v>
      </c>
      <c r="AI44">
        <v>11</v>
      </c>
      <c r="AJ44">
        <v>11</v>
      </c>
      <c r="AK44">
        <v>40704</v>
      </c>
      <c r="AN44" s="2">
        <v>11</v>
      </c>
      <c r="AO44" s="1">
        <v>0.94594089999999997</v>
      </c>
    </row>
    <row r="45" spans="1:41" ht="15" thickBot="1" x14ac:dyDescent="0.4">
      <c r="A45" s="3" t="s">
        <v>28</v>
      </c>
      <c r="B45">
        <v>0.857375</v>
      </c>
      <c r="C45">
        <v>0.87681629999999999</v>
      </c>
      <c r="D45">
        <v>0.8928123</v>
      </c>
      <c r="E45">
        <v>0.90578060000000005</v>
      </c>
      <c r="F45">
        <v>0.9161821</v>
      </c>
      <c r="G45">
        <v>0.92446119999999998</v>
      </c>
      <c r="H45">
        <v>0.93101520000000004</v>
      </c>
      <c r="I45">
        <v>0.93618380000000001</v>
      </c>
      <c r="J45">
        <v>0.94024870000000005</v>
      </c>
      <c r="K45">
        <v>0.94343949999999999</v>
      </c>
      <c r="L45">
        <v>0.94594089999999997</v>
      </c>
      <c r="M45">
        <v>0.94789979999999996</v>
      </c>
      <c r="N45">
        <v>0.94943290000000002</v>
      </c>
      <c r="O45">
        <v>0.95063220000000004</v>
      </c>
      <c r="P45">
        <v>0.95157009999999997</v>
      </c>
      <c r="Q45">
        <v>0.95492619999999995</v>
      </c>
      <c r="R45">
        <v>0.95492619999999995</v>
      </c>
      <c r="S45">
        <v>0.95492619999999995</v>
      </c>
      <c r="T45">
        <v>0.95492619999999995</v>
      </c>
      <c r="U45">
        <v>0.95492619999999995</v>
      </c>
      <c r="AF45">
        <v>12</v>
      </c>
      <c r="AG45">
        <v>0.91258530000000004</v>
      </c>
      <c r="AI45">
        <v>12</v>
      </c>
      <c r="AJ45">
        <v>12</v>
      </c>
      <c r="AK45">
        <v>44271</v>
      </c>
      <c r="AN45" s="2">
        <v>12</v>
      </c>
      <c r="AO45" s="1">
        <v>0.94789979999999996</v>
      </c>
    </row>
    <row r="46" spans="1:41" ht="15" thickBot="1" x14ac:dyDescent="0.4">
      <c r="AF46">
        <v>13</v>
      </c>
      <c r="AG46">
        <v>0.91515000000000002</v>
      </c>
      <c r="AI46">
        <v>13</v>
      </c>
      <c r="AJ46">
        <v>13</v>
      </c>
      <c r="AK46">
        <v>46038</v>
      </c>
      <c r="AN46" s="2">
        <v>13</v>
      </c>
      <c r="AO46" s="1">
        <v>0.94943290000000002</v>
      </c>
    </row>
    <row r="47" spans="1:41" ht="15" thickBot="1" x14ac:dyDescent="0.4">
      <c r="AF47">
        <v>14</v>
      </c>
      <c r="AG47">
        <v>0.91715690000000005</v>
      </c>
      <c r="AI47">
        <v>14</v>
      </c>
      <c r="AJ47">
        <v>14</v>
      </c>
      <c r="AK47">
        <v>46387</v>
      </c>
      <c r="AN47" s="2">
        <v>14</v>
      </c>
      <c r="AO47" s="1">
        <v>0.95063220000000004</v>
      </c>
    </row>
    <row r="48" spans="1:41" ht="15" thickBot="1" x14ac:dyDescent="0.4">
      <c r="AF48">
        <v>15</v>
      </c>
      <c r="AG48">
        <v>0.91872670000000001</v>
      </c>
      <c r="AI48">
        <v>15</v>
      </c>
      <c r="AJ48">
        <v>15</v>
      </c>
      <c r="AK48">
        <v>45314</v>
      </c>
      <c r="AN48" s="2">
        <v>15</v>
      </c>
      <c r="AO48" s="1">
        <v>0.95157009999999997</v>
      </c>
    </row>
    <row r="49" spans="8:41" ht="15" thickBot="1" x14ac:dyDescent="0.4">
      <c r="AF49">
        <v>16</v>
      </c>
      <c r="AG49">
        <v>0.85671980000000003</v>
      </c>
      <c r="AI49">
        <v>16</v>
      </c>
      <c r="AJ49">
        <v>16</v>
      </c>
      <c r="AK49">
        <v>51606</v>
      </c>
      <c r="AN49" s="2">
        <v>16</v>
      </c>
      <c r="AO49" s="1">
        <v>0.95492619999999995</v>
      </c>
    </row>
    <row r="50" spans="8:41" ht="15" thickBot="1" x14ac:dyDescent="0.4">
      <c r="AF50">
        <v>17</v>
      </c>
      <c r="AG50">
        <v>0.85671980000000003</v>
      </c>
      <c r="AI50">
        <v>17</v>
      </c>
      <c r="AJ50">
        <v>17</v>
      </c>
      <c r="AK50">
        <v>48948</v>
      </c>
      <c r="AN50" s="2">
        <v>17</v>
      </c>
      <c r="AO50" s="1">
        <v>0.95492619999999995</v>
      </c>
    </row>
    <row r="51" spans="8:41" ht="15" thickBot="1" x14ac:dyDescent="0.4">
      <c r="AF51">
        <v>18</v>
      </c>
      <c r="AG51">
        <v>0.85671980000000003</v>
      </c>
      <c r="AI51">
        <v>18</v>
      </c>
      <c r="AJ51">
        <v>18</v>
      </c>
      <c r="AK51">
        <v>53972</v>
      </c>
      <c r="AN51" s="2">
        <v>18</v>
      </c>
      <c r="AO51" s="1">
        <v>0.95492619999999995</v>
      </c>
    </row>
    <row r="52" spans="8:41" ht="15" thickBot="1" x14ac:dyDescent="0.4">
      <c r="AF52">
        <v>19</v>
      </c>
      <c r="AG52">
        <v>0.85671980000000003</v>
      </c>
      <c r="AI52">
        <v>19</v>
      </c>
      <c r="AJ52">
        <v>19</v>
      </c>
      <c r="AK52">
        <v>59492</v>
      </c>
      <c r="AN52" s="2">
        <v>19</v>
      </c>
      <c r="AO52" s="1">
        <v>0.95492619999999995</v>
      </c>
    </row>
    <row r="53" spans="8:41" ht="15" thickBot="1" x14ac:dyDescent="0.4">
      <c r="H53" s="17" t="s">
        <v>29</v>
      </c>
      <c r="I53" s="8" t="s">
        <v>29</v>
      </c>
      <c r="J53">
        <v>2004</v>
      </c>
      <c r="K53">
        <v>2005</v>
      </c>
      <c r="L53">
        <v>2006</v>
      </c>
      <c r="M53">
        <v>2007</v>
      </c>
      <c r="N53">
        <v>2008</v>
      </c>
      <c r="O53">
        <v>2009</v>
      </c>
      <c r="P53">
        <v>2010</v>
      </c>
      <c r="Q53">
        <v>2011</v>
      </c>
      <c r="R53">
        <v>2012</v>
      </c>
      <c r="S53">
        <v>2013</v>
      </c>
      <c r="T53">
        <v>2014</v>
      </c>
      <c r="U53">
        <v>2015</v>
      </c>
      <c r="V53">
        <v>2016</v>
      </c>
      <c r="W53">
        <v>2017</v>
      </c>
      <c r="X53">
        <v>2018</v>
      </c>
      <c r="Y53">
        <v>2019</v>
      </c>
      <c r="Z53">
        <v>2020</v>
      </c>
      <c r="AA53">
        <v>2021</v>
      </c>
      <c r="AB53">
        <v>2022</v>
      </c>
      <c r="AC53">
        <v>2023</v>
      </c>
      <c r="AF53">
        <v>20</v>
      </c>
      <c r="AG53">
        <v>0.85671980000000003</v>
      </c>
      <c r="AI53">
        <v>20</v>
      </c>
      <c r="AJ53">
        <v>20</v>
      </c>
      <c r="AK53">
        <v>64256</v>
      </c>
      <c r="AN53" s="2">
        <v>20</v>
      </c>
      <c r="AO53" s="1">
        <v>0.95492619999999995</v>
      </c>
    </row>
    <row r="54" spans="8:41" x14ac:dyDescent="0.35">
      <c r="H54" s="11" t="s">
        <v>30</v>
      </c>
      <c r="I54" s="4" t="s">
        <v>9</v>
      </c>
      <c r="J54">
        <f>J2+J13</f>
        <v>38771.969549277506</v>
      </c>
      <c r="K54">
        <f t="shared" ref="K54:AC54" si="13">K2+K13</f>
        <v>40084.92445821756</v>
      </c>
      <c r="L54">
        <f t="shared" si="13"/>
        <v>48957.591079141952</v>
      </c>
      <c r="M54">
        <f t="shared" si="13"/>
        <v>55955.049138190036</v>
      </c>
      <c r="N54">
        <f t="shared" si="13"/>
        <v>54354.929799149148</v>
      </c>
      <c r="O54">
        <f t="shared" si="13"/>
        <v>53588.347045513248</v>
      </c>
      <c r="P54">
        <f t="shared" si="13"/>
        <v>62371.751586099141</v>
      </c>
      <c r="Q54">
        <f t="shared" si="13"/>
        <v>63717.511681587392</v>
      </c>
      <c r="R54">
        <f t="shared" si="13"/>
        <v>71929.449707574313</v>
      </c>
      <c r="S54">
        <f t="shared" si="13"/>
        <v>69738.997506410262</v>
      </c>
      <c r="T54">
        <f t="shared" si="13"/>
        <v>70287.649842677623</v>
      </c>
      <c r="U54">
        <f t="shared" si="13"/>
        <v>73377.599348475924</v>
      </c>
      <c r="V54">
        <f t="shared" si="13"/>
        <v>82257.422727071273</v>
      </c>
      <c r="W54">
        <f t="shared" si="13"/>
        <v>82952.77441476511</v>
      </c>
      <c r="X54">
        <f t="shared" si="13"/>
        <v>88890.315994537232</v>
      </c>
      <c r="Y54">
        <f t="shared" si="13"/>
        <v>95649.925070563026</v>
      </c>
      <c r="Z54">
        <f t="shared" si="13"/>
        <v>105132.42314643422</v>
      </c>
      <c r="AA54">
        <f t="shared" si="13"/>
        <v>102974.92303399649</v>
      </c>
      <c r="AB54">
        <f t="shared" si="13"/>
        <v>98141.6096642333</v>
      </c>
      <c r="AC54" s="10">
        <f t="shared" si="13"/>
        <v>108355.8149812046</v>
      </c>
      <c r="AI54">
        <v>21</v>
      </c>
      <c r="AJ54">
        <v>21</v>
      </c>
      <c r="AK54">
        <v>63706</v>
      </c>
    </row>
    <row r="55" spans="8:41" x14ac:dyDescent="0.35">
      <c r="H55" s="11"/>
      <c r="I55" s="4" t="s">
        <v>10</v>
      </c>
      <c r="J55">
        <f t="shared" ref="J55:AC60" si="14">J3+J14</f>
        <v>3706539.3187587811</v>
      </c>
      <c r="K55">
        <f t="shared" si="14"/>
        <v>3832055.7433902039</v>
      </c>
      <c r="L55">
        <f t="shared" si="14"/>
        <v>4680268.7198008299</v>
      </c>
      <c r="M55">
        <f t="shared" si="14"/>
        <v>5349214.706521037</v>
      </c>
      <c r="N55">
        <f t="shared" si="14"/>
        <v>5196245.8139471523</v>
      </c>
      <c r="O55">
        <f t="shared" si="14"/>
        <v>5122961.7081752587</v>
      </c>
      <c r="P55">
        <f t="shared" si="14"/>
        <v>5962641.3700729785</v>
      </c>
      <c r="Q55">
        <f t="shared" si="14"/>
        <v>6091293.9189512124</v>
      </c>
      <c r="R55">
        <f t="shared" si="14"/>
        <v>6876342.2807024941</v>
      </c>
      <c r="S55">
        <f t="shared" si="14"/>
        <v>6666938.4948267899</v>
      </c>
      <c r="T55">
        <f t="shared" si="14"/>
        <v>6719388.7954007443</v>
      </c>
      <c r="U55">
        <f t="shared" si="14"/>
        <v>7014783.1091114366</v>
      </c>
      <c r="V55">
        <f t="shared" si="14"/>
        <v>7863680.2603011774</v>
      </c>
      <c r="W55">
        <f t="shared" si="14"/>
        <v>7930154.7881821189</v>
      </c>
      <c r="X55">
        <f t="shared" si="14"/>
        <v>8497774.4262358341</v>
      </c>
      <c r="Y55">
        <f t="shared" si="14"/>
        <v>9143982.42420418</v>
      </c>
      <c r="Z55">
        <f t="shared" si="14"/>
        <v>10050494.328728411</v>
      </c>
      <c r="AA55">
        <f t="shared" si="14"/>
        <v>9844240.7107167393</v>
      </c>
      <c r="AB55">
        <f t="shared" si="14"/>
        <v>9382183.5531059876</v>
      </c>
      <c r="AC55" s="10">
        <f t="shared" si="14"/>
        <v>10358645.519246539</v>
      </c>
      <c r="AI55">
        <v>22</v>
      </c>
      <c r="AJ55">
        <v>22</v>
      </c>
      <c r="AK55">
        <v>59646</v>
      </c>
    </row>
    <row r="56" spans="8:41" x14ac:dyDescent="0.35">
      <c r="H56" s="11"/>
      <c r="I56" s="4" t="s">
        <v>11</v>
      </c>
      <c r="J56">
        <f t="shared" si="14"/>
        <v>29538396.945484973</v>
      </c>
      <c r="K56">
        <f t="shared" si="14"/>
        <v>30538670.692798831</v>
      </c>
      <c r="L56">
        <f t="shared" si="14"/>
        <v>37298305.33763475</v>
      </c>
      <c r="M56">
        <f t="shared" si="14"/>
        <v>42629313.696517482</v>
      </c>
      <c r="N56">
        <f t="shared" si="14"/>
        <v>41410263.93592523</v>
      </c>
      <c r="O56">
        <f t="shared" si="14"/>
        <v>40826243.419771641</v>
      </c>
      <c r="P56">
        <f t="shared" si="14"/>
        <v>47517873.813292265</v>
      </c>
      <c r="Q56">
        <f t="shared" si="14"/>
        <v>48543140.168239832</v>
      </c>
      <c r="R56">
        <f t="shared" si="14"/>
        <v>54799399.211129844</v>
      </c>
      <c r="S56">
        <f t="shared" si="14"/>
        <v>53130604.786697507</v>
      </c>
      <c r="T56">
        <f t="shared" si="14"/>
        <v>53548595.172074638</v>
      </c>
      <c r="U56">
        <f t="shared" si="14"/>
        <v>55902670.967160895</v>
      </c>
      <c r="V56">
        <f t="shared" si="14"/>
        <v>62667757.982649758</v>
      </c>
      <c r="W56">
        <f t="shared" si="14"/>
        <v>63197511.162758611</v>
      </c>
      <c r="X56">
        <f t="shared" si="14"/>
        <v>67721022.918866947</v>
      </c>
      <c r="Y56">
        <f t="shared" si="14"/>
        <v>72870826.202143103</v>
      </c>
      <c r="Z56">
        <f t="shared" si="14"/>
        <v>80095060.499652505</v>
      </c>
      <c r="AA56">
        <f t="shared" si="14"/>
        <v>78451370.600171983</v>
      </c>
      <c r="AB56">
        <f t="shared" si="14"/>
        <v>74769114.306832731</v>
      </c>
      <c r="AC56" s="10">
        <f t="shared" si="14"/>
        <v>82550799.236506462</v>
      </c>
      <c r="AI56">
        <v>23</v>
      </c>
      <c r="AJ56">
        <v>23</v>
      </c>
      <c r="AK56">
        <v>63892</v>
      </c>
    </row>
    <row r="57" spans="8:41" x14ac:dyDescent="0.35">
      <c r="H57" s="11"/>
      <c r="I57" s="4" t="s">
        <v>12</v>
      </c>
      <c r="J57">
        <f t="shared" si="14"/>
        <v>109598036.55964716</v>
      </c>
      <c r="K57">
        <f t="shared" si="14"/>
        <v>113309410.56989169</v>
      </c>
      <c r="L57">
        <f t="shared" si="14"/>
        <v>138390077.14437971</v>
      </c>
      <c r="M57">
        <f t="shared" si="14"/>
        <v>158170028.30743432</v>
      </c>
      <c r="N57">
        <f t="shared" si="14"/>
        <v>153646916.89837593</v>
      </c>
      <c r="O57">
        <f t="shared" si="14"/>
        <v>151479991.52327466</v>
      </c>
      <c r="P57">
        <f t="shared" si="14"/>
        <v>176308337.95880523</v>
      </c>
      <c r="Q57">
        <f t="shared" si="14"/>
        <v>180112443.49846271</v>
      </c>
      <c r="R57">
        <f t="shared" si="14"/>
        <v>203325406.22540885</v>
      </c>
      <c r="S57">
        <f t="shared" si="14"/>
        <v>197133580.96566242</v>
      </c>
      <c r="T57">
        <f t="shared" si="14"/>
        <v>198684475.06538934</v>
      </c>
      <c r="U57">
        <f t="shared" si="14"/>
        <v>207418939.75317192</v>
      </c>
      <c r="V57">
        <f t="shared" si="14"/>
        <v>232519836.57641923</v>
      </c>
      <c r="W57">
        <f t="shared" si="14"/>
        <v>234485410.69028577</v>
      </c>
      <c r="X57">
        <f t="shared" si="14"/>
        <v>251269260.12324342</v>
      </c>
      <c r="Y57">
        <f t="shared" si="14"/>
        <v>270376875.52827513</v>
      </c>
      <c r="Z57">
        <f t="shared" si="14"/>
        <v>297181373.28470862</v>
      </c>
      <c r="AA57">
        <f t="shared" si="14"/>
        <v>291082694.80772626</v>
      </c>
      <c r="AB57">
        <f t="shared" si="14"/>
        <v>277420204.5715704</v>
      </c>
      <c r="AC57" s="10">
        <f t="shared" si="14"/>
        <v>306293043.9132598</v>
      </c>
    </row>
    <row r="58" spans="8:41" x14ac:dyDescent="0.35">
      <c r="H58" s="11"/>
      <c r="I58" s="4" t="s">
        <v>13</v>
      </c>
      <c r="J58">
        <f t="shared" si="14"/>
        <v>164143235.22150633</v>
      </c>
      <c r="K58">
        <f t="shared" si="14"/>
        <v>169701701.01415765</v>
      </c>
      <c r="L58">
        <f t="shared" si="14"/>
        <v>207264616.2111634</v>
      </c>
      <c r="M58">
        <f t="shared" si="14"/>
        <v>236888734.29160172</v>
      </c>
      <c r="N58">
        <f t="shared" si="14"/>
        <v>230114542.31466711</v>
      </c>
      <c r="O58">
        <f t="shared" si="14"/>
        <v>226869172.66464493</v>
      </c>
      <c r="P58">
        <f t="shared" si="14"/>
        <v>264054192.00493538</v>
      </c>
      <c r="Q58">
        <f t="shared" si="14"/>
        <v>269751540.33346683</v>
      </c>
      <c r="R58">
        <f t="shared" si="14"/>
        <v>304517225.20049006</v>
      </c>
      <c r="S58">
        <f t="shared" si="14"/>
        <v>295243827.04515088</v>
      </c>
      <c r="T58">
        <f t="shared" si="14"/>
        <v>297566576.45751441</v>
      </c>
      <c r="U58">
        <f t="shared" si="14"/>
        <v>310648045.22087467</v>
      </c>
      <c r="V58">
        <f t="shared" si="14"/>
        <v>348241258.93950474</v>
      </c>
      <c r="W58">
        <f t="shared" si="14"/>
        <v>351185068.00986254</v>
      </c>
      <c r="X58">
        <f t="shared" si="14"/>
        <v>376321972.20884395</v>
      </c>
      <c r="Y58">
        <f t="shared" si="14"/>
        <v>404939143.72398573</v>
      </c>
      <c r="Z58">
        <f t="shared" si="14"/>
        <v>445083813.44928753</v>
      </c>
      <c r="AA58">
        <f t="shared" si="14"/>
        <v>435949919.74816424</v>
      </c>
      <c r="AB58">
        <f t="shared" si="14"/>
        <v>415487825.54518676</v>
      </c>
      <c r="AC58" s="10">
        <f t="shared" si="14"/>
        <v>458730217.54731357</v>
      </c>
    </row>
    <row r="59" spans="8:41" x14ac:dyDescent="0.35">
      <c r="H59" s="11"/>
      <c r="I59" s="4" t="s">
        <v>14</v>
      </c>
      <c r="J59">
        <f t="shared" si="14"/>
        <v>78874085.530722201</v>
      </c>
      <c r="K59">
        <f t="shared" si="14"/>
        <v>81545038.773221329</v>
      </c>
      <c r="L59">
        <f t="shared" si="14"/>
        <v>99594765.781670779</v>
      </c>
      <c r="M59">
        <f t="shared" si="14"/>
        <v>113829743.05682665</v>
      </c>
      <c r="N59">
        <f t="shared" si="14"/>
        <v>110574609.23014629</v>
      </c>
      <c r="O59">
        <f t="shared" si="14"/>
        <v>109015144.63808298</v>
      </c>
      <c r="P59">
        <f t="shared" si="14"/>
        <v>126883285.17978564</v>
      </c>
      <c r="Q59">
        <f t="shared" si="14"/>
        <v>129620974.23993172</v>
      </c>
      <c r="R59">
        <f t="shared" si="14"/>
        <v>146326576.50270742</v>
      </c>
      <c r="S59">
        <f t="shared" si="14"/>
        <v>141870524.45598364</v>
      </c>
      <c r="T59">
        <f t="shared" si="14"/>
        <v>142986651.69430673</v>
      </c>
      <c r="U59">
        <f t="shared" si="14"/>
        <v>149272557.32250017</v>
      </c>
      <c r="V59">
        <f t="shared" si="14"/>
        <v>167336843.37252587</v>
      </c>
      <c r="W59">
        <f t="shared" si="14"/>
        <v>168751402.11500579</v>
      </c>
      <c r="X59">
        <f t="shared" si="14"/>
        <v>180830183.97337782</v>
      </c>
      <c r="Y59">
        <f t="shared" si="14"/>
        <v>194581303.41906613</v>
      </c>
      <c r="Z59">
        <f t="shared" si="14"/>
        <v>213871614.76965651</v>
      </c>
      <c r="AA59">
        <f t="shared" si="14"/>
        <v>209482597.38469556</v>
      </c>
      <c r="AB59">
        <f t="shared" si="14"/>
        <v>199650154.60308844</v>
      </c>
      <c r="AC59" s="10">
        <f t="shared" si="14"/>
        <v>220428983.0496347</v>
      </c>
    </row>
    <row r="60" spans="8:41" x14ac:dyDescent="0.35">
      <c r="H60" s="11"/>
      <c r="I60" s="4" t="s">
        <v>15</v>
      </c>
      <c r="J60">
        <f t="shared" si="14"/>
        <v>10304585.150875505</v>
      </c>
      <c r="K60">
        <f t="shared" si="14"/>
        <v>10653534.554677069</v>
      </c>
      <c r="L60">
        <f t="shared" si="14"/>
        <v>13011659.50353848</v>
      </c>
      <c r="M60">
        <f t="shared" si="14"/>
        <v>14871402.592356745</v>
      </c>
      <c r="N60">
        <f t="shared" si="14"/>
        <v>14446132.321787868</v>
      </c>
      <c r="O60">
        <f t="shared" si="14"/>
        <v>14242394.48355414</v>
      </c>
      <c r="P60">
        <f t="shared" si="14"/>
        <v>16576795.883720836</v>
      </c>
      <c r="Q60">
        <f t="shared" si="14"/>
        <v>16934464.056316093</v>
      </c>
      <c r="R60">
        <f t="shared" si="14"/>
        <v>19116984.460262701</v>
      </c>
      <c r="S60">
        <f t="shared" si="14"/>
        <v>18534819.007018704</v>
      </c>
      <c r="T60">
        <f t="shared" si="14"/>
        <v>18680636.585620388</v>
      </c>
      <c r="U60">
        <f t="shared" si="14"/>
        <v>19501865.121713616</v>
      </c>
      <c r="V60">
        <f t="shared" si="14"/>
        <v>21861892.151374161</v>
      </c>
      <c r="W60">
        <f t="shared" si="14"/>
        <v>22046698.617461458</v>
      </c>
      <c r="X60">
        <f t="shared" si="14"/>
        <v>23624743.362334777</v>
      </c>
      <c r="Y60">
        <f t="shared" si="14"/>
        <v>25421272.352743946</v>
      </c>
      <c r="Z60">
        <f t="shared" si="14"/>
        <v>27941474.705158323</v>
      </c>
      <c r="AA60">
        <f t="shared" si="14"/>
        <v>27368067.063501589</v>
      </c>
      <c r="AB60">
        <f t="shared" si="14"/>
        <v>26083497.572743855</v>
      </c>
      <c r="AC60" s="10">
        <f t="shared" si="14"/>
        <v>28798168.75558082</v>
      </c>
    </row>
    <row r="61" spans="8:41" x14ac:dyDescent="0.35">
      <c r="H61" s="11"/>
      <c r="I61" t="s">
        <v>31</v>
      </c>
      <c r="J61">
        <f>SUM(J54:J60)</f>
        <v>396203650.69654423</v>
      </c>
      <c r="K61">
        <f t="shared" ref="K61:AC61" si="15">SUM(K54:K60)</f>
        <v>409620496.27259499</v>
      </c>
      <c r="L61">
        <f t="shared" si="15"/>
        <v>500288650.28926706</v>
      </c>
      <c r="M61">
        <f t="shared" si="15"/>
        <v>571794391.70039618</v>
      </c>
      <c r="N61">
        <f t="shared" si="15"/>
        <v>555443065.44464874</v>
      </c>
      <c r="O61">
        <f t="shared" si="15"/>
        <v>547609496.78454912</v>
      </c>
      <c r="P61">
        <f t="shared" si="15"/>
        <v>637365497.9621985</v>
      </c>
      <c r="Q61">
        <f t="shared" si="15"/>
        <v>651117573.72705007</v>
      </c>
      <c r="R61">
        <f t="shared" si="15"/>
        <v>735033863.33040893</v>
      </c>
      <c r="S61">
        <f t="shared" si="15"/>
        <v>712650033.75284636</v>
      </c>
      <c r="T61">
        <f t="shared" si="15"/>
        <v>718256611.42014897</v>
      </c>
      <c r="U61">
        <f t="shared" si="15"/>
        <v>749832239.09388113</v>
      </c>
      <c r="V61">
        <f t="shared" si="15"/>
        <v>840573526.70550203</v>
      </c>
      <c r="W61">
        <f t="shared" si="15"/>
        <v>847679198.15797091</v>
      </c>
      <c r="X61">
        <f t="shared" si="15"/>
        <v>908353847.32889724</v>
      </c>
      <c r="Y61">
        <f t="shared" si="15"/>
        <v>977429053.57548892</v>
      </c>
      <c r="Z61">
        <f t="shared" si="15"/>
        <v>1074328963.4603384</v>
      </c>
      <c r="AA61">
        <f t="shared" si="15"/>
        <v>1052281865.2380104</v>
      </c>
      <c r="AB61">
        <f t="shared" si="15"/>
        <v>1002891121.7621925</v>
      </c>
      <c r="AC61">
        <f t="shared" si="15"/>
        <v>1107268213.8365231</v>
      </c>
      <c r="AM61">
        <v>0.857375</v>
      </c>
    </row>
    <row r="62" spans="8:41" x14ac:dyDescent="0.35">
      <c r="H62" s="11" t="s">
        <v>19</v>
      </c>
      <c r="I62" s="4" t="s">
        <v>9</v>
      </c>
      <c r="J62">
        <f>J23+J32</f>
        <v>33119.399755488863</v>
      </c>
      <c r="K62">
        <f t="shared" ref="K62:AC62" si="16">K23+K32</f>
        <v>34888.912279239223</v>
      </c>
      <c r="L62">
        <f t="shared" si="16"/>
        <v>43230.681261367055</v>
      </c>
      <c r="M62">
        <f t="shared" si="16"/>
        <v>49945.73776230251</v>
      </c>
      <c r="N62">
        <f t="shared" si="16"/>
        <v>48898.016808316432</v>
      </c>
      <c r="O62">
        <f t="shared" si="16"/>
        <v>48470.10913289617</v>
      </c>
      <c r="P62">
        <f t="shared" si="16"/>
        <v>56612.736964717318</v>
      </c>
      <c r="Q62">
        <f t="shared" si="16"/>
        <v>57950.058441068497</v>
      </c>
      <c r="R62">
        <f t="shared" si="16"/>
        <v>65472.34962356367</v>
      </c>
      <c r="S62">
        <f t="shared" si="16"/>
        <v>63472.06957914235</v>
      </c>
      <c r="T62">
        <f t="shared" si="16"/>
        <v>63919.050292045671</v>
      </c>
      <c r="U62">
        <f t="shared" si="16"/>
        <v>66637.316405253092</v>
      </c>
      <c r="V62">
        <f t="shared" si="16"/>
        <v>74566.728496699652</v>
      </c>
      <c r="W62">
        <f t="shared" si="16"/>
        <v>75036.597173097776</v>
      </c>
      <c r="X62">
        <f t="shared" si="16"/>
        <v>80215.577369992694</v>
      </c>
      <c r="Y62">
        <f t="shared" si="16"/>
        <v>86329.946417574945</v>
      </c>
      <c r="Z62">
        <f t="shared" si="16"/>
        <v>94572.920429692633</v>
      </c>
      <c r="AA62">
        <f t="shared" si="16"/>
        <v>92326.122158575192</v>
      </c>
      <c r="AB62">
        <f t="shared" si="16"/>
        <v>87703.910805983571</v>
      </c>
      <c r="AC62" s="10">
        <f t="shared" si="16"/>
        <v>96516.220458090684</v>
      </c>
      <c r="AM62">
        <v>0.87681629999999999</v>
      </c>
    </row>
    <row r="63" spans="8:41" x14ac:dyDescent="0.35">
      <c r="H63" s="11"/>
      <c r="I63" s="4" t="s">
        <v>10</v>
      </c>
      <c r="J63">
        <f t="shared" ref="J63:AC68" si="17">J24+J33</f>
        <v>3172429.064397851</v>
      </c>
      <c r="K63">
        <f t="shared" si="17"/>
        <v>3348510.1805467657</v>
      </c>
      <c r="L63">
        <f t="shared" si="17"/>
        <v>4157258.2848834833</v>
      </c>
      <c r="M63">
        <f t="shared" si="17"/>
        <v>4812381.8992757322</v>
      </c>
      <c r="N63">
        <f t="shared" si="17"/>
        <v>4720582.5755318906</v>
      </c>
      <c r="O63">
        <f t="shared" si="17"/>
        <v>4688317.5301641915</v>
      </c>
      <c r="P63">
        <f t="shared" si="17"/>
        <v>5486454.6329262042</v>
      </c>
      <c r="Q63">
        <f t="shared" si="17"/>
        <v>5626807.819674301</v>
      </c>
      <c r="R63">
        <f t="shared" si="17"/>
        <v>6369313.5080848858</v>
      </c>
      <c r="S63">
        <f t="shared" si="17"/>
        <v>6186425.3324954007</v>
      </c>
      <c r="T63">
        <f t="shared" si="17"/>
        <v>6241741.223099513</v>
      </c>
      <c r="U63">
        <f t="shared" si="17"/>
        <v>6519393.2273093835</v>
      </c>
      <c r="V63">
        <f t="shared" si="17"/>
        <v>7308780.0788027281</v>
      </c>
      <c r="W63">
        <f t="shared" si="17"/>
        <v>7368497.6358189052</v>
      </c>
      <c r="X63">
        <f t="shared" si="17"/>
        <v>7891624.6811762853</v>
      </c>
      <c r="Y63">
        <f t="shared" si="17"/>
        <v>8508773.0906668492</v>
      </c>
      <c r="Z63">
        <f t="shared" si="17"/>
        <v>9338258.6237707511</v>
      </c>
      <c r="AA63">
        <f t="shared" si="17"/>
        <v>9132994.0853678603</v>
      </c>
      <c r="AB63">
        <f t="shared" si="17"/>
        <v>8691462.8279736079</v>
      </c>
      <c r="AC63" s="10">
        <f t="shared" si="17"/>
        <v>9581983.2432985306</v>
      </c>
      <c r="AM63">
        <v>0.8928123</v>
      </c>
    </row>
    <row r="64" spans="8:41" x14ac:dyDescent="0.35">
      <c r="H64" s="11"/>
      <c r="I64" s="4" t="s">
        <v>11</v>
      </c>
      <c r="J64">
        <f t="shared" si="17"/>
        <v>25277586.446108483</v>
      </c>
      <c r="K64">
        <f t="shared" si="17"/>
        <v>26676027.786969393</v>
      </c>
      <c r="L64">
        <f t="shared" si="17"/>
        <v>33113331.515420042</v>
      </c>
      <c r="M64">
        <f t="shared" si="17"/>
        <v>38325053.026306257</v>
      </c>
      <c r="N64">
        <f t="shared" si="17"/>
        <v>37587683.906758897</v>
      </c>
      <c r="O64">
        <f t="shared" si="17"/>
        <v>37324564.41477108</v>
      </c>
      <c r="P64">
        <f t="shared" si="17"/>
        <v>43671464.987129569</v>
      </c>
      <c r="Q64">
        <f t="shared" si="17"/>
        <v>44781306.795328438</v>
      </c>
      <c r="R64">
        <f t="shared" si="17"/>
        <v>50682320.571251221</v>
      </c>
      <c r="S64">
        <f t="shared" si="17"/>
        <v>49219057.997612439</v>
      </c>
      <c r="T64">
        <f t="shared" si="17"/>
        <v>49651161.005285673</v>
      </c>
      <c r="U64">
        <f t="shared" si="17"/>
        <v>51851511.65105778</v>
      </c>
      <c r="V64">
        <f t="shared" si="17"/>
        <v>58120615.317683287</v>
      </c>
      <c r="W64">
        <f t="shared" si="17"/>
        <v>58586261.908860356</v>
      </c>
      <c r="X64">
        <f t="shared" si="17"/>
        <v>62735773.792828858</v>
      </c>
      <c r="Y64">
        <f t="shared" si="17"/>
        <v>67631378.453389943</v>
      </c>
      <c r="Z64">
        <f t="shared" si="17"/>
        <v>74213022.195061147</v>
      </c>
      <c r="AA64">
        <f t="shared" si="17"/>
        <v>72570611.264996216</v>
      </c>
      <c r="AB64">
        <f t="shared" si="17"/>
        <v>69051692.257095411</v>
      </c>
      <c r="AC64" s="10">
        <f t="shared" si="17"/>
        <v>76115159.054853469</v>
      </c>
      <c r="AM64">
        <v>0.90578060000000005</v>
      </c>
    </row>
    <row r="65" spans="1:39" x14ac:dyDescent="0.35">
      <c r="H65" s="11"/>
      <c r="I65" s="4" t="s">
        <v>12</v>
      </c>
      <c r="J65">
        <f t="shared" si="17"/>
        <v>93689807.834614426</v>
      </c>
      <c r="K65">
        <f t="shared" si="17"/>
        <v>98769121.305699706</v>
      </c>
      <c r="L65">
        <f t="shared" si="17"/>
        <v>122475321.4159814</v>
      </c>
      <c r="M65">
        <f t="shared" si="17"/>
        <v>141604337.78416905</v>
      </c>
      <c r="N65">
        <f t="shared" si="17"/>
        <v>138736215.96907604</v>
      </c>
      <c r="O65">
        <f t="shared" si="17"/>
        <v>137623284.99858344</v>
      </c>
      <c r="P65">
        <f t="shared" si="17"/>
        <v>160860804.20387107</v>
      </c>
      <c r="Q65">
        <f t="shared" si="17"/>
        <v>164780931.24243021</v>
      </c>
      <c r="R65">
        <f t="shared" si="17"/>
        <v>186305987.15107077</v>
      </c>
      <c r="S65">
        <f t="shared" si="17"/>
        <v>180744946.94240588</v>
      </c>
      <c r="T65">
        <f t="shared" si="17"/>
        <v>182149188.63178486</v>
      </c>
      <c r="U65">
        <f t="shared" si="17"/>
        <v>190031957.07832265</v>
      </c>
      <c r="V65">
        <f t="shared" si="17"/>
        <v>212796867.25314158</v>
      </c>
      <c r="W65">
        <f t="shared" si="17"/>
        <v>214290562.92396829</v>
      </c>
      <c r="X65">
        <f t="shared" si="17"/>
        <v>229243573.52172107</v>
      </c>
      <c r="Y65">
        <f t="shared" si="17"/>
        <v>246892119.4098497</v>
      </c>
      <c r="Z65">
        <f t="shared" si="17"/>
        <v>270656591.73291492</v>
      </c>
      <c r="AA65">
        <f t="shared" si="17"/>
        <v>264412022.79558069</v>
      </c>
      <c r="AB65">
        <f t="shared" si="17"/>
        <v>251350118.70141765</v>
      </c>
      <c r="AC65" s="10">
        <f t="shared" si="17"/>
        <v>276797843.53002244</v>
      </c>
      <c r="AM65">
        <v>0.9161821</v>
      </c>
    </row>
    <row r="66" spans="1:39" x14ac:dyDescent="0.35">
      <c r="H66" s="11"/>
      <c r="I66" s="4" t="s">
        <v>13</v>
      </c>
      <c r="J66">
        <f t="shared" si="17"/>
        <v>140208428.45503432</v>
      </c>
      <c r="K66">
        <f t="shared" si="17"/>
        <v>147694957.42212307</v>
      </c>
      <c r="L66">
        <f t="shared" si="17"/>
        <v>183002459.95338377</v>
      </c>
      <c r="M66">
        <f t="shared" si="17"/>
        <v>211421878.52518633</v>
      </c>
      <c r="N66">
        <f t="shared" si="17"/>
        <v>206980496.28740373</v>
      </c>
      <c r="O66">
        <f t="shared" si="17"/>
        <v>205162932.2134493</v>
      </c>
      <c r="P66">
        <f t="shared" si="17"/>
        <v>239621515.73767972</v>
      </c>
      <c r="Q66">
        <f t="shared" si="17"/>
        <v>245274464.39153239</v>
      </c>
      <c r="R66">
        <f t="shared" si="17"/>
        <v>277104272.5501321</v>
      </c>
      <c r="S66">
        <f t="shared" si="17"/>
        <v>268630197.58166575</v>
      </c>
      <c r="T66">
        <f t="shared" si="17"/>
        <v>270513786.32782215</v>
      </c>
      <c r="U66">
        <f t="shared" si="17"/>
        <v>282009375.23488355</v>
      </c>
      <c r="V66">
        <f t="shared" si="17"/>
        <v>315557230.55052817</v>
      </c>
      <c r="W66">
        <f t="shared" si="17"/>
        <v>317536181.50699341</v>
      </c>
      <c r="X66">
        <f t="shared" si="17"/>
        <v>339442238.79065394</v>
      </c>
      <c r="Y66">
        <f t="shared" si="17"/>
        <v>365305125.45035326</v>
      </c>
      <c r="Z66">
        <f t="shared" si="17"/>
        <v>400173441.71513474</v>
      </c>
      <c r="AA66">
        <f t="shared" si="17"/>
        <v>390654892.88654721</v>
      </c>
      <c r="AB66">
        <f t="shared" si="17"/>
        <v>371086271.33195674</v>
      </c>
      <c r="AC66" s="10">
        <f t="shared" si="17"/>
        <v>408360318.4920215</v>
      </c>
      <c r="AM66">
        <v>0.92446119999999998</v>
      </c>
    </row>
    <row r="67" spans="1:39" x14ac:dyDescent="0.35">
      <c r="H67" s="11"/>
      <c r="I67" s="4" t="s">
        <v>14</v>
      </c>
      <c r="J67">
        <f t="shared" si="17"/>
        <v>67327233.061446324</v>
      </c>
      <c r="K67">
        <f t="shared" si="17"/>
        <v>70874201.766549855</v>
      </c>
      <c r="L67">
        <f t="shared" si="17"/>
        <v>87757833.091136903</v>
      </c>
      <c r="M67">
        <f t="shared" si="17"/>
        <v>101317843.62515634</v>
      </c>
      <c r="N67">
        <f t="shared" si="17"/>
        <v>99122692.659177214</v>
      </c>
      <c r="O67">
        <f t="shared" si="17"/>
        <v>98186288.336182892</v>
      </c>
      <c r="P67">
        <f t="shared" si="17"/>
        <v>114600541.48098755</v>
      </c>
      <c r="Q67">
        <f t="shared" si="17"/>
        <v>117225678.44083008</v>
      </c>
      <c r="R67">
        <f t="shared" si="17"/>
        <v>132349974.10432976</v>
      </c>
      <c r="S67">
        <f t="shared" si="17"/>
        <v>128217221.60193229</v>
      </c>
      <c r="T67">
        <f t="shared" si="17"/>
        <v>129030538.25017259</v>
      </c>
      <c r="U67">
        <f t="shared" si="17"/>
        <v>134424652.89634949</v>
      </c>
      <c r="V67">
        <f t="shared" si="17"/>
        <v>150316443.80307347</v>
      </c>
      <c r="W67">
        <f t="shared" si="17"/>
        <v>151159439.82657436</v>
      </c>
      <c r="X67">
        <f t="shared" si="17"/>
        <v>161481349.25285763</v>
      </c>
      <c r="Y67">
        <f t="shared" si="17"/>
        <v>173671048.10061187</v>
      </c>
      <c r="Z67">
        <f t="shared" si="17"/>
        <v>190123521.37537926</v>
      </c>
      <c r="AA67">
        <f t="shared" si="17"/>
        <v>185480196.8065809</v>
      </c>
      <c r="AB67">
        <f t="shared" si="17"/>
        <v>176074570.14976907</v>
      </c>
      <c r="AC67" s="10">
        <f t="shared" si="17"/>
        <v>193634857.40517151</v>
      </c>
      <c r="AM67">
        <v>0.93101520000000004</v>
      </c>
    </row>
    <row r="68" spans="1:39" ht="15" thickBot="1" x14ac:dyDescent="0.4">
      <c r="H68" s="18"/>
      <c r="I68" s="19" t="s">
        <v>15</v>
      </c>
      <c r="J68" s="12">
        <f t="shared" si="17"/>
        <v>8789005.0754147936</v>
      </c>
      <c r="K68" s="12">
        <f t="shared" si="17"/>
        <v>9244641.2416968681</v>
      </c>
      <c r="L68" s="12">
        <f t="shared" si="17"/>
        <v>11437757.444659771</v>
      </c>
      <c r="M68" s="12">
        <f t="shared" si="17"/>
        <v>13194539.368614729</v>
      </c>
      <c r="N68" s="12">
        <f t="shared" si="17"/>
        <v>12898372.10448074</v>
      </c>
      <c r="O68" s="12">
        <f t="shared" si="17"/>
        <v>12766339.734376628</v>
      </c>
      <c r="P68" s="12">
        <f t="shared" si="17"/>
        <v>14888680.618313763</v>
      </c>
      <c r="Q68" s="12">
        <f t="shared" si="17"/>
        <v>15217613.565628633</v>
      </c>
      <c r="R68" s="12">
        <f t="shared" si="17"/>
        <v>17167307.626929648</v>
      </c>
      <c r="S68" s="12">
        <f t="shared" si="17"/>
        <v>16618029.269804757</v>
      </c>
      <c r="T68" s="12">
        <f t="shared" si="17"/>
        <v>16710167.742599607</v>
      </c>
      <c r="U68" s="12">
        <f t="shared" si="17"/>
        <v>17394930.489160158</v>
      </c>
      <c r="V68" s="12">
        <f t="shared" si="17"/>
        <v>19435964.054758236</v>
      </c>
      <c r="W68" s="12">
        <f t="shared" si="17"/>
        <v>19529496.790507238</v>
      </c>
      <c r="X68" s="12">
        <f t="shared" si="17"/>
        <v>20846575.084691856</v>
      </c>
      <c r="Y68" s="12">
        <f t="shared" si="17"/>
        <v>22402512.732544616</v>
      </c>
      <c r="Z68" s="12">
        <f t="shared" si="17"/>
        <v>24505441.630986162</v>
      </c>
      <c r="AA68" s="12">
        <f t="shared" si="17"/>
        <v>23888123.686088752</v>
      </c>
      <c r="AB68" s="12">
        <f t="shared" si="17"/>
        <v>22658929.136858966</v>
      </c>
      <c r="AC68" s="16">
        <f t="shared" si="17"/>
        <v>24899177.467403408</v>
      </c>
      <c r="AM68">
        <v>0.93618380000000001</v>
      </c>
    </row>
    <row r="69" spans="1:39" x14ac:dyDescent="0.35">
      <c r="I69" t="s">
        <v>32</v>
      </c>
      <c r="J69">
        <f>SUM(J62:J68)</f>
        <v>338497609.33677167</v>
      </c>
      <c r="K69">
        <f t="shared" ref="K69:AC69" si="18">SUM(K62:K68)</f>
        <v>356642348.61586493</v>
      </c>
      <c r="L69">
        <f t="shared" si="18"/>
        <v>441987192.3867268</v>
      </c>
      <c r="M69">
        <f t="shared" si="18"/>
        <v>510725979.96647072</v>
      </c>
      <c r="N69">
        <f t="shared" si="18"/>
        <v>500094941.5192368</v>
      </c>
      <c r="O69">
        <f t="shared" si="18"/>
        <v>495800197.33666039</v>
      </c>
      <c r="P69">
        <f t="shared" si="18"/>
        <v>579186074.39787269</v>
      </c>
      <c r="Q69">
        <f t="shared" si="18"/>
        <v>592964752.31386518</v>
      </c>
      <c r="R69">
        <f t="shared" si="18"/>
        <v>670044647.86142194</v>
      </c>
      <c r="S69">
        <f t="shared" si="18"/>
        <v>649679350.79549563</v>
      </c>
      <c r="T69">
        <f t="shared" si="18"/>
        <v>654360502.23105645</v>
      </c>
      <c r="U69">
        <f t="shared" si="18"/>
        <v>682298457.89348829</v>
      </c>
      <c r="V69">
        <f t="shared" si="18"/>
        <v>763610467.78648412</v>
      </c>
      <c r="W69">
        <f t="shared" si="18"/>
        <v>768545477.18989551</v>
      </c>
      <c r="X69">
        <f t="shared" si="18"/>
        <v>821721350.70129979</v>
      </c>
      <c r="Y69">
        <f t="shared" si="18"/>
        <v>884497287.18383384</v>
      </c>
      <c r="Z69">
        <f t="shared" si="18"/>
        <v>969104850.19367671</v>
      </c>
      <c r="AA69">
        <f t="shared" si="18"/>
        <v>946231167.64732027</v>
      </c>
      <c r="AB69">
        <f t="shared" si="18"/>
        <v>899000748.31587744</v>
      </c>
      <c r="AC69">
        <f t="shared" si="18"/>
        <v>989485855.41322887</v>
      </c>
      <c r="AM69">
        <v>0.94024870000000005</v>
      </c>
    </row>
    <row r="70" spans="1:39" x14ac:dyDescent="0.35">
      <c r="I70" t="s">
        <v>33</v>
      </c>
      <c r="J70">
        <f>SUM(J54:J60)</f>
        <v>396203650.69654423</v>
      </c>
      <c r="K70">
        <f t="shared" ref="K70:AC70" si="19">SUM(K54:K60)</f>
        <v>409620496.27259499</v>
      </c>
      <c r="L70">
        <f t="shared" si="19"/>
        <v>500288650.28926706</v>
      </c>
      <c r="M70">
        <f t="shared" si="19"/>
        <v>571794391.70039618</v>
      </c>
      <c r="N70">
        <f t="shared" si="19"/>
        <v>555443065.44464874</v>
      </c>
      <c r="O70">
        <f t="shared" si="19"/>
        <v>547609496.78454912</v>
      </c>
      <c r="P70">
        <f t="shared" si="19"/>
        <v>637365497.9621985</v>
      </c>
      <c r="Q70">
        <f t="shared" si="19"/>
        <v>651117573.72705007</v>
      </c>
      <c r="R70">
        <f t="shared" si="19"/>
        <v>735033863.33040893</v>
      </c>
      <c r="S70">
        <f t="shared" si="19"/>
        <v>712650033.75284636</v>
      </c>
      <c r="T70">
        <f t="shared" si="19"/>
        <v>718256611.42014897</v>
      </c>
      <c r="U70">
        <f t="shared" si="19"/>
        <v>749832239.09388113</v>
      </c>
      <c r="V70">
        <f t="shared" si="19"/>
        <v>840573526.70550203</v>
      </c>
      <c r="W70">
        <f t="shared" si="19"/>
        <v>847679198.15797091</v>
      </c>
      <c r="X70">
        <f t="shared" si="19"/>
        <v>908353847.32889724</v>
      </c>
      <c r="Y70">
        <f t="shared" si="19"/>
        <v>977429053.57548892</v>
      </c>
      <c r="Z70">
        <f t="shared" si="19"/>
        <v>1074328963.4603384</v>
      </c>
      <c r="AA70">
        <f t="shared" si="19"/>
        <v>1052281865.2380104</v>
      </c>
      <c r="AB70">
        <f t="shared" si="19"/>
        <v>1002891121.7621925</v>
      </c>
      <c r="AC70">
        <f t="shared" si="19"/>
        <v>1107268213.8365231</v>
      </c>
      <c r="AM70">
        <v>0.94343949999999999</v>
      </c>
    </row>
    <row r="71" spans="1:39" x14ac:dyDescent="0.35">
      <c r="A71" t="s">
        <v>34</v>
      </c>
      <c r="I71" t="s">
        <v>35</v>
      </c>
      <c r="J71">
        <f>J70-J69</f>
        <v>57706041.359772563</v>
      </c>
      <c r="K71">
        <f t="shared" ref="K71:AC71" si="20">K70-K69</f>
        <v>52978147.656730056</v>
      </c>
      <c r="L71">
        <f t="shared" si="20"/>
        <v>58301457.902540267</v>
      </c>
      <c r="M71">
        <f t="shared" si="20"/>
        <v>61068411.733925462</v>
      </c>
      <c r="N71">
        <f t="shared" si="20"/>
        <v>55348123.92541194</v>
      </c>
      <c r="O71">
        <f t="shared" si="20"/>
        <v>51809299.447888732</v>
      </c>
      <c r="P71">
        <f t="shared" si="20"/>
        <v>58179423.564325809</v>
      </c>
      <c r="Q71">
        <f t="shared" si="20"/>
        <v>58152821.413184881</v>
      </c>
      <c r="R71">
        <f t="shared" si="20"/>
        <v>64989215.468986988</v>
      </c>
      <c r="S71">
        <f t="shared" si="20"/>
        <v>62970682.957350731</v>
      </c>
      <c r="T71">
        <f t="shared" si="20"/>
        <v>63896109.189092517</v>
      </c>
      <c r="U71">
        <f t="shared" si="20"/>
        <v>67533781.200392842</v>
      </c>
      <c r="V71">
        <f t="shared" si="20"/>
        <v>76963058.919017911</v>
      </c>
      <c r="W71">
        <f t="shared" si="20"/>
        <v>79133720.968075395</v>
      </c>
      <c r="X71">
        <f t="shared" si="20"/>
        <v>86632496.627597451</v>
      </c>
      <c r="Y71">
        <f t="shared" si="20"/>
        <v>92931766.391655087</v>
      </c>
      <c r="Z71">
        <f t="shared" si="20"/>
        <v>105224113.26666164</v>
      </c>
      <c r="AA71">
        <f t="shared" si="20"/>
        <v>106050697.59069014</v>
      </c>
      <c r="AB71">
        <f t="shared" si="20"/>
        <v>103890373.44631505</v>
      </c>
      <c r="AC71">
        <f t="shared" si="20"/>
        <v>117782358.42329419</v>
      </c>
      <c r="AM71">
        <v>0.94594089999999997</v>
      </c>
    </row>
    <row r="72" spans="1:39" x14ac:dyDescent="0.35">
      <c r="A72" t="s">
        <v>36</v>
      </c>
      <c r="I72" t="s">
        <v>42</v>
      </c>
      <c r="J72">
        <f>J71/J70</f>
        <v>0.14564742464720526</v>
      </c>
      <c r="K72">
        <f t="shared" ref="K72:AC72" si="21">K71/K70</f>
        <v>0.12933470892890589</v>
      </c>
      <c r="L72">
        <f t="shared" si="21"/>
        <v>0.11653563971285445</v>
      </c>
      <c r="M72">
        <f t="shared" si="21"/>
        <v>0.1068013478626834</v>
      </c>
      <c r="N72">
        <f t="shared" si="21"/>
        <v>9.9646799768945027E-2</v>
      </c>
      <c r="O72">
        <f t="shared" si="21"/>
        <v>9.460993600750596E-2</v>
      </c>
      <c r="P72">
        <f t="shared" si="21"/>
        <v>9.1281099699212734E-2</v>
      </c>
      <c r="Q72">
        <f t="shared" si="21"/>
        <v>8.9312320477411458E-2</v>
      </c>
      <c r="R72">
        <f t="shared" si="21"/>
        <v>8.8416627738106462E-2</v>
      </c>
      <c r="S72">
        <f t="shared" si="21"/>
        <v>8.8361299340356941E-2</v>
      </c>
      <c r="T72">
        <f t="shared" si="21"/>
        <v>8.896000144399098E-2</v>
      </c>
      <c r="U72">
        <f t="shared" si="21"/>
        <v>9.006518749047468E-2</v>
      </c>
      <c r="V72">
        <f t="shared" si="21"/>
        <v>9.1560174659155308E-2</v>
      </c>
      <c r="W72">
        <f t="shared" si="21"/>
        <v>9.3353383143098281E-2</v>
      </c>
      <c r="X72">
        <f t="shared" si="21"/>
        <v>9.5373071719075914E-2</v>
      </c>
      <c r="Y72">
        <f t="shared" si="21"/>
        <v>9.5077761451540246E-2</v>
      </c>
      <c r="Z72">
        <f t="shared" si="21"/>
        <v>9.794403469095922E-2</v>
      </c>
      <c r="AA72">
        <f t="shared" si="21"/>
        <v>0.10078164519798415</v>
      </c>
      <c r="AB72">
        <f t="shared" si="21"/>
        <v>0.103590879599939</v>
      </c>
      <c r="AC72">
        <f t="shared" si="21"/>
        <v>0.10637202165787409</v>
      </c>
      <c r="AE72">
        <f>AVERAGE(J72:AC72)</f>
        <v>0.10065126826186399</v>
      </c>
      <c r="AM72">
        <v>0.94789979999999996</v>
      </c>
    </row>
    <row r="73" spans="1:39" x14ac:dyDescent="0.35">
      <c r="A73" t="s">
        <v>37</v>
      </c>
      <c r="AM73">
        <v>0.94943290000000002</v>
      </c>
    </row>
    <row r="74" spans="1:39" x14ac:dyDescent="0.35">
      <c r="A74" t="s">
        <v>38</v>
      </c>
      <c r="AM74">
        <v>0.95063220000000004</v>
      </c>
    </row>
    <row r="75" spans="1:39" x14ac:dyDescent="0.35">
      <c r="A75" t="s">
        <v>39</v>
      </c>
      <c r="AM75">
        <v>0.95157009999999997</v>
      </c>
    </row>
    <row r="76" spans="1:39" x14ac:dyDescent="0.35">
      <c r="AM76">
        <v>0.95492619999999995</v>
      </c>
    </row>
    <row r="77" spans="1:39" x14ac:dyDescent="0.35">
      <c r="AM77">
        <v>0.95492619999999995</v>
      </c>
    </row>
    <row r="78" spans="1:39" x14ac:dyDescent="0.35">
      <c r="AM78">
        <v>0.95492619999999995</v>
      </c>
    </row>
    <row r="79" spans="1:39" x14ac:dyDescent="0.35">
      <c r="A79" t="s">
        <v>40</v>
      </c>
      <c r="AM79">
        <v>0.95492619999999995</v>
      </c>
    </row>
    <row r="80" spans="1:39" x14ac:dyDescent="0.35">
      <c r="A80" t="s">
        <v>41</v>
      </c>
      <c r="AM80">
        <v>0.95492619999999995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0fa8956-a798-464c-8f12-32bf7523f26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78E7A0A384B34B86709151F1E435A2" ma:contentTypeVersion="16" ma:contentTypeDescription="Create a new document." ma:contentTypeScope="" ma:versionID="7e1aca1a618bbc8b956e5b0fec43b032">
  <xsd:schema xmlns:xsd="http://www.w3.org/2001/XMLSchema" xmlns:xs="http://www.w3.org/2001/XMLSchema" xmlns:p="http://schemas.microsoft.com/office/2006/metadata/properties" xmlns:ns3="00fa8956-a798-464c-8f12-32bf7523f269" xmlns:ns4="369743dd-03f9-49e7-aad6-a6397dedb762" targetNamespace="http://schemas.microsoft.com/office/2006/metadata/properties" ma:root="true" ma:fieldsID="5f873a907a76e684a49fe746a2da30cb" ns3:_="" ns4:_="">
    <xsd:import namespace="00fa8956-a798-464c-8f12-32bf7523f269"/>
    <xsd:import namespace="369743dd-03f9-49e7-aad6-a6397dedb7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a8956-a798-464c-8f12-32bf7523f2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743dd-03f9-49e7-aad6-a6397dedb76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59F370-6559-4BB9-9A58-A12DD922B002}">
  <ds:schemaRefs>
    <ds:schemaRef ds:uri="http://schemas.microsoft.com/office/2006/metadata/properties"/>
    <ds:schemaRef ds:uri="http://schemas.microsoft.com/office/infopath/2007/PartnerControls"/>
    <ds:schemaRef ds:uri="00fa8956-a798-464c-8f12-32bf7523f269"/>
  </ds:schemaRefs>
</ds:datastoreItem>
</file>

<file path=customXml/itemProps2.xml><?xml version="1.0" encoding="utf-8"?>
<ds:datastoreItem xmlns:ds="http://schemas.openxmlformats.org/officeDocument/2006/customXml" ds:itemID="{22729E2E-EE18-4C16-9A9B-D13653305E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CE6E5F-EAD2-442F-AD75-0B0B655BDD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fa8956-a798-464c-8f12-32bf7523f269"/>
    <ds:schemaRef ds:uri="369743dd-03f9-49e7-aad6-a6397dedb7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Mortality saving past 20 years</vt:lpstr>
      <vt:lpstr>sensitivity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Zhou</dc:creator>
  <cp:keywords/>
  <dc:description/>
  <cp:lastModifiedBy>Steven Zhou</cp:lastModifiedBy>
  <cp:revision/>
  <dcterms:created xsi:type="dcterms:W3CDTF">2015-06-05T18:17:20Z</dcterms:created>
  <dcterms:modified xsi:type="dcterms:W3CDTF">2024-03-28T06:53:48Z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0x0101000578E7A0A384B34B86709151F1E435A2</vt:lpwstr>
  </property>
</Properties>
</file>