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Steven\OneDrive\Desktop\Work\ACTL4001\"/>
    </mc:Choice>
  </mc:AlternateContent>
  <xr:revisionPtr revIDLastSave="0" documentId="13_ncr:1_{FE7D616D-4530-4965-8FF5-3D70C9933A7C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mortality cost projection" sheetId="1" r:id="rId1"/>
    <sheet name="sensitivity test mortality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8" i="3" l="1"/>
  <c r="E108" i="3"/>
  <c r="F107" i="3"/>
  <c r="E107" i="3"/>
  <c r="F106" i="3"/>
  <c r="E106" i="3"/>
  <c r="F105" i="3"/>
  <c r="E105" i="3"/>
  <c r="F104" i="3"/>
  <c r="E104" i="3"/>
  <c r="F103" i="3"/>
  <c r="E103" i="3"/>
  <c r="F102" i="3"/>
  <c r="E102" i="3"/>
  <c r="F101" i="3"/>
  <c r="E101" i="3"/>
  <c r="F100" i="3"/>
  <c r="E100" i="3"/>
  <c r="F99" i="3"/>
  <c r="E99" i="3"/>
  <c r="F98" i="3"/>
  <c r="E98" i="3"/>
  <c r="F97" i="3"/>
  <c r="E97" i="3"/>
  <c r="F96" i="3"/>
  <c r="E96" i="3"/>
  <c r="F95" i="3"/>
  <c r="E95" i="3"/>
  <c r="F94" i="3"/>
  <c r="E94" i="3"/>
  <c r="F93" i="3"/>
  <c r="E93" i="3"/>
  <c r="F92" i="3"/>
  <c r="E92" i="3"/>
  <c r="F91" i="3"/>
  <c r="E91" i="3"/>
  <c r="F90" i="3"/>
  <c r="E90" i="3"/>
  <c r="F89" i="3"/>
  <c r="E89" i="3"/>
  <c r="Z38" i="3"/>
  <c r="Y38" i="3"/>
  <c r="R38" i="3"/>
  <c r="Q38" i="3"/>
  <c r="P38" i="3"/>
  <c r="M38" i="3"/>
  <c r="L38" i="3"/>
  <c r="I38" i="3"/>
  <c r="J38" i="3" s="1"/>
  <c r="AA37" i="3"/>
  <c r="Z37" i="3"/>
  <c r="S37" i="3"/>
  <c r="R37" i="3"/>
  <c r="Q37" i="3"/>
  <c r="P37" i="3"/>
  <c r="O37" i="3"/>
  <c r="N37" i="3"/>
  <c r="M37" i="3"/>
  <c r="M67" i="3" s="1"/>
  <c r="L37" i="3"/>
  <c r="I37" i="3"/>
  <c r="K37" i="3" s="1"/>
  <c r="AB36" i="3"/>
  <c r="AA36" i="3"/>
  <c r="T36" i="3"/>
  <c r="Q36" i="3"/>
  <c r="P36" i="3"/>
  <c r="N36" i="3"/>
  <c r="M36" i="3"/>
  <c r="I36" i="3"/>
  <c r="L36" i="3" s="1"/>
  <c r="I35" i="3"/>
  <c r="AC34" i="3"/>
  <c r="O34" i="3"/>
  <c r="J34" i="3"/>
  <c r="I34" i="3"/>
  <c r="W33" i="3"/>
  <c r="V33" i="3"/>
  <c r="U33" i="3"/>
  <c r="T33" i="3"/>
  <c r="S33" i="3"/>
  <c r="R33" i="3"/>
  <c r="Q33" i="3"/>
  <c r="P33" i="3"/>
  <c r="K33" i="3"/>
  <c r="J33" i="3"/>
  <c r="I33" i="3"/>
  <c r="W32" i="3"/>
  <c r="V32" i="3"/>
  <c r="T32" i="3"/>
  <c r="S32" i="3"/>
  <c r="R32" i="3"/>
  <c r="Q32" i="3"/>
  <c r="L32" i="3"/>
  <c r="K32" i="3"/>
  <c r="I32" i="3"/>
  <c r="P32" i="3" s="1"/>
  <c r="Y29" i="3"/>
  <c r="X29" i="3"/>
  <c r="W29" i="3"/>
  <c r="V29" i="3"/>
  <c r="U29" i="3"/>
  <c r="T29" i="3"/>
  <c r="S29" i="3"/>
  <c r="R29" i="3"/>
  <c r="R68" i="3" s="1"/>
  <c r="I29" i="3"/>
  <c r="Q29" i="3" s="1"/>
  <c r="Z28" i="3"/>
  <c r="X28" i="3"/>
  <c r="W28" i="3"/>
  <c r="V28" i="3"/>
  <c r="U28" i="3"/>
  <c r="T28" i="3"/>
  <c r="S28" i="3"/>
  <c r="N28" i="3"/>
  <c r="M28" i="3"/>
  <c r="I28" i="3"/>
  <c r="R28" i="3" s="1"/>
  <c r="AA27" i="3"/>
  <c r="Z27" i="3"/>
  <c r="Y27" i="3"/>
  <c r="X27" i="3"/>
  <c r="W27" i="3"/>
  <c r="V27" i="3"/>
  <c r="O27" i="3"/>
  <c r="N27" i="3"/>
  <c r="N66" i="3" s="1"/>
  <c r="I27" i="3"/>
  <c r="AB26" i="3"/>
  <c r="AA26" i="3"/>
  <c r="Z26" i="3"/>
  <c r="Y26" i="3"/>
  <c r="X26" i="3"/>
  <c r="W26" i="3"/>
  <c r="V26" i="3"/>
  <c r="U26" i="3"/>
  <c r="P26" i="3"/>
  <c r="O26" i="3"/>
  <c r="I26" i="3"/>
  <c r="T26" i="3" s="1"/>
  <c r="AC25" i="3"/>
  <c r="AB25" i="3"/>
  <c r="AA25" i="3"/>
  <c r="Z25" i="3"/>
  <c r="I25" i="3"/>
  <c r="P25" i="3" s="1"/>
  <c r="I24" i="3"/>
  <c r="AC24" i="3" s="1"/>
  <c r="AC23" i="3"/>
  <c r="AB23" i="3"/>
  <c r="I23" i="3"/>
  <c r="I19" i="3"/>
  <c r="AC19" i="3" s="1"/>
  <c r="AC17" i="3"/>
  <c r="AB17" i="3"/>
  <c r="AA17" i="3"/>
  <c r="V17" i="3"/>
  <c r="U17" i="3"/>
  <c r="N17" i="3"/>
  <c r="N58" i="3" s="1"/>
  <c r="M17" i="3"/>
  <c r="M58" i="3" s="1"/>
  <c r="L17" i="3"/>
  <c r="L58" i="3" s="1"/>
  <c r="K17" i="3"/>
  <c r="K58" i="3" s="1"/>
  <c r="I17" i="3"/>
  <c r="I16" i="3"/>
  <c r="L16" i="3" s="1"/>
  <c r="L57" i="3" s="1"/>
  <c r="AC15" i="3"/>
  <c r="X15" i="3"/>
  <c r="W15" i="3"/>
  <c r="P15" i="3"/>
  <c r="O15" i="3"/>
  <c r="N15" i="3"/>
  <c r="M15" i="3"/>
  <c r="I15" i="3"/>
  <c r="K15" i="3" s="1"/>
  <c r="Z13" i="3"/>
  <c r="Y13" i="3"/>
  <c r="R13" i="3"/>
  <c r="Q13" i="3"/>
  <c r="P13" i="3"/>
  <c r="O13" i="3"/>
  <c r="B13" i="3"/>
  <c r="AB8" i="3"/>
  <c r="AA8" i="3"/>
  <c r="Z8" i="3"/>
  <c r="W8" i="3"/>
  <c r="U8" i="3"/>
  <c r="T8" i="3"/>
  <c r="S8" i="3"/>
  <c r="R8" i="3"/>
  <c r="Q8" i="3"/>
  <c r="P8" i="3"/>
  <c r="O8" i="3"/>
  <c r="N8" i="3"/>
  <c r="M8" i="3"/>
  <c r="J8" i="3"/>
  <c r="I8" i="3"/>
  <c r="L8" i="3" s="1"/>
  <c r="E8" i="3"/>
  <c r="I7" i="3"/>
  <c r="S7" i="3" s="1"/>
  <c r="E7" i="3"/>
  <c r="I18" i="3" s="1"/>
  <c r="AA6" i="3"/>
  <c r="AA58" i="3" s="1"/>
  <c r="Z6" i="3"/>
  <c r="Y6" i="3"/>
  <c r="X6" i="3"/>
  <c r="W6" i="3"/>
  <c r="V6" i="3"/>
  <c r="V58" i="3" s="1"/>
  <c r="U6" i="3"/>
  <c r="T6" i="3"/>
  <c r="S6" i="3"/>
  <c r="R6" i="3"/>
  <c r="Q6" i="3"/>
  <c r="N6" i="3"/>
  <c r="M6" i="3"/>
  <c r="L6" i="3"/>
  <c r="K6" i="3"/>
  <c r="J6" i="3"/>
  <c r="I6" i="3"/>
  <c r="P6" i="3" s="1"/>
  <c r="E6" i="3"/>
  <c r="AA5" i="3"/>
  <c r="Z5" i="3"/>
  <c r="Y5" i="3"/>
  <c r="X5" i="3"/>
  <c r="W5" i="3"/>
  <c r="V5" i="3"/>
  <c r="U5" i="3"/>
  <c r="T5" i="3"/>
  <c r="S5" i="3"/>
  <c r="P5" i="3"/>
  <c r="N5" i="3"/>
  <c r="M5" i="3"/>
  <c r="L5" i="3"/>
  <c r="I5" i="3"/>
  <c r="R5" i="3" s="1"/>
  <c r="E5" i="3"/>
  <c r="AB4" i="3"/>
  <c r="AA4" i="3"/>
  <c r="Z4" i="3"/>
  <c r="Y4" i="3"/>
  <c r="X4" i="3"/>
  <c r="W4" i="3"/>
  <c r="V4" i="3"/>
  <c r="U4" i="3"/>
  <c r="R4" i="3"/>
  <c r="P4" i="3"/>
  <c r="P56" i="3" s="1"/>
  <c r="O4" i="3"/>
  <c r="O56" i="3" s="1"/>
  <c r="N4" i="3"/>
  <c r="N56" i="3" s="1"/>
  <c r="I4" i="3"/>
  <c r="T4" i="3" s="1"/>
  <c r="E4" i="3"/>
  <c r="I3" i="3"/>
  <c r="Y3" i="3" s="1"/>
  <c r="E3" i="3"/>
  <c r="I14" i="3" s="1"/>
  <c r="N14" i="3" s="1"/>
  <c r="AC2" i="3"/>
  <c r="AB2" i="3"/>
  <c r="AA2" i="3"/>
  <c r="Z2" i="3"/>
  <c r="Z54" i="3" s="1"/>
  <c r="Y2" i="3"/>
  <c r="Y54" i="3" s="1"/>
  <c r="I2" i="3"/>
  <c r="L2" i="3" s="1"/>
  <c r="E2" i="3"/>
  <c r="I13" i="3" s="1"/>
  <c r="Q68" i="3" l="1"/>
  <c r="Y68" i="3"/>
  <c r="R67" i="3"/>
  <c r="S67" i="3"/>
  <c r="N67" i="3"/>
  <c r="Z67" i="3"/>
  <c r="Y18" i="3"/>
  <c r="W18" i="3"/>
  <c r="X18" i="3"/>
  <c r="V18" i="3"/>
  <c r="S18" i="3"/>
  <c r="R18" i="3"/>
  <c r="Q18" i="3"/>
  <c r="P18" i="3"/>
  <c r="O18" i="3"/>
  <c r="N18" i="3"/>
  <c r="AC18" i="3"/>
  <c r="AA18" i="3"/>
  <c r="AB18" i="3"/>
  <c r="M18" i="3"/>
  <c r="Z18" i="3"/>
  <c r="U18" i="3"/>
  <c r="L18" i="3"/>
  <c r="T18" i="3"/>
  <c r="K18" i="3"/>
  <c r="J18" i="3"/>
  <c r="R56" i="3"/>
  <c r="M60" i="3"/>
  <c r="R60" i="3"/>
  <c r="Y56" i="3"/>
  <c r="P58" i="3"/>
  <c r="S59" i="3"/>
  <c r="Z56" i="3"/>
  <c r="J19" i="3"/>
  <c r="M35" i="3"/>
  <c r="L35" i="3"/>
  <c r="K35" i="3"/>
  <c r="J35" i="3"/>
  <c r="AA35" i="3"/>
  <c r="AA65" i="3" s="1"/>
  <c r="Z35" i="3"/>
  <c r="Z65" i="3" s="1"/>
  <c r="Y35" i="3"/>
  <c r="Y65" i="3" s="1"/>
  <c r="X35" i="3"/>
  <c r="W35" i="3"/>
  <c r="W65" i="3" s="1"/>
  <c r="V35" i="3"/>
  <c r="V65" i="3" s="1"/>
  <c r="N35" i="3"/>
  <c r="AC64" i="3"/>
  <c r="AC54" i="3"/>
  <c r="K14" i="3"/>
  <c r="AA19" i="3"/>
  <c r="O7" i="3"/>
  <c r="K16" i="3"/>
  <c r="U35" i="3"/>
  <c r="U65" i="3" s="1"/>
  <c r="R3" i="3"/>
  <c r="R55" i="3" s="1"/>
  <c r="J58" i="3"/>
  <c r="P7" i="3"/>
  <c r="P59" i="3" s="1"/>
  <c r="U60" i="3"/>
  <c r="AA24" i="3"/>
  <c r="X65" i="3"/>
  <c r="N34" i="3"/>
  <c r="L34" i="3"/>
  <c r="M34" i="3"/>
  <c r="K34" i="3"/>
  <c r="AB34" i="3"/>
  <c r="AA34" i="3"/>
  <c r="AA64" i="3" s="1"/>
  <c r="Z34" i="3"/>
  <c r="Z64" i="3" s="1"/>
  <c r="Y34" i="3"/>
  <c r="X34" i="3"/>
  <c r="W34" i="3"/>
  <c r="AB35" i="3"/>
  <c r="AB65" i="3" s="1"/>
  <c r="X19" i="3"/>
  <c r="W19" i="3"/>
  <c r="W60" i="3" s="1"/>
  <c r="V19" i="3"/>
  <c r="U19" i="3"/>
  <c r="R19" i="3"/>
  <c r="Q19" i="3"/>
  <c r="Q60" i="3" s="1"/>
  <c r="P19" i="3"/>
  <c r="P60" i="3" s="1"/>
  <c r="O19" i="3"/>
  <c r="O60" i="3" s="1"/>
  <c r="N19" i="3"/>
  <c r="N60" i="3" s="1"/>
  <c r="M19" i="3"/>
  <c r="AB64" i="3"/>
  <c r="W23" i="3"/>
  <c r="W62" i="3" s="1"/>
  <c r="V23" i="3"/>
  <c r="V62" i="3" s="1"/>
  <c r="U23" i="3"/>
  <c r="T23" i="3"/>
  <c r="T62" i="3" s="1"/>
  <c r="Q23" i="3"/>
  <c r="Q62" i="3" s="1"/>
  <c r="P23" i="3"/>
  <c r="P62" i="3" s="1"/>
  <c r="O23" i="3"/>
  <c r="N23" i="3"/>
  <c r="M23" i="3"/>
  <c r="L23" i="3"/>
  <c r="L62" i="3" s="1"/>
  <c r="AC35" i="3"/>
  <c r="S19" i="3"/>
  <c r="S60" i="3" s="1"/>
  <c r="AC14" i="3"/>
  <c r="AB14" i="3"/>
  <c r="AA14" i="3"/>
  <c r="Z14" i="3"/>
  <c r="W14" i="3"/>
  <c r="V14" i="3"/>
  <c r="U14" i="3"/>
  <c r="T14" i="3"/>
  <c r="R14" i="3"/>
  <c r="S14" i="3"/>
  <c r="AA66" i="3"/>
  <c r="AA16" i="3"/>
  <c r="Z16" i="3"/>
  <c r="Z57" i="3" s="1"/>
  <c r="Y16" i="3"/>
  <c r="Y57" i="3" s="1"/>
  <c r="X16" i="3"/>
  <c r="U16" i="3"/>
  <c r="U57" i="3" s="1"/>
  <c r="T16" i="3"/>
  <c r="T57" i="3" s="1"/>
  <c r="S16" i="3"/>
  <c r="S57" i="3" s="1"/>
  <c r="R16" i="3"/>
  <c r="R57" i="3" s="1"/>
  <c r="Q16" i="3"/>
  <c r="P16" i="3"/>
  <c r="P57" i="3" s="1"/>
  <c r="J7" i="3"/>
  <c r="J59" i="3" s="1"/>
  <c r="M14" i="3"/>
  <c r="AB19" i="3"/>
  <c r="J13" i="3"/>
  <c r="AC13" i="3"/>
  <c r="AB13" i="3"/>
  <c r="AB54" i="3" s="1"/>
  <c r="AB70" i="3" s="1"/>
  <c r="AA13" i="3"/>
  <c r="X13" i="3"/>
  <c r="W13" i="3"/>
  <c r="V13" i="3"/>
  <c r="U13" i="3"/>
  <c r="T13" i="3"/>
  <c r="S13" i="3"/>
  <c r="AB56" i="3"/>
  <c r="P14" i="3"/>
  <c r="J23" i="3"/>
  <c r="J62" i="3" s="1"/>
  <c r="AB60" i="3"/>
  <c r="Q34" i="3"/>
  <c r="J60" i="3"/>
  <c r="X58" i="3"/>
  <c r="L19" i="3"/>
  <c r="L60" i="3" s="1"/>
  <c r="O35" i="3"/>
  <c r="O65" i="3" s="1"/>
  <c r="V3" i="3"/>
  <c r="V55" i="3" s="1"/>
  <c r="U3" i="3"/>
  <c r="U55" i="3" s="1"/>
  <c r="S3" i="3"/>
  <c r="S55" i="3" s="1"/>
  <c r="O3" i="3"/>
  <c r="O55" i="3" s="1"/>
  <c r="N3" i="3"/>
  <c r="N55" i="3" s="1"/>
  <c r="K3" i="3"/>
  <c r="K55" i="3" s="1"/>
  <c r="M3" i="3"/>
  <c r="L3" i="3"/>
  <c r="L55" i="3" s="1"/>
  <c r="J14" i="3"/>
  <c r="Y19" i="3"/>
  <c r="R35" i="3"/>
  <c r="N7" i="3"/>
  <c r="N59" i="3" s="1"/>
  <c r="M7" i="3"/>
  <c r="M59" i="3" s="1"/>
  <c r="L7" i="3"/>
  <c r="L59" i="3" s="1"/>
  <c r="K7" i="3"/>
  <c r="K59" i="3" s="1"/>
  <c r="AA7" i="3"/>
  <c r="Z7" i="3"/>
  <c r="Y7" i="3"/>
  <c r="X7" i="3"/>
  <c r="W7" i="3"/>
  <c r="P3" i="3"/>
  <c r="T35" i="3"/>
  <c r="T65" i="3" s="1"/>
  <c r="Q3" i="3"/>
  <c r="AB24" i="3"/>
  <c r="W3" i="3"/>
  <c r="W55" i="3" s="1"/>
  <c r="R7" i="3"/>
  <c r="R59" i="3" s="1"/>
  <c r="J2" i="3"/>
  <c r="J54" i="3" s="1"/>
  <c r="X3" i="3"/>
  <c r="X55" i="3" s="1"/>
  <c r="AA60" i="3"/>
  <c r="O16" i="3"/>
  <c r="K23" i="3"/>
  <c r="K62" i="3" s="1"/>
  <c r="U25" i="3"/>
  <c r="T25" i="3"/>
  <c r="S25" i="3"/>
  <c r="R25" i="3"/>
  <c r="O25" i="3"/>
  <c r="O64" i="3" s="1"/>
  <c r="N25" i="3"/>
  <c r="M25" i="3"/>
  <c r="M64" i="3" s="1"/>
  <c r="L25" i="3"/>
  <c r="J25" i="3"/>
  <c r="J64" i="3" s="1"/>
  <c r="K25" i="3"/>
  <c r="K64" i="3" s="1"/>
  <c r="P34" i="3"/>
  <c r="P64" i="3" s="1"/>
  <c r="K2" i="3"/>
  <c r="T7" i="3"/>
  <c r="T59" i="3" s="1"/>
  <c r="X14" i="3"/>
  <c r="V16" i="3"/>
  <c r="V57" i="3" s="1"/>
  <c r="R23" i="3"/>
  <c r="R62" i="3" s="1"/>
  <c r="Z3" i="3"/>
  <c r="Z55" i="3" s="1"/>
  <c r="U7" i="3"/>
  <c r="U59" i="3" s="1"/>
  <c r="P28" i="3"/>
  <c r="P67" i="3" s="1"/>
  <c r="AB38" i="3"/>
  <c r="J36" i="3"/>
  <c r="M33" i="3"/>
  <c r="N32" i="3"/>
  <c r="O29" i="3"/>
  <c r="Q27" i="3"/>
  <c r="Q66" i="3" s="1"/>
  <c r="R26" i="3"/>
  <c r="AA38" i="3"/>
  <c r="M32" i="3"/>
  <c r="N29" i="3"/>
  <c r="P27" i="3"/>
  <c r="P66" i="3" s="1"/>
  <c r="X38" i="3"/>
  <c r="X68" i="3" s="1"/>
  <c r="Z36" i="3"/>
  <c r="Z66" i="3" s="1"/>
  <c r="J32" i="3"/>
  <c r="K29" i="3"/>
  <c r="L28" i="3"/>
  <c r="L67" i="3" s="1"/>
  <c r="M27" i="3"/>
  <c r="M66" i="3" s="1"/>
  <c r="N26" i="3"/>
  <c r="W38" i="3"/>
  <c r="W68" i="3" s="1"/>
  <c r="J29" i="3"/>
  <c r="J68" i="3" s="1"/>
  <c r="U38" i="3"/>
  <c r="W36" i="3"/>
  <c r="W66" i="3" s="1"/>
  <c r="AA32" i="3"/>
  <c r="AB29" i="3"/>
  <c r="J27" i="3"/>
  <c r="T38" i="3"/>
  <c r="T68" i="3" s="1"/>
  <c r="Z32" i="3"/>
  <c r="AA29" i="3"/>
  <c r="S38" i="3"/>
  <c r="S68" i="3" s="1"/>
  <c r="U36" i="3"/>
  <c r="X33" i="3"/>
  <c r="Y32" i="3"/>
  <c r="Z29" i="3"/>
  <c r="Z68" i="3" s="1"/>
  <c r="AA28" i="3"/>
  <c r="AA67" i="3" s="1"/>
  <c r="AB27" i="3"/>
  <c r="AB66" i="3" s="1"/>
  <c r="Y14" i="3"/>
  <c r="Y55" i="3" s="1"/>
  <c r="W16" i="3"/>
  <c r="W57" i="3" s="1"/>
  <c r="S23" i="3"/>
  <c r="S62" i="3" s="1"/>
  <c r="Q25" i="3"/>
  <c r="S27" i="3"/>
  <c r="Y28" i="3"/>
  <c r="U32" i="3"/>
  <c r="R34" i="3"/>
  <c r="O36" i="3"/>
  <c r="O66" i="3" s="1"/>
  <c r="K38" i="3"/>
  <c r="W58" i="3"/>
  <c r="AA54" i="3"/>
  <c r="W24" i="3"/>
  <c r="W63" i="3" s="1"/>
  <c r="J24" i="3"/>
  <c r="J63" i="3" s="1"/>
  <c r="X57" i="3"/>
  <c r="P35" i="3"/>
  <c r="P65" i="3" s="1"/>
  <c r="U56" i="3"/>
  <c r="T19" i="3"/>
  <c r="T60" i="3" s="1"/>
  <c r="AA57" i="3"/>
  <c r="X24" i="3"/>
  <c r="J16" i="3"/>
  <c r="Y24" i="3"/>
  <c r="Q7" i="3"/>
  <c r="X2" i="3"/>
  <c r="W2" i="3"/>
  <c r="U2" i="3"/>
  <c r="Q2" i="3"/>
  <c r="Q54" i="3" s="1"/>
  <c r="P2" i="3"/>
  <c r="P54" i="3" s="1"/>
  <c r="O2" i="3"/>
  <c r="O54" i="3" s="1"/>
  <c r="M2" i="3"/>
  <c r="M54" i="3" s="1"/>
  <c r="N2" i="3"/>
  <c r="N54" i="3" s="1"/>
  <c r="N16" i="3"/>
  <c r="N57" i="3" s="1"/>
  <c r="V67" i="3"/>
  <c r="Q14" i="3"/>
  <c r="S58" i="3"/>
  <c r="AB7" i="3"/>
  <c r="AB59" i="3" s="1"/>
  <c r="J15" i="3"/>
  <c r="AC16" i="3"/>
  <c r="Y23" i="3"/>
  <c r="W25" i="3"/>
  <c r="K19" i="3"/>
  <c r="Q24" i="3"/>
  <c r="Q63" i="3" s="1"/>
  <c r="R24" i="3"/>
  <c r="R63" i="3" s="1"/>
  <c r="J3" i="3"/>
  <c r="L14" i="3"/>
  <c r="T3" i="3"/>
  <c r="T55" i="3" s="1"/>
  <c r="O14" i="3"/>
  <c r="AA3" i="3"/>
  <c r="AA55" i="3" s="1"/>
  <c r="V7" i="3"/>
  <c r="V59" i="3" s="1"/>
  <c r="K13" i="3"/>
  <c r="AB16" i="3"/>
  <c r="X23" i="3"/>
  <c r="S34" i="3"/>
  <c r="AB3" i="3"/>
  <c r="AB55" i="3" s="1"/>
  <c r="T2" i="3"/>
  <c r="T54" i="3" s="1"/>
  <c r="AC3" i="3"/>
  <c r="T58" i="3"/>
  <c r="AC7" i="3"/>
  <c r="M13" i="3"/>
  <c r="Z17" i="3"/>
  <c r="Z58" i="3" s="1"/>
  <c r="Y17" i="3"/>
  <c r="Y58" i="3" s="1"/>
  <c r="X17" i="3"/>
  <c r="W17" i="3"/>
  <c r="T17" i="3"/>
  <c r="S17" i="3"/>
  <c r="R17" i="3"/>
  <c r="R58" i="3" s="1"/>
  <c r="Q17" i="3"/>
  <c r="Q58" i="3" s="1"/>
  <c r="P17" i="3"/>
  <c r="O17" i="3"/>
  <c r="Z23" i="3"/>
  <c r="X25" i="3"/>
  <c r="X64" i="3" s="1"/>
  <c r="T27" i="3"/>
  <c r="T66" i="3" s="1"/>
  <c r="L29" i="3"/>
  <c r="L68" i="3" s="1"/>
  <c r="X32" i="3"/>
  <c r="U34" i="3"/>
  <c r="R36" i="3"/>
  <c r="N38" i="3"/>
  <c r="V24" i="3"/>
  <c r="V63" i="3" s="1"/>
  <c r="U24" i="3"/>
  <c r="U63" i="3" s="1"/>
  <c r="T24" i="3"/>
  <c r="T63" i="3" s="1"/>
  <c r="S24" i="3"/>
  <c r="S63" i="3" s="1"/>
  <c r="P24" i="3"/>
  <c r="P63" i="3" s="1"/>
  <c r="O24" i="3"/>
  <c r="N24" i="3"/>
  <c r="M24" i="3"/>
  <c r="L24" i="3"/>
  <c r="K24" i="3"/>
  <c r="K63" i="3" s="1"/>
  <c r="U68" i="3"/>
  <c r="Q35" i="3"/>
  <c r="W56" i="3"/>
  <c r="Z19" i="3"/>
  <c r="Z60" i="3" s="1"/>
  <c r="S35" i="3"/>
  <c r="X56" i="3"/>
  <c r="Z24" i="3"/>
  <c r="M16" i="3"/>
  <c r="M57" i="3" s="1"/>
  <c r="R2" i="3"/>
  <c r="R54" i="3" s="1"/>
  <c r="AB15" i="3"/>
  <c r="AA15" i="3"/>
  <c r="AA56" i="3" s="1"/>
  <c r="Z15" i="3"/>
  <c r="Y15" i="3"/>
  <c r="V15" i="3"/>
  <c r="V56" i="3" s="1"/>
  <c r="U15" i="3"/>
  <c r="T15" i="3"/>
  <c r="T56" i="3" s="1"/>
  <c r="S15" i="3"/>
  <c r="R15" i="3"/>
  <c r="Q15" i="3"/>
  <c r="V25" i="3"/>
  <c r="V64" i="3" s="1"/>
  <c r="S2" i="3"/>
  <c r="S54" i="3" s="1"/>
  <c r="L13" i="3"/>
  <c r="L54" i="3" s="1"/>
  <c r="T34" i="3"/>
  <c r="V2" i="3"/>
  <c r="U58" i="3"/>
  <c r="N13" i="3"/>
  <c r="L15" i="3"/>
  <c r="J17" i="3"/>
  <c r="AA23" i="3"/>
  <c r="Y25" i="3"/>
  <c r="U27" i="3"/>
  <c r="M29" i="3"/>
  <c r="M68" i="3" s="1"/>
  <c r="O33" i="3"/>
  <c r="V34" i="3"/>
  <c r="S36" i="3"/>
  <c r="O38" i="3"/>
  <c r="AC26" i="3"/>
  <c r="T37" i="3"/>
  <c r="T67" i="3" s="1"/>
  <c r="J4" i="3"/>
  <c r="AB5" i="3"/>
  <c r="AB57" i="3" s="1"/>
  <c r="V8" i="3"/>
  <c r="V60" i="3" s="1"/>
  <c r="J26" i="3"/>
  <c r="AC27" i="3"/>
  <c r="AC66" i="3" s="1"/>
  <c r="AB28" i="3"/>
  <c r="Y33" i="3"/>
  <c r="V36" i="3"/>
  <c r="V66" i="3" s="1"/>
  <c r="U37" i="3"/>
  <c r="U67" i="3" s="1"/>
  <c r="K4" i="3"/>
  <c r="K56" i="3" s="1"/>
  <c r="AC5" i="3"/>
  <c r="Z33" i="3"/>
  <c r="V37" i="3"/>
  <c r="AC4" i="3"/>
  <c r="AC56" i="3" s="1"/>
  <c r="K26" i="3"/>
  <c r="AC28" i="3"/>
  <c r="L4" i="3"/>
  <c r="L56" i="3" s="1"/>
  <c r="J5" i="3"/>
  <c r="J57" i="3" s="1"/>
  <c r="AB6" i="3"/>
  <c r="AB58" i="3" s="1"/>
  <c r="X8" i="3"/>
  <c r="X60" i="3" s="1"/>
  <c r="L26" i="3"/>
  <c r="K27" i="3"/>
  <c r="J28" i="3"/>
  <c r="AC29" i="3"/>
  <c r="AB32" i="3"/>
  <c r="AB62" i="3" s="1"/>
  <c r="AA33" i="3"/>
  <c r="X36" i="3"/>
  <c r="X66" i="3" s="1"/>
  <c r="W37" i="3"/>
  <c r="W67" i="3" s="1"/>
  <c r="V38" i="3"/>
  <c r="V68" i="3" s="1"/>
  <c r="M4" i="3"/>
  <c r="M56" i="3" s="1"/>
  <c r="K5" i="3"/>
  <c r="AC6" i="3"/>
  <c r="AC58" i="3" s="1"/>
  <c r="Y8" i="3"/>
  <c r="M26" i="3"/>
  <c r="L27" i="3"/>
  <c r="L66" i="3" s="1"/>
  <c r="K28" i="3"/>
  <c r="K67" i="3" s="1"/>
  <c r="AC32" i="3"/>
  <c r="AC62" i="3" s="1"/>
  <c r="AB33" i="3"/>
  <c r="Y36" i="3"/>
  <c r="Y66" i="3" s="1"/>
  <c r="X37" i="3"/>
  <c r="X67" i="3" s="1"/>
  <c r="AC33" i="3"/>
  <c r="AC63" i="3" s="1"/>
  <c r="Y37" i="3"/>
  <c r="Q4" i="3"/>
  <c r="Q56" i="3" s="1"/>
  <c r="O5" i="3"/>
  <c r="O57" i="3" s="1"/>
  <c r="AC8" i="3"/>
  <c r="AC60" i="3" s="1"/>
  <c r="Q26" i="3"/>
  <c r="O28" i="3"/>
  <c r="O67" i="3" s="1"/>
  <c r="L33" i="3"/>
  <c r="AC36" i="3"/>
  <c r="AB37" i="3"/>
  <c r="AC37" i="3"/>
  <c r="S4" i="3"/>
  <c r="Q5" i="3"/>
  <c r="O6" i="3"/>
  <c r="K8" i="3"/>
  <c r="K60" i="3" s="1"/>
  <c r="S26" i="3"/>
  <c r="R27" i="3"/>
  <c r="Q28" i="3"/>
  <c r="Q67" i="3" s="1"/>
  <c r="P29" i="3"/>
  <c r="P68" i="3" s="1"/>
  <c r="O32" i="3"/>
  <c r="N33" i="3"/>
  <c r="K36" i="3"/>
  <c r="J37" i="3"/>
  <c r="AC38" i="3"/>
  <c r="M62" i="3" l="1"/>
  <c r="J65" i="3"/>
  <c r="L63" i="3"/>
  <c r="U64" i="3"/>
  <c r="AB67" i="3"/>
  <c r="Y64" i="3"/>
  <c r="L65" i="3"/>
  <c r="R64" i="3"/>
  <c r="M63" i="3"/>
  <c r="Q64" i="3"/>
  <c r="S65" i="3"/>
  <c r="AC67" i="3"/>
  <c r="N65" i="3"/>
  <c r="AA68" i="3"/>
  <c r="Z62" i="3"/>
  <c r="N62" i="3"/>
  <c r="K68" i="3"/>
  <c r="J67" i="3"/>
  <c r="AA62" i="3"/>
  <c r="Z63" i="3"/>
  <c r="AA63" i="3"/>
  <c r="L70" i="3"/>
  <c r="Z70" i="3"/>
  <c r="Y63" i="3"/>
  <c r="AA59" i="3"/>
  <c r="Q65" i="3"/>
  <c r="AC55" i="3"/>
  <c r="AC70" i="3" s="1"/>
  <c r="W64" i="3"/>
  <c r="W69" i="3" s="1"/>
  <c r="Y67" i="3"/>
  <c r="S64" i="3"/>
  <c r="V54" i="3"/>
  <c r="V70" i="3" s="1"/>
  <c r="T70" i="3"/>
  <c r="Y62" i="3"/>
  <c r="X63" i="3"/>
  <c r="S66" i="3"/>
  <c r="T64" i="3"/>
  <c r="T69" i="3" s="1"/>
  <c r="X62" i="3"/>
  <c r="M55" i="3"/>
  <c r="M70" i="3" s="1"/>
  <c r="R66" i="3"/>
  <c r="N63" i="3"/>
  <c r="N70" i="3"/>
  <c r="K54" i="3"/>
  <c r="O63" i="3"/>
  <c r="AB63" i="3"/>
  <c r="O62" i="3"/>
  <c r="O59" i="3"/>
  <c r="Q55" i="3"/>
  <c r="K66" i="3"/>
  <c r="J56" i="3"/>
  <c r="J70" i="3" s="1"/>
  <c r="P69" i="3"/>
  <c r="Q57" i="3"/>
  <c r="Y60" i="3"/>
  <c r="U66" i="3"/>
  <c r="J55" i="3"/>
  <c r="AA70" i="3"/>
  <c r="S56" i="3"/>
  <c r="U54" i="3"/>
  <c r="U70" i="3" s="1"/>
  <c r="R65" i="3"/>
  <c r="P55" i="3"/>
  <c r="U62" i="3"/>
  <c r="AC65" i="3"/>
  <c r="N68" i="3"/>
  <c r="O58" i="3"/>
  <c r="O70" i="3" s="1"/>
  <c r="K57" i="3"/>
  <c r="AC57" i="3"/>
  <c r="W54" i="3"/>
  <c r="L64" i="3"/>
  <c r="L69" i="3" s="1"/>
  <c r="W59" i="3"/>
  <c r="V69" i="3"/>
  <c r="S70" i="3"/>
  <c r="M65" i="3"/>
  <c r="M69" i="3" s="1"/>
  <c r="R70" i="3"/>
  <c r="X54" i="3"/>
  <c r="J66" i="3"/>
  <c r="O68" i="3"/>
  <c r="X59" i="3"/>
  <c r="P70" i="3"/>
  <c r="P71" i="3" s="1"/>
  <c r="P73" i="3" s="1"/>
  <c r="Q59" i="3"/>
  <c r="Q70" i="3" s="1"/>
  <c r="AB68" i="3"/>
  <c r="N64" i="3"/>
  <c r="Y59" i="3"/>
  <c r="Y70" i="3" s="1"/>
  <c r="AC68" i="3"/>
  <c r="K65" i="3"/>
  <c r="AC59" i="3"/>
  <c r="Z59" i="3"/>
  <c r="AB69" i="3" l="1"/>
  <c r="AB71" i="3" s="1"/>
  <c r="AB73" i="3" s="1"/>
  <c r="AC69" i="3"/>
  <c r="M71" i="3"/>
  <c r="M73" i="3" s="1"/>
  <c r="Q69" i="3"/>
  <c r="U69" i="3"/>
  <c r="U71" i="3" s="1"/>
  <c r="U73" i="3" s="1"/>
  <c r="AA69" i="3"/>
  <c r="S69" i="3"/>
  <c r="S71" i="3" s="1"/>
  <c r="S73" i="3" s="1"/>
  <c r="Z69" i="3"/>
  <c r="Z71" i="3" s="1"/>
  <c r="Z73" i="3" s="1"/>
  <c r="V71" i="3"/>
  <c r="V73" i="3" s="1"/>
  <c r="R69" i="3"/>
  <c r="R71" i="3" s="1"/>
  <c r="R73" i="3" s="1"/>
  <c r="N69" i="3"/>
  <c r="N71" i="3" s="1"/>
  <c r="N73" i="3" s="1"/>
  <c r="J69" i="3"/>
  <c r="AA71" i="3"/>
  <c r="AA73" i="3" s="1"/>
  <c r="X69" i="3"/>
  <c r="Y69" i="3"/>
  <c r="Y71" i="3" s="1"/>
  <c r="Y73" i="3" s="1"/>
  <c r="K69" i="3"/>
  <c r="AC71" i="3"/>
  <c r="AC73" i="3" s="1"/>
  <c r="J71" i="3"/>
  <c r="J73" i="3" s="1"/>
  <c r="Q71" i="3"/>
  <c r="Q73" i="3" s="1"/>
  <c r="T71" i="3"/>
  <c r="T73" i="3" s="1"/>
  <c r="X70" i="3"/>
  <c r="O69" i="3"/>
  <c r="O71" i="3" s="1"/>
  <c r="O73" i="3" s="1"/>
  <c r="K70" i="3"/>
  <c r="L71" i="3"/>
  <c r="L73" i="3" s="1"/>
  <c r="W70" i="3"/>
  <c r="W71" i="3" s="1"/>
  <c r="W73" i="3" s="1"/>
  <c r="K71" i="3" l="1"/>
  <c r="K73" i="3" s="1"/>
  <c r="X71" i="3"/>
  <c r="X73" i="3" s="1"/>
  <c r="AE73" i="3" s="1"/>
  <c r="K73" i="1" l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J73" i="1"/>
  <c r="K69" i="1"/>
  <c r="L69" i="1"/>
  <c r="L71" i="1" s="1"/>
  <c r="M69" i="1"/>
  <c r="N69" i="1"/>
  <c r="O69" i="1"/>
  <c r="P69" i="1"/>
  <c r="Q69" i="1"/>
  <c r="R69" i="1"/>
  <c r="S69" i="1"/>
  <c r="T69" i="1"/>
  <c r="U69" i="1"/>
  <c r="V69" i="1"/>
  <c r="W69" i="1"/>
  <c r="X69" i="1"/>
  <c r="K70" i="1"/>
  <c r="K71" i="1" s="1"/>
  <c r="L70" i="1"/>
  <c r="M70" i="1"/>
  <c r="M71" i="1" s="1"/>
  <c r="N70" i="1"/>
  <c r="N71" i="1" s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J71" i="1"/>
  <c r="J70" i="1"/>
  <c r="J6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89" i="1"/>
  <c r="O71" i="1"/>
  <c r="P71" i="1"/>
  <c r="Q71" i="1"/>
  <c r="R71" i="1"/>
  <c r="S71" i="1"/>
  <c r="T71" i="1"/>
  <c r="U71" i="1"/>
  <c r="V71" i="1"/>
  <c r="W71" i="1"/>
  <c r="X71" i="1"/>
  <c r="I2" i="1"/>
  <c r="Z2" i="1" s="1"/>
  <c r="I3" i="1"/>
  <c r="L3" i="1" s="1"/>
  <c r="I4" i="1"/>
  <c r="I5" i="1"/>
  <c r="I6" i="1"/>
  <c r="I7" i="1"/>
  <c r="I8" i="1"/>
  <c r="L8" i="1" s="1"/>
  <c r="L60" i="1" s="1"/>
  <c r="I13" i="1"/>
  <c r="W13" i="1" s="1"/>
  <c r="I14" i="1"/>
  <c r="I15" i="1"/>
  <c r="I16" i="1"/>
  <c r="Y16" i="1" s="1"/>
  <c r="I17" i="1"/>
  <c r="I18" i="1"/>
  <c r="AC18" i="1" s="1"/>
  <c r="I19" i="1"/>
  <c r="I23" i="1"/>
  <c r="AA23" i="1" s="1"/>
  <c r="I24" i="1"/>
  <c r="I25" i="1"/>
  <c r="M25" i="1" s="1"/>
  <c r="I26" i="1"/>
  <c r="K26" i="1" s="1"/>
  <c r="I27" i="1"/>
  <c r="AB27" i="1" s="1"/>
  <c r="I28" i="1"/>
  <c r="AB28" i="1" s="1"/>
  <c r="I29" i="1"/>
  <c r="T29" i="1" s="1"/>
  <c r="W28" i="1"/>
  <c r="W29" i="1"/>
  <c r="M18" i="1"/>
  <c r="M19" i="1"/>
  <c r="K29" i="1"/>
  <c r="L29" i="1"/>
  <c r="M29" i="1"/>
  <c r="N29" i="1"/>
  <c r="O29" i="1"/>
  <c r="P29" i="1"/>
  <c r="Q29" i="1"/>
  <c r="R29" i="1"/>
  <c r="S29" i="1"/>
  <c r="U29" i="1"/>
  <c r="V29" i="1"/>
  <c r="J29" i="1"/>
  <c r="K28" i="1"/>
  <c r="L28" i="1"/>
  <c r="M28" i="1"/>
  <c r="N28" i="1"/>
  <c r="O28" i="1"/>
  <c r="P28" i="1"/>
  <c r="Q28" i="1"/>
  <c r="R28" i="1"/>
  <c r="S28" i="1"/>
  <c r="T28" i="1"/>
  <c r="U28" i="1"/>
  <c r="V28" i="1"/>
  <c r="Y28" i="1"/>
  <c r="AA28" i="1"/>
  <c r="AC28" i="1"/>
  <c r="J28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C27" i="1"/>
  <c r="J27" i="1"/>
  <c r="O26" i="1"/>
  <c r="P26" i="1"/>
  <c r="Q26" i="1"/>
  <c r="R26" i="1"/>
  <c r="S26" i="1"/>
  <c r="T26" i="1"/>
  <c r="U26" i="1"/>
  <c r="V26" i="1"/>
  <c r="Y26" i="1"/>
  <c r="AC26" i="1"/>
  <c r="J26" i="1"/>
  <c r="K25" i="1"/>
  <c r="L25" i="1"/>
  <c r="N25" i="1"/>
  <c r="O25" i="1"/>
  <c r="R25" i="1"/>
  <c r="S25" i="1"/>
  <c r="T25" i="1"/>
  <c r="U25" i="1"/>
  <c r="V25" i="1"/>
  <c r="W25" i="1"/>
  <c r="X25" i="1"/>
  <c r="Y25" i="1"/>
  <c r="Z25" i="1"/>
  <c r="AA25" i="1"/>
  <c r="AB25" i="1"/>
  <c r="AC25" i="1"/>
  <c r="J25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J24" i="1"/>
  <c r="P23" i="1"/>
  <c r="Q23" i="1"/>
  <c r="R23" i="1"/>
  <c r="T23" i="1"/>
  <c r="U23" i="1"/>
  <c r="V23" i="1"/>
  <c r="W23" i="1"/>
  <c r="X23" i="1"/>
  <c r="Y23" i="1"/>
  <c r="Z23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J38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J37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J36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J35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J34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J33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J32" i="1"/>
  <c r="I33" i="1"/>
  <c r="I34" i="1"/>
  <c r="I35" i="1"/>
  <c r="I36" i="1"/>
  <c r="I37" i="1"/>
  <c r="I38" i="1"/>
  <c r="I32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AA16" i="1"/>
  <c r="AC16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K18" i="1"/>
  <c r="L18" i="1"/>
  <c r="Q18" i="1"/>
  <c r="R18" i="1"/>
  <c r="S18" i="1"/>
  <c r="T18" i="1"/>
  <c r="U18" i="1"/>
  <c r="V18" i="1"/>
  <c r="W18" i="1"/>
  <c r="X18" i="1"/>
  <c r="Y18" i="1"/>
  <c r="Z18" i="1"/>
  <c r="AA18" i="1"/>
  <c r="AB18" i="1"/>
  <c r="J19" i="1"/>
  <c r="K19" i="1"/>
  <c r="L19" i="1"/>
  <c r="R19" i="1"/>
  <c r="S19" i="1"/>
  <c r="T19" i="1"/>
  <c r="U19" i="1"/>
  <c r="V19" i="1"/>
  <c r="W19" i="1"/>
  <c r="X19" i="1"/>
  <c r="Y19" i="1"/>
  <c r="Z19" i="1"/>
  <c r="AA19" i="1"/>
  <c r="AB19" i="1"/>
  <c r="AC19" i="1"/>
  <c r="N13" i="1"/>
  <c r="O13" i="1"/>
  <c r="P13" i="1"/>
  <c r="Q13" i="1"/>
  <c r="R13" i="1"/>
  <c r="S13" i="1"/>
  <c r="T13" i="1"/>
  <c r="U13" i="1"/>
  <c r="V13" i="1"/>
  <c r="J3" i="1"/>
  <c r="K3" i="1"/>
  <c r="Z3" i="1"/>
  <c r="AA3" i="1"/>
  <c r="AA55" i="1" s="1"/>
  <c r="AB3" i="1"/>
  <c r="AB55" i="1" s="1"/>
  <c r="AC3" i="1"/>
  <c r="AC55" i="1" s="1"/>
  <c r="J4" i="1"/>
  <c r="J56" i="1" s="1"/>
  <c r="K4" i="1"/>
  <c r="K56" i="1" s="1"/>
  <c r="L4" i="1"/>
  <c r="L56" i="1" s="1"/>
  <c r="M4" i="1"/>
  <c r="M56" i="1" s="1"/>
  <c r="N4" i="1"/>
  <c r="O4" i="1"/>
  <c r="P4" i="1"/>
  <c r="Q4" i="1"/>
  <c r="R4" i="1"/>
  <c r="S4" i="1"/>
  <c r="T4" i="1"/>
  <c r="U4" i="1"/>
  <c r="V4" i="1"/>
  <c r="W4" i="1"/>
  <c r="X4" i="1"/>
  <c r="Y4" i="1"/>
  <c r="Y56" i="1" s="1"/>
  <c r="Z4" i="1"/>
  <c r="Z56" i="1" s="1"/>
  <c r="AA4" i="1"/>
  <c r="AA56" i="1" s="1"/>
  <c r="AB4" i="1"/>
  <c r="AB56" i="1" s="1"/>
  <c r="AC4" i="1"/>
  <c r="AC56" i="1" s="1"/>
  <c r="J5" i="1"/>
  <c r="K5" i="1"/>
  <c r="K57" i="1" s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A57" i="1" s="1"/>
  <c r="AB5" i="1"/>
  <c r="AC5" i="1"/>
  <c r="AC57" i="1" s="1"/>
  <c r="J6" i="1"/>
  <c r="J58" i="1" s="1"/>
  <c r="K6" i="1"/>
  <c r="K58" i="1" s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Z58" i="1" s="1"/>
  <c r="AA6" i="1"/>
  <c r="AA58" i="1" s="1"/>
  <c r="AB6" i="1"/>
  <c r="AB58" i="1" s="1"/>
  <c r="AC6" i="1"/>
  <c r="J7" i="1"/>
  <c r="K7" i="1"/>
  <c r="K59" i="1" s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J8" i="1"/>
  <c r="K8" i="1"/>
  <c r="K60" i="1" s="1"/>
  <c r="P8" i="1"/>
  <c r="R8" i="1"/>
  <c r="S8" i="1"/>
  <c r="T8" i="1"/>
  <c r="T60" i="1" s="1"/>
  <c r="U8" i="1"/>
  <c r="AA8" i="1"/>
  <c r="AB8" i="1"/>
  <c r="AC8" i="1"/>
  <c r="K2" i="1"/>
  <c r="L2" i="1"/>
  <c r="M2" i="1"/>
  <c r="N2" i="1"/>
  <c r="O2" i="1"/>
  <c r="P2" i="1"/>
  <c r="Q2" i="1"/>
  <c r="R2" i="1"/>
  <c r="S2" i="1"/>
  <c r="T2" i="1"/>
  <c r="U2" i="1"/>
  <c r="V2" i="1"/>
  <c r="V54" i="1" s="1"/>
  <c r="W2" i="1"/>
  <c r="X2" i="1"/>
  <c r="Y2" i="1"/>
  <c r="AA2" i="1"/>
  <c r="AB2" i="1"/>
  <c r="AC2" i="1"/>
  <c r="J2" i="1"/>
  <c r="Y58" i="1" l="1"/>
  <c r="K55" i="1"/>
  <c r="R56" i="1"/>
  <c r="U60" i="1"/>
  <c r="S60" i="1"/>
  <c r="L55" i="1"/>
  <c r="R60" i="1"/>
  <c r="M58" i="1"/>
  <c r="M57" i="1"/>
  <c r="L59" i="1"/>
  <c r="L58" i="1"/>
  <c r="L57" i="1"/>
  <c r="S3" i="1"/>
  <c r="S55" i="1" s="1"/>
  <c r="R3" i="1"/>
  <c r="R55" i="1" s="1"/>
  <c r="Q8" i="1"/>
  <c r="Q3" i="1"/>
  <c r="Q55" i="1" s="1"/>
  <c r="W3" i="1"/>
  <c r="W55" i="1" s="1"/>
  <c r="T3" i="1"/>
  <c r="T55" i="1" s="1"/>
  <c r="P3" i="1"/>
  <c r="P55" i="1" s="1"/>
  <c r="O8" i="1"/>
  <c r="O3" i="1"/>
  <c r="V8" i="1"/>
  <c r="V60" i="1" s="1"/>
  <c r="Y3" i="1"/>
  <c r="Y55" i="1" s="1"/>
  <c r="U3" i="1"/>
  <c r="U55" i="1" s="1"/>
  <c r="J55" i="1"/>
  <c r="N8" i="1"/>
  <c r="N3" i="1"/>
  <c r="N55" i="1" s="1"/>
  <c r="X3" i="1"/>
  <c r="M8" i="1"/>
  <c r="M60" i="1" s="1"/>
  <c r="M3" i="1"/>
  <c r="M55" i="1" s="1"/>
  <c r="V3" i="1"/>
  <c r="V55" i="1" s="1"/>
  <c r="W54" i="1"/>
  <c r="T54" i="1"/>
  <c r="K13" i="1"/>
  <c r="K54" i="1" s="1"/>
  <c r="M13" i="1"/>
  <c r="M54" i="1" s="1"/>
  <c r="L13" i="1"/>
  <c r="L54" i="1" s="1"/>
  <c r="J13" i="1"/>
  <c r="J54" i="1" s="1"/>
  <c r="AB13" i="1"/>
  <c r="AB54" i="1" s="1"/>
  <c r="Z13" i="1"/>
  <c r="Z54" i="1" s="1"/>
  <c r="Y13" i="1"/>
  <c r="Y54" i="1" s="1"/>
  <c r="X13" i="1"/>
  <c r="X54" i="1"/>
  <c r="AC13" i="1"/>
  <c r="AC54" i="1" s="1"/>
  <c r="AA13" i="1"/>
  <c r="AA54" i="1" s="1"/>
  <c r="U54" i="1"/>
  <c r="AC59" i="1"/>
  <c r="Z59" i="1"/>
  <c r="Y59" i="1"/>
  <c r="X55" i="1"/>
  <c r="V57" i="1"/>
  <c r="U59" i="1"/>
  <c r="U56" i="1"/>
  <c r="T59" i="1"/>
  <c r="T58" i="1"/>
  <c r="T57" i="1"/>
  <c r="T56" i="1"/>
  <c r="S59" i="1"/>
  <c r="S58" i="1"/>
  <c r="S57" i="1"/>
  <c r="S56" i="1"/>
  <c r="J18" i="1"/>
  <c r="J59" i="1" s="1"/>
  <c r="J16" i="1"/>
  <c r="J57" i="1" s="1"/>
  <c r="X59" i="1"/>
  <c r="X56" i="1"/>
  <c r="W58" i="1"/>
  <c r="V56" i="1"/>
  <c r="U58" i="1"/>
  <c r="R59" i="1"/>
  <c r="Q58" i="1"/>
  <c r="Q57" i="1"/>
  <c r="Q56" i="1"/>
  <c r="AB16" i="1"/>
  <c r="AB57" i="1" s="1"/>
  <c r="AB59" i="1"/>
  <c r="X57" i="1"/>
  <c r="W57" i="1"/>
  <c r="V58" i="1"/>
  <c r="U57" i="1"/>
  <c r="R57" i="1"/>
  <c r="P56" i="1"/>
  <c r="O58" i="1"/>
  <c r="O57" i="1"/>
  <c r="O56" i="1"/>
  <c r="O55" i="1"/>
  <c r="Z16" i="1"/>
  <c r="Z57" i="1" s="1"/>
  <c r="AA59" i="1"/>
  <c r="Y57" i="1"/>
  <c r="X58" i="1"/>
  <c r="W59" i="1"/>
  <c r="W56" i="1"/>
  <c r="V59" i="1"/>
  <c r="R58" i="1"/>
  <c r="P58" i="1"/>
  <c r="P57" i="1"/>
  <c r="N58" i="1"/>
  <c r="N57" i="1"/>
  <c r="N56" i="1"/>
  <c r="S23" i="1"/>
  <c r="O23" i="1"/>
  <c r="N23" i="1"/>
  <c r="K23" i="1"/>
  <c r="M23" i="1"/>
  <c r="L23" i="1"/>
  <c r="J23" i="1"/>
  <c r="AC23" i="1"/>
  <c r="AB23" i="1"/>
  <c r="N26" i="1"/>
  <c r="M26" i="1"/>
  <c r="Q25" i="1"/>
  <c r="L26" i="1"/>
  <c r="AC29" i="1"/>
  <c r="W26" i="1"/>
  <c r="P25" i="1"/>
  <c r="Y29" i="1"/>
  <c r="AB29" i="1"/>
  <c r="AA26" i="1"/>
  <c r="AA29" i="1"/>
  <c r="AB26" i="1"/>
  <c r="Z26" i="1"/>
  <c r="Z28" i="1"/>
  <c r="Z29" i="1"/>
  <c r="X26" i="1"/>
  <c r="X28" i="1"/>
  <c r="X29" i="1"/>
  <c r="Z55" i="1"/>
  <c r="P19" i="1"/>
  <c r="P60" i="1" s="1"/>
  <c r="P18" i="1"/>
  <c r="P59" i="1" s="1"/>
  <c r="J60" i="1"/>
  <c r="AC60" i="1"/>
  <c r="AB60" i="1"/>
  <c r="O19" i="1"/>
  <c r="O18" i="1"/>
  <c r="O59" i="1" s="1"/>
  <c r="AC58" i="1"/>
  <c r="Q59" i="1"/>
  <c r="N19" i="1"/>
  <c r="N18" i="1"/>
  <c r="N59" i="1" s="1"/>
  <c r="AA60" i="1"/>
  <c r="Q19" i="1"/>
  <c r="M59" i="1"/>
  <c r="Q54" i="1"/>
  <c r="P54" i="1"/>
  <c r="O54" i="1"/>
  <c r="S54" i="1"/>
  <c r="R54" i="1"/>
  <c r="N54" i="1"/>
  <c r="Z8" i="1"/>
  <c r="Z60" i="1" s="1"/>
  <c r="Y8" i="1"/>
  <c r="Y60" i="1" s="1"/>
  <c r="X8" i="1"/>
  <c r="X60" i="1" s="1"/>
  <c r="W8" i="1"/>
  <c r="W60" i="1" s="1"/>
  <c r="B13" i="1"/>
  <c r="E3" i="1"/>
  <c r="E4" i="1"/>
  <c r="E5" i="1"/>
  <c r="E6" i="1"/>
  <c r="E7" i="1"/>
  <c r="E8" i="1"/>
  <c r="E2" i="1"/>
  <c r="Q60" i="1" l="1"/>
  <c r="N60" i="1"/>
  <c r="O60" i="1"/>
  <c r="W63" i="1"/>
  <c r="R63" i="1"/>
  <c r="S63" i="1"/>
  <c r="T63" i="1"/>
  <c r="U63" i="1"/>
  <c r="AA63" i="1"/>
  <c r="AC63" i="1"/>
  <c r="V63" i="1"/>
  <c r="X63" i="1"/>
  <c r="J63" i="1"/>
  <c r="M63" i="1"/>
  <c r="Y63" i="1"/>
  <c r="Z63" i="1"/>
  <c r="L63" i="1"/>
  <c r="P63" i="1"/>
  <c r="AB63" i="1"/>
  <c r="K63" i="1"/>
  <c r="O63" i="1"/>
  <c r="N63" i="1"/>
  <c r="Q66" i="1"/>
  <c r="AB66" i="1"/>
  <c r="P66" i="1"/>
  <c r="S66" i="1"/>
  <c r="K66" i="1"/>
  <c r="M66" i="1"/>
  <c r="N66" i="1"/>
  <c r="T66" i="1"/>
  <c r="W66" i="1"/>
  <c r="AC66" i="1"/>
  <c r="U66" i="1"/>
  <c r="L66" i="1"/>
  <c r="O66" i="1"/>
  <c r="V66" i="1"/>
  <c r="AA66" i="1"/>
  <c r="X66" i="1"/>
  <c r="Y66" i="1"/>
  <c r="Z66" i="1"/>
  <c r="J66" i="1"/>
  <c r="S65" i="1"/>
  <c r="W65" i="1"/>
  <c r="AA65" i="1"/>
  <c r="AC65" i="1"/>
  <c r="L65" i="1"/>
  <c r="T65" i="1"/>
  <c r="U65" i="1"/>
  <c r="V65" i="1"/>
  <c r="AB65" i="1"/>
  <c r="J65" i="1"/>
  <c r="K65" i="1"/>
  <c r="N65" i="1"/>
  <c r="X65" i="1"/>
  <c r="Y65" i="1"/>
  <c r="P65" i="1"/>
  <c r="M65" i="1"/>
  <c r="O65" i="1"/>
  <c r="Z65" i="1"/>
  <c r="AA64" i="1"/>
  <c r="R64" i="1"/>
  <c r="S64" i="1"/>
  <c r="T64" i="1"/>
  <c r="AB64" i="1"/>
  <c r="U64" i="1"/>
  <c r="W64" i="1"/>
  <c r="J64" i="1"/>
  <c r="N64" i="1"/>
  <c r="V64" i="1"/>
  <c r="AC64" i="1"/>
  <c r="M64" i="1"/>
  <c r="X64" i="1"/>
  <c r="Y64" i="1"/>
  <c r="K64" i="1"/>
  <c r="O64" i="1"/>
  <c r="Z64" i="1"/>
  <c r="L64" i="1"/>
  <c r="P64" i="1"/>
  <c r="Q64" i="1"/>
  <c r="Q65" i="1"/>
  <c r="Q63" i="1"/>
  <c r="R62" i="1"/>
  <c r="M62" i="1"/>
  <c r="O62" i="1"/>
  <c r="S62" i="1"/>
  <c r="Z62" i="1"/>
  <c r="AA62" i="1"/>
  <c r="AB62" i="1"/>
  <c r="T62" i="1"/>
  <c r="X62" i="1"/>
  <c r="K62" i="1"/>
  <c r="U62" i="1"/>
  <c r="L62" i="1"/>
  <c r="N62" i="1"/>
  <c r="Q62" i="1"/>
  <c r="V62" i="1"/>
  <c r="W62" i="1"/>
  <c r="P62" i="1"/>
  <c r="Y62" i="1"/>
  <c r="AC62" i="1"/>
  <c r="AC69" i="1" s="1"/>
  <c r="AC71" i="1" s="1"/>
  <c r="AC73" i="1" s="1"/>
  <c r="J62" i="1"/>
  <c r="Q68" i="1"/>
  <c r="O68" i="1"/>
  <c r="R68" i="1"/>
  <c r="S68" i="1"/>
  <c r="AB68" i="1"/>
  <c r="T68" i="1"/>
  <c r="Z68" i="1"/>
  <c r="L68" i="1"/>
  <c r="U68" i="1"/>
  <c r="Y68" i="1"/>
  <c r="J68" i="1"/>
  <c r="V68" i="1"/>
  <c r="W68" i="1"/>
  <c r="AC68" i="1"/>
  <c r="P68" i="1"/>
  <c r="X68" i="1"/>
  <c r="K68" i="1"/>
  <c r="AA68" i="1"/>
  <c r="M68" i="1"/>
  <c r="N68" i="1"/>
  <c r="R65" i="1"/>
  <c r="Q67" i="1"/>
  <c r="AC67" i="1"/>
  <c r="R67" i="1"/>
  <c r="W67" i="1"/>
  <c r="O67" i="1"/>
  <c r="S67" i="1"/>
  <c r="Z67" i="1"/>
  <c r="J67" i="1"/>
  <c r="T67" i="1"/>
  <c r="AA67" i="1"/>
  <c r="N67" i="1"/>
  <c r="U67" i="1"/>
  <c r="AB67" i="1"/>
  <c r="K67" i="1"/>
  <c r="M67" i="1"/>
  <c r="P67" i="1"/>
  <c r="V67" i="1"/>
  <c r="Y67" i="1"/>
  <c r="L67" i="1"/>
  <c r="X67" i="1"/>
  <c r="R66" i="1"/>
  <c r="AA69" i="1" l="1"/>
  <c r="AA71" i="1" s="1"/>
  <c r="AA73" i="1" s="1"/>
  <c r="Z69" i="1"/>
  <c r="Z71" i="1" s="1"/>
  <c r="Z73" i="1" s="1"/>
  <c r="AB69" i="1"/>
  <c r="AB71" i="1" s="1"/>
  <c r="AB73" i="1" s="1"/>
  <c r="Y69" i="1"/>
  <c r="Y71" i="1" s="1"/>
  <c r="Y73" i="1" s="1"/>
  <c r="AE73" i="1" s="1"/>
</calcChain>
</file>

<file path=xl/sharedStrings.xml><?xml version="1.0" encoding="utf-8"?>
<sst xmlns="http://schemas.openxmlformats.org/spreadsheetml/2006/main" count="181" uniqueCount="46">
  <si>
    <t>21-30</t>
  </si>
  <si>
    <t>31-40</t>
  </si>
  <si>
    <t>41-50</t>
  </si>
  <si>
    <t>51-60</t>
  </si>
  <si>
    <t>61-70</t>
  </si>
  <si>
    <t>71-80</t>
  </si>
  <si>
    <t>81-100</t>
  </si>
  <si>
    <t>Age group</t>
  </si>
  <si>
    <t>#smokers</t>
  </si>
  <si>
    <t>Pr.death.smoker</t>
  </si>
  <si>
    <t># in each group</t>
  </si>
  <si>
    <t>Total pop in-force</t>
  </si>
  <si>
    <t>Years</t>
  </si>
  <si>
    <t>Severity</t>
  </si>
  <si>
    <t xml:space="preserve">Projected new insurer that we are comparing </t>
  </si>
  <si>
    <t xml:space="preserve">Probs </t>
  </si>
  <si>
    <t>#NS</t>
  </si>
  <si>
    <t>Pr.NS</t>
  </si>
  <si>
    <t>smoker</t>
  </si>
  <si>
    <t>Non-smoker</t>
  </si>
  <si>
    <t>Smoker decrease rate</t>
  </si>
  <si>
    <t>Reduction factor</t>
  </si>
  <si>
    <t>power</t>
  </si>
  <si>
    <t>After intervention</t>
  </si>
  <si>
    <t>Smoker</t>
  </si>
  <si>
    <t>Probs</t>
  </si>
  <si>
    <t>pop</t>
  </si>
  <si>
    <t>total</t>
  </si>
  <si>
    <t>Before intervention</t>
  </si>
  <si>
    <t>Assumptions</t>
  </si>
  <si>
    <t>1. The proportion of people in each age group relative to the total population is assumed to be constant for simplicity.</t>
  </si>
  <si>
    <t>2. The amount of smokers quitting after the intervention program is assumed to be aconstant 1% which is a very conservative estimation, and duringt he scenario testing we can adjust this decrease from 1% to 7.5%</t>
  </si>
  <si>
    <t>3. reduction in mortality is split into long-term and short-term reduction, and long-run is the reduction after 15+ years of simulating the transition probability</t>
  </si>
  <si>
    <t>Data Limitation</t>
  </si>
  <si>
    <t>1. Rate of people quitting smoking is not provided, therefore we referenced sceintific studies</t>
  </si>
  <si>
    <t>Smokers' reduction</t>
  </si>
  <si>
    <t>4. Mortality reduction from interventions will be different for smokers and non-smokers, where various interventions will be more effective on smokers such as screenings.</t>
  </si>
  <si>
    <t>T20 amount</t>
  </si>
  <si>
    <t xml:space="preserve">Mortality reduction </t>
  </si>
  <si>
    <t>total before</t>
  </si>
  <si>
    <t>total after</t>
  </si>
  <si>
    <t>deifference</t>
  </si>
  <si>
    <t>year</t>
  </si>
  <si>
    <t>Reduction for non-smakers</t>
  </si>
  <si>
    <t>Reduction for smokers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</si>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</sst>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6"/>
      <color rgb="FF000000"/>
      <name val="Segoe UI"/>
      <family val="2"/>
    </font>
    <font>
      <sz val="7"/>
      <color rgb="FF000000"/>
      <name val="Lucida Console"/>
      <family val="3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 style="medium">
        <color rgb="FFD6DADC"/>
      </right>
      <top/>
      <bottom style="medium">
        <color rgb="FFD6DADC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2" borderId="1" xfId="0" applyFont="1" applyFill="1" applyBorder="1" applyAlignment="1">
      <alignment horizontal="right" vertical="center"/>
    </xf>
    <xf numFmtId="0" fontId="1" fillId="3" borderId="0" xfId="0" applyFont="1" applyFill="1"/>
    <xf numFmtId="0" fontId="0" fillId="4" borderId="0" xfId="0" applyFill="1"/>
    <xf numFmtId="0" fontId="0" fillId="0" borderId="0" xfId="0" applyAlignment="1">
      <alignment wrapText="1"/>
    </xf>
    <xf numFmtId="0" fontId="1" fillId="3" borderId="2" xfId="0" applyFont="1" applyFill="1" applyBorder="1"/>
    <xf numFmtId="0" fontId="1" fillId="3" borderId="3" xfId="0" applyFont="1" applyFill="1" applyBorder="1"/>
    <xf numFmtId="0" fontId="0" fillId="0" borderId="3" xfId="0" applyBorder="1"/>
    <xf numFmtId="0" fontId="0" fillId="0" borderId="4" xfId="0" applyBorder="1"/>
    <xf numFmtId="0" fontId="1" fillId="3" borderId="5" xfId="0" applyFont="1" applyFill="1" applyBorder="1"/>
    <xf numFmtId="0" fontId="0" fillId="0" borderId="6" xfId="0" applyBorder="1"/>
    <xf numFmtId="0" fontId="0" fillId="0" borderId="5" xfId="0" applyBorder="1"/>
    <xf numFmtId="0" fontId="0" fillId="0" borderId="7" xfId="0" applyBorder="1"/>
    <xf numFmtId="0" fontId="0" fillId="4" borderId="5" xfId="0" applyFill="1" applyBorder="1"/>
    <xf numFmtId="164" fontId="0" fillId="0" borderId="0" xfId="0" applyNumberFormat="1"/>
    <xf numFmtId="0" fontId="0" fillId="4" borderId="8" xfId="0" applyFill="1" applyBorder="1"/>
    <xf numFmtId="0" fontId="0" fillId="0" borderId="9" xfId="0" applyBorder="1"/>
    <xf numFmtId="0" fontId="0" fillId="0" borderId="2" xfId="0" applyBorder="1"/>
    <xf numFmtId="0" fontId="0" fillId="0" borderId="8" xfId="0" applyBorder="1"/>
    <xf numFmtId="0" fontId="0" fillId="4" borderId="7" xfId="0" applyFill="1" applyBorder="1"/>
    <xf numFmtId="0" fontId="3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Mortality saving</a:t>
            </a:r>
            <a:r>
              <a:rPr lang="en-GB" baseline="0"/>
              <a:t> to 2043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'mortality cost projection'!$J$53:$AC$53</c:f>
              <c:numCache>
                <c:formatCode>General</c:formatCode>
                <c:ptCount val="20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  <c:pt idx="12">
                  <c:v>2036</c:v>
                </c:pt>
                <c:pt idx="13">
                  <c:v>2037</c:v>
                </c:pt>
                <c:pt idx="14">
                  <c:v>2038</c:v>
                </c:pt>
                <c:pt idx="15">
                  <c:v>2039</c:v>
                </c:pt>
                <c:pt idx="16">
                  <c:v>2040</c:v>
                </c:pt>
                <c:pt idx="17">
                  <c:v>2041</c:v>
                </c:pt>
                <c:pt idx="18">
                  <c:v>2042</c:v>
                </c:pt>
                <c:pt idx="19">
                  <c:v>2043</c:v>
                </c:pt>
              </c:numCache>
            </c:numRef>
          </c:cat>
          <c:val>
            <c:numRef>
              <c:f>'mortality cost projection'!$J$71:$AC$71</c:f>
              <c:numCache>
                <c:formatCode>General</c:formatCode>
                <c:ptCount val="20"/>
                <c:pt idx="0">
                  <c:v>281929029.49977791</c:v>
                </c:pt>
                <c:pt idx="1">
                  <c:v>273862352.2199831</c:v>
                </c:pt>
                <c:pt idx="2">
                  <c:v>262853929.15074456</c:v>
                </c:pt>
                <c:pt idx="3">
                  <c:v>252339582.33956349</c:v>
                </c:pt>
                <c:pt idx="4">
                  <c:v>243799977.56835103</c:v>
                </c:pt>
                <c:pt idx="5">
                  <c:v>237739661.08152938</c:v>
                </c:pt>
                <c:pt idx="6">
                  <c:v>234189439.9649334</c:v>
                </c:pt>
                <c:pt idx="7">
                  <c:v>232965272.81443906</c:v>
                </c:pt>
                <c:pt idx="8">
                  <c:v>233801936.16344237</c:v>
                </c:pt>
                <c:pt idx="9">
                  <c:v>236419707.60425806</c:v>
                </c:pt>
                <c:pt idx="10">
                  <c:v>240555417.84785509</c:v>
                </c:pt>
                <c:pt idx="11">
                  <c:v>245975733.38081217</c:v>
                </c:pt>
                <c:pt idx="12">
                  <c:v>252480468.53787494</c:v>
                </c:pt>
                <c:pt idx="13">
                  <c:v>259901735.02655315</c:v>
                </c:pt>
                <c:pt idx="14">
                  <c:v>268100000.46757698</c:v>
                </c:pt>
                <c:pt idx="15">
                  <c:v>244363328.48853874</c:v>
                </c:pt>
                <c:pt idx="16">
                  <c:v>255221213.97301984</c:v>
                </c:pt>
                <c:pt idx="17">
                  <c:v>265765264.87376094</c:v>
                </c:pt>
                <c:pt idx="18">
                  <c:v>276494537.03891706</c:v>
                </c:pt>
                <c:pt idx="19">
                  <c:v>287407485.76851821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55-4F75-BD49-8D51D41987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99293568"/>
        <c:axId val="1299298848"/>
      </c:barChart>
      <c:catAx>
        <c:axId val="1299293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9298848"/>
        <c:crosses val="autoZero"/>
        <c:auto val="1"/>
        <c:lblAlgn val="ctr"/>
        <c:lblOffset val="100"/>
        <c:noMultiLvlLbl val="0"/>
      </c:catAx>
      <c:valAx>
        <c:axId val="129929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Crowns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9293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 death benefit payout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After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'mortality cost projection'!$J$53:$AC$53</c:f>
              <c:numCache>
                <c:formatCode>General</c:formatCode>
                <c:ptCount val="20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  <c:pt idx="12">
                  <c:v>2036</c:v>
                </c:pt>
                <c:pt idx="13">
                  <c:v>2037</c:v>
                </c:pt>
                <c:pt idx="14">
                  <c:v>2038</c:v>
                </c:pt>
                <c:pt idx="15">
                  <c:v>2039</c:v>
                </c:pt>
                <c:pt idx="16">
                  <c:v>2040</c:v>
                </c:pt>
                <c:pt idx="17">
                  <c:v>2041</c:v>
                </c:pt>
                <c:pt idx="18">
                  <c:v>2042</c:v>
                </c:pt>
                <c:pt idx="19">
                  <c:v>2043</c:v>
                </c:pt>
              </c:numCache>
            </c:numRef>
          </c:cat>
          <c:val>
            <c:numRef>
              <c:f>'mortality cost projection'!$J$69:$AC$69</c:f>
              <c:numCache>
                <c:formatCode>General</c:formatCode>
                <c:ptCount val="20"/>
                <c:pt idx="0">
                  <c:v>850609732.84545457</c:v>
                </c:pt>
                <c:pt idx="1">
                  <c:v>896156381.5231657</c:v>
                </c:pt>
                <c:pt idx="2">
                  <c:v>944796152.46861374</c:v>
                </c:pt>
                <c:pt idx="3">
                  <c:v>993092887.35035956</c:v>
                </c:pt>
                <c:pt idx="4">
                  <c:v>1039566088.3472106</c:v>
                </c:pt>
                <c:pt idx="5">
                  <c:v>1083711011.5357203</c:v>
                </c:pt>
                <c:pt idx="6">
                  <c:v>1125497409.6757765</c:v>
                </c:pt>
                <c:pt idx="7">
                  <c:v>1165108792.5941114</c:v>
                </c:pt>
                <c:pt idx="8">
                  <c:v>1202810553.1680231</c:v>
                </c:pt>
                <c:pt idx="9">
                  <c:v>1238882413.8051968</c:v>
                </c:pt>
                <c:pt idx="10">
                  <c:v>1273587715.0178552</c:v>
                </c:pt>
                <c:pt idx="11">
                  <c:v>1307159448.2355351</c:v>
                </c:pt>
                <c:pt idx="12">
                  <c:v>1339797735.3064685</c:v>
                </c:pt>
                <c:pt idx="13">
                  <c:v>1371670928.5930552</c:v>
                </c:pt>
                <c:pt idx="14">
                  <c:v>1402918503.7555382</c:v>
                </c:pt>
                <c:pt idx="15">
                  <c:v>1466252052.1824894</c:v>
                </c:pt>
                <c:pt idx="16">
                  <c:v>1495142251.3009953</c:v>
                </c:pt>
                <c:pt idx="17">
                  <c:v>1524497493.1583157</c:v>
                </c:pt>
                <c:pt idx="18">
                  <c:v>1553818896.0294619</c:v>
                </c:pt>
                <c:pt idx="19">
                  <c:v>1583107656.7305698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6A-4053-ACC9-2856FE58E983}"/>
            </c:ext>
          </c:extLst>
        </c:ser>
        <c:ser>
          <c:idx val="1"/>
          <c:order val="1"/>
          <c:tx>
            <c:v>Before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'mortality cost projection'!$J$53:$AC$53</c:f>
              <c:numCache>
                <c:formatCode>General</c:formatCode>
                <c:ptCount val="20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  <c:pt idx="12">
                  <c:v>2036</c:v>
                </c:pt>
                <c:pt idx="13">
                  <c:v>2037</c:v>
                </c:pt>
                <c:pt idx="14">
                  <c:v>2038</c:v>
                </c:pt>
                <c:pt idx="15">
                  <c:v>2039</c:v>
                </c:pt>
                <c:pt idx="16">
                  <c:v>2040</c:v>
                </c:pt>
                <c:pt idx="17">
                  <c:v>2041</c:v>
                </c:pt>
                <c:pt idx="18">
                  <c:v>2042</c:v>
                </c:pt>
                <c:pt idx="19">
                  <c:v>2043</c:v>
                </c:pt>
              </c:numCache>
            </c:numRef>
          </c:cat>
          <c:val>
            <c:numRef>
              <c:f>'mortality cost projection'!$J$70:$AC$70</c:f>
              <c:numCache>
                <c:formatCode>General</c:formatCode>
                <c:ptCount val="20"/>
                <c:pt idx="0">
                  <c:v>1132538762.3452325</c:v>
                </c:pt>
                <c:pt idx="1">
                  <c:v>1170018733.7431488</c:v>
                </c:pt>
                <c:pt idx="2">
                  <c:v>1207650081.6193583</c:v>
                </c:pt>
                <c:pt idx="3">
                  <c:v>1245432469.689923</c:v>
                </c:pt>
                <c:pt idx="4">
                  <c:v>1283366065.9155617</c:v>
                </c:pt>
                <c:pt idx="5">
                  <c:v>1321450672.6172497</c:v>
                </c:pt>
                <c:pt idx="6">
                  <c:v>1359686849.6407099</c:v>
                </c:pt>
                <c:pt idx="7">
                  <c:v>1398074065.4085505</c:v>
                </c:pt>
                <c:pt idx="8">
                  <c:v>1436612489.3314655</c:v>
                </c:pt>
                <c:pt idx="9">
                  <c:v>1475302121.4094548</c:v>
                </c:pt>
                <c:pt idx="10">
                  <c:v>1514143132.8657103</c:v>
                </c:pt>
                <c:pt idx="11">
                  <c:v>1553135181.6163473</c:v>
                </c:pt>
                <c:pt idx="12">
                  <c:v>1592278203.8443434</c:v>
                </c:pt>
                <c:pt idx="13">
                  <c:v>1631572663.6196084</c:v>
                </c:pt>
                <c:pt idx="14">
                  <c:v>1671018504.2231152</c:v>
                </c:pt>
                <c:pt idx="15">
                  <c:v>1710615380.6710281</c:v>
                </c:pt>
                <c:pt idx="16">
                  <c:v>1750363465.2740152</c:v>
                </c:pt>
                <c:pt idx="17">
                  <c:v>1790262758.0320766</c:v>
                </c:pt>
                <c:pt idx="18">
                  <c:v>1830313433.0683789</c:v>
                </c:pt>
                <c:pt idx="19">
                  <c:v>1870515142.499088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6A-4053-ACC9-2856FE58E9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0031008"/>
        <c:axId val="1560034368"/>
      </c:barChart>
      <c:catAx>
        <c:axId val="1560031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0034368"/>
        <c:crosses val="autoZero"/>
        <c:auto val="1"/>
        <c:lblAlgn val="ctr"/>
        <c:lblOffset val="100"/>
        <c:noMultiLvlLbl val="0"/>
      </c:catAx>
      <c:valAx>
        <c:axId val="156003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Crowns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0031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9231124079226816"/>
          <c:y val="0.2459485891433725"/>
          <c:w val="0.21605830689394204"/>
          <c:h val="7.77431227405000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Mortality saving</a:t>
            </a:r>
            <a:r>
              <a:rPr lang="en-GB" baseline="0"/>
              <a:t> to 2043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'sensitivity test mortality'!$J$53:$AC$53</c:f>
              <c:numCache>
                <c:formatCode>General</c:formatCode>
                <c:ptCount val="20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  <c:pt idx="12">
                  <c:v>2036</c:v>
                </c:pt>
                <c:pt idx="13">
                  <c:v>2037</c:v>
                </c:pt>
                <c:pt idx="14">
                  <c:v>2038</c:v>
                </c:pt>
                <c:pt idx="15">
                  <c:v>2039</c:v>
                </c:pt>
                <c:pt idx="16">
                  <c:v>2040</c:v>
                </c:pt>
                <c:pt idx="17">
                  <c:v>2041</c:v>
                </c:pt>
                <c:pt idx="18">
                  <c:v>2042</c:v>
                </c:pt>
                <c:pt idx="19">
                  <c:v>2043</c:v>
                </c:pt>
              </c:numCache>
            </c:numRef>
          </c:cat>
          <c:val>
            <c:numRef>
              <c:f>'sensitivity test mortality'!$J$71:$AC$71</c:f>
              <c:numCache>
                <c:formatCode>General</c:formatCode>
                <c:ptCount val="20"/>
                <c:pt idx="0">
                  <c:v>281929029.49977791</c:v>
                </c:pt>
                <c:pt idx="1">
                  <c:v>273862352.2199831</c:v>
                </c:pt>
                <c:pt idx="2">
                  <c:v>262853929.15074456</c:v>
                </c:pt>
                <c:pt idx="3">
                  <c:v>252339582.33956349</c:v>
                </c:pt>
                <c:pt idx="4">
                  <c:v>243799977.56835103</c:v>
                </c:pt>
                <c:pt idx="5">
                  <c:v>237739661.08152938</c:v>
                </c:pt>
                <c:pt idx="6">
                  <c:v>234189439.9649334</c:v>
                </c:pt>
                <c:pt idx="7">
                  <c:v>232965272.81443906</c:v>
                </c:pt>
                <c:pt idx="8">
                  <c:v>233801936.16344237</c:v>
                </c:pt>
                <c:pt idx="9">
                  <c:v>236419707.60425806</c:v>
                </c:pt>
                <c:pt idx="10">
                  <c:v>240555417.84785509</c:v>
                </c:pt>
                <c:pt idx="11">
                  <c:v>245975733.38081217</c:v>
                </c:pt>
                <c:pt idx="12">
                  <c:v>252480468.53787494</c:v>
                </c:pt>
                <c:pt idx="13">
                  <c:v>259901735.02655315</c:v>
                </c:pt>
                <c:pt idx="14">
                  <c:v>268100000.46757698</c:v>
                </c:pt>
                <c:pt idx="15">
                  <c:v>232824079.34175348</c:v>
                </c:pt>
                <c:pt idx="16">
                  <c:v>242941226.78640151</c:v>
                </c:pt>
                <c:pt idx="17">
                  <c:v>253245410.01063347</c:v>
                </c:pt>
                <c:pt idx="18">
                  <c:v>263735135.04004288</c:v>
                </c:pt>
                <c:pt idx="19">
                  <c:v>274408846.95469165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54-4934-BEB7-205C0E1B45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99293568"/>
        <c:axId val="1299298848"/>
      </c:barChart>
      <c:catAx>
        <c:axId val="1299293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9298848"/>
        <c:crosses val="autoZero"/>
        <c:auto val="1"/>
        <c:lblAlgn val="ctr"/>
        <c:lblOffset val="100"/>
        <c:noMultiLvlLbl val="0"/>
      </c:catAx>
      <c:valAx>
        <c:axId val="129929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Crowns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9293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 death benefit payout comparion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After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'sensitivity test mortality'!$J$53:$AC$53</c:f>
              <c:numCache>
                <c:formatCode>General</c:formatCode>
                <c:ptCount val="20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  <c:pt idx="12">
                  <c:v>2036</c:v>
                </c:pt>
                <c:pt idx="13">
                  <c:v>2037</c:v>
                </c:pt>
                <c:pt idx="14">
                  <c:v>2038</c:v>
                </c:pt>
                <c:pt idx="15">
                  <c:v>2039</c:v>
                </c:pt>
                <c:pt idx="16">
                  <c:v>2040</c:v>
                </c:pt>
                <c:pt idx="17">
                  <c:v>2041</c:v>
                </c:pt>
                <c:pt idx="18">
                  <c:v>2042</c:v>
                </c:pt>
                <c:pt idx="19">
                  <c:v>2043</c:v>
                </c:pt>
              </c:numCache>
            </c:numRef>
          </c:cat>
          <c:val>
            <c:numRef>
              <c:f>'sensitivity test mortality'!$J$69:$AC$69</c:f>
              <c:numCache>
                <c:formatCode>General</c:formatCode>
                <c:ptCount val="20"/>
                <c:pt idx="0">
                  <c:v>850609732.84545457</c:v>
                </c:pt>
                <c:pt idx="1">
                  <c:v>896156381.5231657</c:v>
                </c:pt>
                <c:pt idx="2">
                  <c:v>944796152.46861374</c:v>
                </c:pt>
                <c:pt idx="3">
                  <c:v>993092887.35035956</c:v>
                </c:pt>
                <c:pt idx="4">
                  <c:v>1039566088.3472106</c:v>
                </c:pt>
                <c:pt idx="5">
                  <c:v>1083711011.5357203</c:v>
                </c:pt>
                <c:pt idx="6">
                  <c:v>1125497409.6757765</c:v>
                </c:pt>
                <c:pt idx="7">
                  <c:v>1165108792.5941114</c:v>
                </c:pt>
                <c:pt idx="8">
                  <c:v>1202810553.1680231</c:v>
                </c:pt>
                <c:pt idx="9">
                  <c:v>1238882413.8051968</c:v>
                </c:pt>
                <c:pt idx="10">
                  <c:v>1273587715.0178552</c:v>
                </c:pt>
                <c:pt idx="11">
                  <c:v>1307159448.2355351</c:v>
                </c:pt>
                <c:pt idx="12">
                  <c:v>1339797735.3064685</c:v>
                </c:pt>
                <c:pt idx="13">
                  <c:v>1371670928.5930552</c:v>
                </c:pt>
                <c:pt idx="14">
                  <c:v>1402918503.7555382</c:v>
                </c:pt>
                <c:pt idx="15">
                  <c:v>1477791301.3292747</c:v>
                </c:pt>
                <c:pt idx="16">
                  <c:v>1507422238.4876137</c:v>
                </c:pt>
                <c:pt idx="17">
                  <c:v>1537017348.0214431</c:v>
                </c:pt>
                <c:pt idx="18">
                  <c:v>1566578298.028336</c:v>
                </c:pt>
                <c:pt idx="19">
                  <c:v>1596106295.5443964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C5-4191-85F4-5B10FE83F5D7}"/>
            </c:ext>
          </c:extLst>
        </c:ser>
        <c:ser>
          <c:idx val="1"/>
          <c:order val="1"/>
          <c:tx>
            <c:v>Before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'sensitivity test mortality'!$J$53:$AC$53</c:f>
              <c:numCache>
                <c:formatCode>General</c:formatCode>
                <c:ptCount val="20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  <c:pt idx="12">
                  <c:v>2036</c:v>
                </c:pt>
                <c:pt idx="13">
                  <c:v>2037</c:v>
                </c:pt>
                <c:pt idx="14">
                  <c:v>2038</c:v>
                </c:pt>
                <c:pt idx="15">
                  <c:v>2039</c:v>
                </c:pt>
                <c:pt idx="16">
                  <c:v>2040</c:v>
                </c:pt>
                <c:pt idx="17">
                  <c:v>2041</c:v>
                </c:pt>
                <c:pt idx="18">
                  <c:v>2042</c:v>
                </c:pt>
                <c:pt idx="19">
                  <c:v>2043</c:v>
                </c:pt>
              </c:numCache>
            </c:numRef>
          </c:cat>
          <c:val>
            <c:numRef>
              <c:f>'sensitivity test mortality'!$J$70:$AC$70</c:f>
              <c:numCache>
                <c:formatCode>General</c:formatCode>
                <c:ptCount val="20"/>
                <c:pt idx="0">
                  <c:v>1132538762.3452325</c:v>
                </c:pt>
                <c:pt idx="1">
                  <c:v>1170018733.7431488</c:v>
                </c:pt>
                <c:pt idx="2">
                  <c:v>1207650081.6193583</c:v>
                </c:pt>
                <c:pt idx="3">
                  <c:v>1245432469.689923</c:v>
                </c:pt>
                <c:pt idx="4">
                  <c:v>1283366065.9155617</c:v>
                </c:pt>
                <c:pt idx="5">
                  <c:v>1321450672.6172497</c:v>
                </c:pt>
                <c:pt idx="6">
                  <c:v>1359686849.6407099</c:v>
                </c:pt>
                <c:pt idx="7">
                  <c:v>1398074065.4085505</c:v>
                </c:pt>
                <c:pt idx="8">
                  <c:v>1436612489.3314655</c:v>
                </c:pt>
                <c:pt idx="9">
                  <c:v>1475302121.4094548</c:v>
                </c:pt>
                <c:pt idx="10">
                  <c:v>1514143132.8657103</c:v>
                </c:pt>
                <c:pt idx="11">
                  <c:v>1553135181.6163473</c:v>
                </c:pt>
                <c:pt idx="12">
                  <c:v>1592278203.8443434</c:v>
                </c:pt>
                <c:pt idx="13">
                  <c:v>1631572663.6196084</c:v>
                </c:pt>
                <c:pt idx="14">
                  <c:v>1671018504.2231152</c:v>
                </c:pt>
                <c:pt idx="15">
                  <c:v>1710615380.6710281</c:v>
                </c:pt>
                <c:pt idx="16">
                  <c:v>1750363465.2740152</c:v>
                </c:pt>
                <c:pt idx="17">
                  <c:v>1790262758.0320766</c:v>
                </c:pt>
                <c:pt idx="18">
                  <c:v>1830313433.0683789</c:v>
                </c:pt>
                <c:pt idx="19">
                  <c:v>1870515142.499088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C5-4191-85F4-5B10FE83F5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0031008"/>
        <c:axId val="1560034368"/>
      </c:barChart>
      <c:catAx>
        <c:axId val="1560031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0034368"/>
        <c:crosses val="autoZero"/>
        <c:auto val="1"/>
        <c:lblAlgn val="ctr"/>
        <c:lblOffset val="100"/>
        <c:noMultiLvlLbl val="0"/>
      </c:catAx>
      <c:valAx>
        <c:axId val="156003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Crowns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0031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9231124079226816"/>
          <c:y val="0.2459485891433725"/>
          <c:w val="0.21605830689394204"/>
          <c:h val="7.77431227405000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158750</xdr:colOff>
      <xdr:row>73</xdr:row>
      <xdr:rowOff>172242</xdr:rowOff>
    </xdr:from>
    <xdr:to>
      <xdr:col>16</xdr:col>
      <xdr:colOff>353218</xdr:colOff>
      <xdr:row>92</xdr:row>
      <xdr:rowOff>158749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98E2CE-F52B-5D58-A146-60ACDF68D9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377028</xdr:colOff>
      <xdr:row>74</xdr:row>
      <xdr:rowOff>13493</xdr:rowOff>
    </xdr:from>
    <xdr:to>
      <xdr:col>23</xdr:col>
      <xdr:colOff>500063</xdr:colOff>
      <xdr:row>94</xdr:row>
      <xdr:rowOff>103187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C7D1587-165F-8C31-97D0-6C6A23F37F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158750</xdr:colOff>
      <xdr:row>73</xdr:row>
      <xdr:rowOff>172242</xdr:rowOff>
    </xdr:from>
    <xdr:to>
      <xdr:col>16</xdr:col>
      <xdr:colOff>353218</xdr:colOff>
      <xdr:row>92</xdr:row>
      <xdr:rowOff>158749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F74C41-297B-4ADC-8525-DB67F4C083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377028</xdr:colOff>
      <xdr:row>74</xdr:row>
      <xdr:rowOff>13493</xdr:rowOff>
    </xdr:from>
    <xdr:to>
      <xdr:col>23</xdr:col>
      <xdr:colOff>500063</xdr:colOff>
      <xdr:row>94</xdr:row>
      <xdr:rowOff>103187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7CD63C4-06B2-4DA4-8275-C5A218A4EA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08"/>
  <sheetViews>
    <sheetView tabSelected="1" topLeftCell="B1" zoomScale="80" zoomScaleNormal="80" workbookViewId="0">
      <selection activeCell="AD42" sqref="AD42"/>
    </sheetView>
  </sheetViews>
  <sheetFormatPr defaultRowHeight="14.5" x14ac:dyDescent="0.35"/>
  <cols>
    <col min="1" max="1" width="9.26953125" bestFit="1" customWidth="1"/>
    <col min="2" max="2" width="13.6328125" bestFit="1" customWidth="1"/>
    <col min="3" max="4" width="15" bestFit="1" customWidth="1"/>
    <col min="7" max="7" width="28.26953125" bestFit="1" customWidth="1"/>
    <col min="8" max="8" width="23.81640625" bestFit="1" customWidth="1"/>
    <col min="9" max="9" width="20" bestFit="1" customWidth="1"/>
    <col min="10" max="19" width="12.81640625" bestFit="1" customWidth="1"/>
    <col min="20" max="20" width="12.7265625" customWidth="1"/>
    <col min="21" max="29" width="12.81640625" bestFit="1" customWidth="1"/>
  </cols>
  <sheetData>
    <row r="1" spans="1:29" x14ac:dyDescent="0.35">
      <c r="A1" s="2" t="s">
        <v>7</v>
      </c>
      <c r="B1" s="2" t="s">
        <v>10</v>
      </c>
      <c r="C1" s="2" t="s">
        <v>8</v>
      </c>
      <c r="D1" s="2" t="s">
        <v>9</v>
      </c>
      <c r="E1" s="2" t="s">
        <v>16</v>
      </c>
      <c r="F1" s="2" t="s">
        <v>17</v>
      </c>
      <c r="G1" s="2" t="s">
        <v>38</v>
      </c>
      <c r="H1" s="5" t="s">
        <v>18</v>
      </c>
      <c r="I1" s="6" t="s">
        <v>15</v>
      </c>
      <c r="J1" s="7">
        <v>2024</v>
      </c>
      <c r="K1" s="7">
        <v>2025</v>
      </c>
      <c r="L1" s="7">
        <v>2026</v>
      </c>
      <c r="M1" s="7">
        <v>2027</v>
      </c>
      <c r="N1" s="7">
        <v>2028</v>
      </c>
      <c r="O1" s="7">
        <v>2029</v>
      </c>
      <c r="P1" s="7">
        <v>2030</v>
      </c>
      <c r="Q1" s="7">
        <v>2031</v>
      </c>
      <c r="R1" s="7">
        <v>2032</v>
      </c>
      <c r="S1" s="7">
        <v>2033</v>
      </c>
      <c r="T1" s="7">
        <v>2034</v>
      </c>
      <c r="U1" s="7">
        <v>2035</v>
      </c>
      <c r="V1" s="7">
        <v>2036</v>
      </c>
      <c r="W1" s="7">
        <v>2037</v>
      </c>
      <c r="X1" s="7">
        <v>2038</v>
      </c>
      <c r="Y1" s="7">
        <v>2039</v>
      </c>
      <c r="Z1" s="7">
        <v>2040</v>
      </c>
      <c r="AA1" s="7">
        <v>2041</v>
      </c>
      <c r="AB1" s="7">
        <v>2042</v>
      </c>
      <c r="AC1" s="8">
        <v>2043</v>
      </c>
    </row>
    <row r="2" spans="1:29" x14ac:dyDescent="0.35">
      <c r="A2" s="3" t="s">
        <v>0</v>
      </c>
      <c r="B2">
        <v>10881</v>
      </c>
      <c r="C2">
        <v>1407</v>
      </c>
      <c r="D2">
        <v>7.7745380000000005E-4</v>
      </c>
      <c r="E2">
        <f>B2-C2</f>
        <v>9474</v>
      </c>
      <c r="F2">
        <v>1.4070040000000001E-4</v>
      </c>
      <c r="H2" s="13" t="s">
        <v>0</v>
      </c>
      <c r="I2" s="14">
        <f t="shared" ref="I2:I8" si="0">D2*(B2/$B$12)*(C2/B2)</f>
        <v>1.1178189427150714E-6</v>
      </c>
      <c r="J2">
        <f>$I2*B$40*B$44</f>
        <v>49954.439201999703</v>
      </c>
      <c r="K2">
        <f t="shared" ref="K2:AC2" si="1">$I2*C$40*C$44</f>
        <v>51607.619662342455</v>
      </c>
      <c r="L2">
        <f t="shared" si="1"/>
        <v>53267.477092456938</v>
      </c>
      <c r="M2">
        <f t="shared" si="1"/>
        <v>54933.996659406694</v>
      </c>
      <c r="N2">
        <f t="shared" si="1"/>
        <v>56607.185771665288</v>
      </c>
      <c r="O2">
        <f t="shared" si="1"/>
        <v>58287.035709933116</v>
      </c>
      <c r="P2">
        <f t="shared" si="1"/>
        <v>59973.571168092632</v>
      </c>
      <c r="Q2">
        <f t="shared" si="1"/>
        <v>61666.768699131404</v>
      </c>
      <c r="R2">
        <f t="shared" si="1"/>
        <v>63366.635775479015</v>
      </c>
      <c r="S2">
        <f t="shared" si="1"/>
        <v>65073.172397135488</v>
      </c>
      <c r="T2">
        <f t="shared" si="1"/>
        <v>66786.386116476831</v>
      </c>
      <c r="U2">
        <f t="shared" si="1"/>
        <v>68506.261844740278</v>
      </c>
      <c r="V2">
        <f t="shared" si="1"/>
        <v>70232.796767061023</v>
      </c>
      <c r="W2">
        <f t="shared" si="1"/>
        <v>71966.011352806512</v>
      </c>
      <c r="X2">
        <f t="shared" si="1"/>
        <v>73705.903100192896</v>
      </c>
      <c r="Y2">
        <f t="shared" si="1"/>
        <v>75452.456792545359</v>
      </c>
      <c r="Z2">
        <f t="shared" si="1"/>
        <v>77205.680030206699</v>
      </c>
      <c r="AA2">
        <f t="shared" si="1"/>
        <v>78965.57281317687</v>
      </c>
      <c r="AB2">
        <f t="shared" si="1"/>
        <v>80732.142821745059</v>
      </c>
      <c r="AC2" s="10">
        <f t="shared" si="1"/>
        <v>82505.37471132222</v>
      </c>
    </row>
    <row r="3" spans="1:29" x14ac:dyDescent="0.35">
      <c r="A3" s="3" t="s">
        <v>1</v>
      </c>
      <c r="B3">
        <v>114153</v>
      </c>
      <c r="C3">
        <v>11172</v>
      </c>
      <c r="D3">
        <v>5.2541727000000003E-3</v>
      </c>
      <c r="E3">
        <f t="shared" ref="E3:E8" si="2">B3-C3</f>
        <v>102981</v>
      </c>
      <c r="F3">
        <v>1.6828894E-3</v>
      </c>
      <c r="H3" s="13" t="s">
        <v>1</v>
      </c>
      <c r="I3" s="14">
        <f t="shared" si="0"/>
        <v>5.998436247999656E-5</v>
      </c>
      <c r="J3">
        <f t="shared" ref="J3:J8" si="3">$I3*B$40*B$44</f>
        <v>2680653.4350719936</v>
      </c>
      <c r="K3">
        <f t="shared" ref="K3:K8" si="4">$I3*C$40*C$44</f>
        <v>2769366.3492915235</v>
      </c>
      <c r="L3">
        <f t="shared" ref="L3:L8" si="5">$I3*D$40*D$44</f>
        <v>2858437.5628382075</v>
      </c>
      <c r="M3">
        <f t="shared" ref="M3:M8" si="6">$I3*E$40*E$44</f>
        <v>2947866.2797475089</v>
      </c>
      <c r="N3">
        <f t="shared" ref="N3:N8" si="7">$I3*F$40*F$44</f>
        <v>3037652.8975726878</v>
      </c>
      <c r="O3">
        <f t="shared" ref="O3:O8" si="8">$I3*G$40*G$44</f>
        <v>3127796.9484189805</v>
      </c>
      <c r="P3">
        <f t="shared" ref="P3:P8" si="9">$I3*H$40*H$44</f>
        <v>3218299.7574086776</v>
      </c>
      <c r="Q3">
        <f t="shared" ref="Q3:Q8" si="10">$I3*I$40*I$44</f>
        <v>3309160.066328987</v>
      </c>
      <c r="R3">
        <f t="shared" ref="R3:R8" si="11">$I3*J$40*J$44</f>
        <v>3400378.2761651734</v>
      </c>
      <c r="S3">
        <f t="shared" ref="S3:S8" si="12">$I3*K$40*K$44</f>
        <v>3491954.3869172377</v>
      </c>
      <c r="T3">
        <f t="shared" ref="T3:T8" si="13">$I3*L$40*L$44</f>
        <v>3583888.803860527</v>
      </c>
      <c r="U3">
        <f t="shared" ref="U3:U8" si="14">$I3*M$40*M$44</f>
        <v>3676180.717302362</v>
      </c>
      <c r="V3">
        <f t="shared" ref="V3:V8" si="15">$I3*N$40*N$44</f>
        <v>3768829.9761915612</v>
      </c>
      <c r="W3">
        <f t="shared" ref="W3:W8" si="16">$I3*O$40*O$44</f>
        <v>3861837.6789546334</v>
      </c>
      <c r="X3">
        <f t="shared" ref="X3:X8" si="17">$I3*P$40*P$44</f>
        <v>3955203.6913409359</v>
      </c>
      <c r="Y3">
        <f t="shared" ref="Y3:Y8" si="18">$I3*Q$40*Q$44</f>
        <v>4048927.1967937788</v>
      </c>
      <c r="Z3">
        <f t="shared" ref="Z3:Z8" si="19">$I3*R$40*R$44</f>
        <v>4143008.6031624996</v>
      </c>
      <c r="AA3">
        <f t="shared" ref="AA3:AA8" si="20">$I3*S$40*S$44</f>
        <v>4237447.9104470974</v>
      </c>
      <c r="AB3">
        <f t="shared" ref="AB3:AB8" si="21">$I3*T$40*T$44</f>
        <v>4332245.5307869911</v>
      </c>
      <c r="AC3" s="10">
        <f t="shared" ref="AC3:AC8" si="22">$I3*U$40*U$44</f>
        <v>4427400.6407613605</v>
      </c>
    </row>
    <row r="4" spans="1:29" x14ac:dyDescent="0.35">
      <c r="A4" s="3" t="s">
        <v>2</v>
      </c>
      <c r="B4">
        <v>263657</v>
      </c>
      <c r="C4">
        <v>18575</v>
      </c>
      <c r="D4">
        <v>2.4511299600000001E-2</v>
      </c>
      <c r="E4">
        <f t="shared" si="2"/>
        <v>245082</v>
      </c>
      <c r="F4">
        <v>5.6863177000000004E-3</v>
      </c>
      <c r="H4" s="13" t="s">
        <v>2</v>
      </c>
      <c r="I4" s="14">
        <f t="shared" si="0"/>
        <v>4.6526237971881762E-4</v>
      </c>
      <c r="J4">
        <f t="shared" si="3"/>
        <v>20792205.582228776</v>
      </c>
      <c r="K4">
        <f t="shared" si="4"/>
        <v>21480297.942889173</v>
      </c>
      <c r="L4">
        <f t="shared" si="5"/>
        <v>22171169.414483003</v>
      </c>
      <c r="M4">
        <f t="shared" si="6"/>
        <v>22864813.823195316</v>
      </c>
      <c r="N4">
        <f t="shared" si="7"/>
        <v>23561234.252606023</v>
      </c>
      <c r="O4">
        <f t="shared" si="8"/>
        <v>24260427.073538754</v>
      </c>
      <c r="P4">
        <f t="shared" si="9"/>
        <v>24962402.564164769</v>
      </c>
      <c r="Q4">
        <f t="shared" si="10"/>
        <v>25667150.965289265</v>
      </c>
      <c r="R4">
        <f t="shared" si="11"/>
        <v>26374675.387112159</v>
      </c>
      <c r="S4">
        <f t="shared" si="12"/>
        <v>27084975.829633459</v>
      </c>
      <c r="T4">
        <f t="shared" si="13"/>
        <v>27798055.436328627</v>
      </c>
      <c r="U4">
        <f t="shared" si="14"/>
        <v>28513907.926901832</v>
      </c>
      <c r="V4">
        <f t="shared" si="15"/>
        <v>29232532.129740506</v>
      </c>
      <c r="W4">
        <f t="shared" si="16"/>
        <v>29953936.564673997</v>
      </c>
      <c r="X4">
        <f t="shared" si="17"/>
        <v>30678120.190401349</v>
      </c>
      <c r="Y4">
        <f t="shared" si="18"/>
        <v>31405076.673386738</v>
      </c>
      <c r="Z4">
        <f t="shared" si="19"/>
        <v>32134809.177070536</v>
      </c>
      <c r="AA4">
        <f t="shared" si="20"/>
        <v>32867317.701452728</v>
      </c>
      <c r="AB4">
        <f t="shared" si="21"/>
        <v>33602605.443249233</v>
      </c>
      <c r="AC4" s="10">
        <f t="shared" si="22"/>
        <v>34340666.015683338</v>
      </c>
    </row>
    <row r="5" spans="1:29" x14ac:dyDescent="0.35">
      <c r="A5" s="3" t="s">
        <v>3</v>
      </c>
      <c r="B5">
        <v>311213</v>
      </c>
      <c r="C5">
        <v>16503</v>
      </c>
      <c r="D5">
        <v>0.13800431569999999</v>
      </c>
      <c r="E5">
        <f t="shared" si="2"/>
        <v>294710</v>
      </c>
      <c r="F5">
        <v>1.5549655399999999E-2</v>
      </c>
      <c r="H5" s="13" t="s">
        <v>3</v>
      </c>
      <c r="I5" s="14">
        <f t="shared" si="0"/>
        <v>2.3273320191839826E-3</v>
      </c>
      <c r="J5">
        <f t="shared" si="3"/>
        <v>104006616.28868812</v>
      </c>
      <c r="K5">
        <f t="shared" si="4"/>
        <v>107448586.78303294</v>
      </c>
      <c r="L5">
        <f t="shared" si="5"/>
        <v>110904458.92544176</v>
      </c>
      <c r="M5">
        <f t="shared" si="6"/>
        <v>114374201.83330317</v>
      </c>
      <c r="N5">
        <f t="shared" si="7"/>
        <v>117857830.93127781</v>
      </c>
      <c r="O5">
        <f t="shared" si="8"/>
        <v>121355328.06552656</v>
      </c>
      <c r="P5">
        <f t="shared" si="9"/>
        <v>124866744.64944133</v>
      </c>
      <c r="Q5">
        <f t="shared" si="10"/>
        <v>128392031.86565042</v>
      </c>
      <c r="R5">
        <f t="shared" si="11"/>
        <v>131931205.27197269</v>
      </c>
      <c r="S5">
        <f t="shared" si="12"/>
        <v>135484264.8684082</v>
      </c>
      <c r="T5">
        <f t="shared" si="13"/>
        <v>139051226.3792266</v>
      </c>
      <c r="U5">
        <f t="shared" si="14"/>
        <v>142632058.38917866</v>
      </c>
      <c r="V5">
        <f t="shared" si="15"/>
        <v>146226755.03763276</v>
      </c>
      <c r="W5">
        <f t="shared" si="16"/>
        <v>149835358.94241595</v>
      </c>
      <c r="X5">
        <f t="shared" si="17"/>
        <v>153457864.89474031</v>
      </c>
      <c r="Y5">
        <f t="shared" si="18"/>
        <v>157094241.21304002</v>
      </c>
      <c r="Z5">
        <f t="shared" si="19"/>
        <v>160744503.72145298</v>
      </c>
      <c r="AA5">
        <f t="shared" si="20"/>
        <v>164408652.41997913</v>
      </c>
      <c r="AB5">
        <f t="shared" si="21"/>
        <v>168086703.29920709</v>
      </c>
      <c r="AC5" s="10">
        <f t="shared" si="22"/>
        <v>171778624.41124985</v>
      </c>
    </row>
    <row r="6" spans="1:29" x14ac:dyDescent="0.35">
      <c r="A6" s="3" t="s">
        <v>4</v>
      </c>
      <c r="B6">
        <v>212337</v>
      </c>
      <c r="C6">
        <v>10444</v>
      </c>
      <c r="D6">
        <v>0.39657743379999999</v>
      </c>
      <c r="E6">
        <f t="shared" si="2"/>
        <v>201893</v>
      </c>
      <c r="F6">
        <v>3.03747236E-2</v>
      </c>
      <c r="H6" s="13" t="s">
        <v>4</v>
      </c>
      <c r="I6" s="14">
        <f t="shared" si="0"/>
        <v>4.2325065437614834E-3</v>
      </c>
      <c r="J6">
        <f t="shared" si="3"/>
        <v>189147350.01613978</v>
      </c>
      <c r="K6">
        <f t="shared" si="4"/>
        <v>195406947.92510355</v>
      </c>
      <c r="L6">
        <f t="shared" si="5"/>
        <v>201691827.49388841</v>
      </c>
      <c r="M6">
        <f t="shared" si="6"/>
        <v>208001932.55910498</v>
      </c>
      <c r="N6">
        <f t="shared" si="7"/>
        <v>214337291.17217699</v>
      </c>
      <c r="O6">
        <f t="shared" si="8"/>
        <v>220697870.31837255</v>
      </c>
      <c r="P6">
        <f t="shared" si="9"/>
        <v>227083763.49853981</v>
      </c>
      <c r="Q6">
        <f t="shared" si="10"/>
        <v>233494881.93297586</v>
      </c>
      <c r="R6">
        <f t="shared" si="11"/>
        <v>239931253.91526732</v>
      </c>
      <c r="S6">
        <f t="shared" si="12"/>
        <v>246392879.44541433</v>
      </c>
      <c r="T6">
        <f t="shared" si="13"/>
        <v>252879787.11971241</v>
      </c>
      <c r="U6">
        <f t="shared" si="14"/>
        <v>259391919.80611214</v>
      </c>
      <c r="V6">
        <f t="shared" si="15"/>
        <v>265929266.84641719</v>
      </c>
      <c r="W6">
        <f t="shared" si="16"/>
        <v>272491905.74578369</v>
      </c>
      <c r="X6">
        <f t="shared" si="17"/>
        <v>279079827.0314641</v>
      </c>
      <c r="Y6">
        <f t="shared" si="18"/>
        <v>285692973.08708328</v>
      </c>
      <c r="Z6">
        <f t="shared" si="19"/>
        <v>292331372.69055808</v>
      </c>
      <c r="AA6">
        <f t="shared" si="20"/>
        <v>298995025.84188825</v>
      </c>
      <c r="AB6">
        <f t="shared" si="21"/>
        <v>305683961.62169951</v>
      </c>
      <c r="AC6" s="10">
        <f t="shared" si="22"/>
        <v>312398121.92928249</v>
      </c>
    </row>
    <row r="7" spans="1:29" x14ac:dyDescent="0.35">
      <c r="A7" s="3" t="s">
        <v>5</v>
      </c>
      <c r="B7">
        <v>61513</v>
      </c>
      <c r="C7">
        <v>3281</v>
      </c>
      <c r="D7">
        <v>0.706787579</v>
      </c>
      <c r="E7">
        <f t="shared" si="2"/>
        <v>58232</v>
      </c>
      <c r="F7">
        <v>4.4958693500000001E-2</v>
      </c>
      <c r="H7" s="13" t="s">
        <v>5</v>
      </c>
      <c r="I7" s="14">
        <f t="shared" si="0"/>
        <v>2.3697248127382271E-3</v>
      </c>
      <c r="J7">
        <f t="shared" si="3"/>
        <v>105901116.50449651</v>
      </c>
      <c r="K7">
        <f t="shared" si="4"/>
        <v>109405783.14334665</v>
      </c>
      <c r="L7">
        <f t="shared" si="5"/>
        <v>112924604.65141338</v>
      </c>
      <c r="M7">
        <f t="shared" si="6"/>
        <v>116457549.58355273</v>
      </c>
      <c r="N7">
        <f t="shared" si="7"/>
        <v>120004633.64538841</v>
      </c>
      <c r="O7">
        <f t="shared" si="8"/>
        <v>123565838.35240574</v>
      </c>
      <c r="P7">
        <f t="shared" si="9"/>
        <v>127141216.05450125</v>
      </c>
      <c r="Q7">
        <f t="shared" si="10"/>
        <v>130730717.04508558</v>
      </c>
      <c r="R7">
        <f t="shared" si="11"/>
        <v>134334357.16536623</v>
      </c>
      <c r="S7">
        <f t="shared" si="12"/>
        <v>137952136.41534323</v>
      </c>
      <c r="T7">
        <f t="shared" si="13"/>
        <v>141584070.8057068</v>
      </c>
      <c r="U7">
        <f t="shared" si="14"/>
        <v>145230128.34897301</v>
      </c>
      <c r="V7">
        <f t="shared" si="15"/>
        <v>148890303.07775769</v>
      </c>
      <c r="W7">
        <f t="shared" si="16"/>
        <v>152564638.38617969</v>
      </c>
      <c r="X7">
        <f t="shared" si="17"/>
        <v>156253128.97057202</v>
      </c>
      <c r="Y7">
        <f t="shared" si="18"/>
        <v>159955742.57228318</v>
      </c>
      <c r="Z7">
        <f t="shared" si="19"/>
        <v>163672495.30369073</v>
      </c>
      <c r="AA7">
        <f t="shared" si="20"/>
        <v>167403387.16479456</v>
      </c>
      <c r="AB7">
        <f t="shared" si="21"/>
        <v>171148434.43745497</v>
      </c>
      <c r="AC7" s="10">
        <f t="shared" si="22"/>
        <v>174907604.59184802</v>
      </c>
    </row>
    <row r="8" spans="1:29" x14ac:dyDescent="0.35">
      <c r="A8" s="3" t="s">
        <v>6</v>
      </c>
      <c r="B8">
        <v>4828</v>
      </c>
      <c r="C8">
        <v>358</v>
      </c>
      <c r="D8">
        <v>1</v>
      </c>
      <c r="E8">
        <f t="shared" si="2"/>
        <v>4470</v>
      </c>
      <c r="F8">
        <v>6.4205816600000007E-2</v>
      </c>
      <c r="H8" s="13" t="s">
        <v>6</v>
      </c>
      <c r="I8" s="14">
        <f t="shared" si="0"/>
        <v>3.6583546396725059E-4</v>
      </c>
      <c r="J8">
        <f t="shared" si="3"/>
        <v>16348895.822340382</v>
      </c>
      <c r="K8">
        <f t="shared" si="4"/>
        <v>16889942.334991261</v>
      </c>
      <c r="L8">
        <f t="shared" si="5"/>
        <v>17433174.060507122</v>
      </c>
      <c r="M8">
        <f t="shared" si="6"/>
        <v>17978586.144421831</v>
      </c>
      <c r="N8">
        <f t="shared" si="7"/>
        <v>18526181.011351991</v>
      </c>
      <c r="O8">
        <f t="shared" si="8"/>
        <v>19075955.807678927</v>
      </c>
      <c r="P8">
        <f t="shared" si="9"/>
        <v>19627918.615121059</v>
      </c>
      <c r="Q8">
        <f t="shared" si="10"/>
        <v>20182061.760030765</v>
      </c>
      <c r="R8">
        <f t="shared" si="11"/>
        <v>20738387.687955923</v>
      </c>
      <c r="S8">
        <f t="shared" si="12"/>
        <v>21296896.398896541</v>
      </c>
      <c r="T8">
        <f t="shared" si="13"/>
        <v>21857590.364565056</v>
      </c>
      <c r="U8">
        <f t="shared" si="14"/>
        <v>22420464.646769498</v>
      </c>
      <c r="V8">
        <f t="shared" si="15"/>
        <v>22985518.324271787</v>
      </c>
      <c r="W8">
        <f t="shared" si="16"/>
        <v>23552758.096207403</v>
      </c>
      <c r="X8">
        <f t="shared" si="17"/>
        <v>24122183.143802188</v>
      </c>
      <c r="Y8">
        <f t="shared" si="18"/>
        <v>24693788.487001628</v>
      </c>
      <c r="Z8">
        <f t="shared" si="19"/>
        <v>25267576.613216523</v>
      </c>
      <c r="AA8">
        <f t="shared" si="20"/>
        <v>25843547.522446875</v>
      </c>
      <c r="AB8">
        <f t="shared" si="21"/>
        <v>26421703.728268042</v>
      </c>
      <c r="AC8" s="10">
        <f t="shared" si="22"/>
        <v>27002040.208762221</v>
      </c>
    </row>
    <row r="9" spans="1:29" x14ac:dyDescent="0.35">
      <c r="H9" s="11"/>
      <c r="AC9" s="10"/>
    </row>
    <row r="10" spans="1:29" x14ac:dyDescent="0.35">
      <c r="H10" s="11"/>
      <c r="AC10" s="10"/>
    </row>
    <row r="11" spans="1:29" x14ac:dyDescent="0.35">
      <c r="H11" s="11"/>
      <c r="AC11" s="10"/>
    </row>
    <row r="12" spans="1:29" ht="29" x14ac:dyDescent="0.35">
      <c r="A12" s="4" t="s">
        <v>11</v>
      </c>
      <c r="B12">
        <v>978582</v>
      </c>
      <c r="H12" s="9" t="s">
        <v>19</v>
      </c>
      <c r="I12" s="2" t="s">
        <v>15</v>
      </c>
      <c r="J12">
        <v>2024</v>
      </c>
      <c r="K12">
        <v>2025</v>
      </c>
      <c r="L12">
        <v>2026</v>
      </c>
      <c r="M12">
        <v>2027</v>
      </c>
      <c r="N12">
        <v>2028</v>
      </c>
      <c r="O12">
        <v>2029</v>
      </c>
      <c r="P12">
        <v>2030</v>
      </c>
      <c r="Q12">
        <v>2031</v>
      </c>
      <c r="R12">
        <v>2032</v>
      </c>
      <c r="S12">
        <v>2033</v>
      </c>
      <c r="T12">
        <v>2034</v>
      </c>
      <c r="U12">
        <v>2035</v>
      </c>
      <c r="V12">
        <v>2036</v>
      </c>
      <c r="W12">
        <v>2037</v>
      </c>
      <c r="X12">
        <v>2038</v>
      </c>
      <c r="Y12">
        <v>2039</v>
      </c>
      <c r="Z12">
        <v>2040</v>
      </c>
      <c r="AA12">
        <v>2041</v>
      </c>
      <c r="AB12">
        <v>2042</v>
      </c>
      <c r="AC12" s="10">
        <v>2043</v>
      </c>
    </row>
    <row r="13" spans="1:29" x14ac:dyDescent="0.35">
      <c r="A13" t="s">
        <v>20</v>
      </c>
      <c r="B13">
        <f>0.01</f>
        <v>0.01</v>
      </c>
      <c r="H13" s="13" t="s">
        <v>0</v>
      </c>
      <c r="I13">
        <f>F2*(B2/$B$12)*(E2/B2)</f>
        <v>1.3621705586246222E-6</v>
      </c>
      <c r="J13">
        <f>$I13*B$40*B$44</f>
        <v>60874.318508406686</v>
      </c>
      <c r="K13">
        <f t="shared" ref="K13:AC13" si="23">$I13*C$40*C$44</f>
        <v>62888.87888587061</v>
      </c>
      <c r="L13">
        <f t="shared" si="23"/>
        <v>64911.575797165126</v>
      </c>
      <c r="M13">
        <f t="shared" si="23"/>
        <v>66942.39116692169</v>
      </c>
      <c r="N13">
        <f t="shared" si="23"/>
        <v>68981.334023082338</v>
      </c>
      <c r="O13">
        <f t="shared" si="23"/>
        <v>71028.393740336629</v>
      </c>
      <c r="P13">
        <f t="shared" si="23"/>
        <v>73083.600410570143</v>
      </c>
      <c r="Q13">
        <f t="shared" si="23"/>
        <v>75146.925461329112</v>
      </c>
      <c r="R13">
        <f t="shared" si="23"/>
        <v>77218.377998492142</v>
      </c>
      <c r="S13">
        <f t="shared" si="23"/>
        <v>79297.958022059262</v>
      </c>
      <c r="T13">
        <f t="shared" si="23"/>
        <v>81385.6747353315</v>
      </c>
      <c r="U13">
        <f t="shared" si="23"/>
        <v>83481.509751191232</v>
      </c>
      <c r="V13">
        <f t="shared" si="23"/>
        <v>85585.459639453271</v>
      </c>
      <c r="W13">
        <f t="shared" si="23"/>
        <v>87697.549344022787</v>
      </c>
      <c r="X13">
        <f t="shared" si="23"/>
        <v>89817.775816234018</v>
      </c>
      <c r="Y13">
        <f t="shared" si="23"/>
        <v>91946.120513096161</v>
      </c>
      <c r="Z13">
        <f t="shared" si="23"/>
        <v>94082.592696362379</v>
      </c>
      <c r="AA13">
        <f t="shared" si="23"/>
        <v>96227.192366032657</v>
      </c>
      <c r="AB13">
        <f t="shared" si="23"/>
        <v>98379.928881282627</v>
      </c>
      <c r="AC13" s="10">
        <f t="shared" si="23"/>
        <v>100540.78354324553</v>
      </c>
    </row>
    <row r="14" spans="1:29" x14ac:dyDescent="0.35">
      <c r="H14" s="13" t="s">
        <v>1</v>
      </c>
      <c r="I14">
        <f t="shared" ref="I14:I19" si="24">F3*(B3/$B$12)*(E3/B3)</f>
        <v>1.7709873398591021E-4</v>
      </c>
      <c r="J14">
        <f t="shared" ref="J14:J19" si="25">$I14*B$40*B$44</f>
        <v>7914401.5203053411</v>
      </c>
      <c r="K14">
        <f t="shared" ref="K14:K19" si="26">$I14*C$40*C$44</f>
        <v>8176318.8625413049</v>
      </c>
      <c r="L14">
        <f t="shared" ref="L14:L19" si="27">$I14*D$40*D$44</f>
        <v>8439294.0530997906</v>
      </c>
      <c r="M14">
        <f t="shared" ref="M14:M19" si="28">$I14*E$40*E$44</f>
        <v>8703324.7419631295</v>
      </c>
      <c r="N14">
        <f t="shared" ref="N14:N19" si="29">$I14*F$40*F$44</f>
        <v>8968412.1028735414</v>
      </c>
      <c r="O14">
        <f t="shared" ref="O14:O19" si="30">$I14*G$40*G$44</f>
        <v>9234554.7544114944</v>
      </c>
      <c r="P14">
        <f t="shared" ref="P14:P19" si="31">$I14*H$40*H$44</f>
        <v>9501756.6088879686</v>
      </c>
      <c r="Q14">
        <f t="shared" ref="Q14:Q19" si="32">$I14*I$40*I$44</f>
        <v>9770013.9515365884</v>
      </c>
      <c r="R14">
        <f t="shared" ref="R14:R19" si="33">$I14*J$40*J$44</f>
        <v>10039327.966232283</v>
      </c>
      <c r="S14">
        <f t="shared" ref="S14:S19" si="34">$I14*K$40*K$44</f>
        <v>10309698.652975056</v>
      </c>
      <c r="T14">
        <f t="shared" ref="T14:T19" si="35">$I14*L$40*L$44</f>
        <v>10581127.208305936</v>
      </c>
      <c r="U14">
        <f t="shared" ref="U14:U19" si="36">$I14*M$40*M$44</f>
        <v>10853611.241676081</v>
      </c>
      <c r="V14">
        <f t="shared" ref="V14:V19" si="37">$I14*N$40*N$44</f>
        <v>11127150.307119709</v>
      </c>
      <c r="W14">
        <f t="shared" ref="W14:W19" si="38">$I14*O$40*O$44</f>
        <v>11401747.647647765</v>
      </c>
      <c r="X14">
        <f t="shared" ref="X14:X19" si="39">$I14*P$40*P$44</f>
        <v>11677402.866896629</v>
      </c>
      <c r="Y14">
        <f t="shared" ref="Y14:Y19" si="40">$I14*Q$40*Q$44</f>
        <v>11954113.554052057</v>
      </c>
      <c r="Z14">
        <f t="shared" ref="Z14:Z19" si="41">$I14*R$40*R$44</f>
        <v>12231880.913254561</v>
      </c>
      <c r="AA14">
        <f t="shared" ref="AA14:AA19" si="42">$I14*S$40*S$44</f>
        <v>12510704.94450414</v>
      </c>
      <c r="AB14">
        <f t="shared" ref="AB14:AB19" si="43">$I14*T$40*T$44</f>
        <v>12790586.864607412</v>
      </c>
      <c r="AC14" s="10">
        <f t="shared" ref="AC14:AC19" si="44">$I14*U$40*U$44</f>
        <v>13071524.242484367</v>
      </c>
    </row>
    <row r="15" spans="1:29" x14ac:dyDescent="0.35">
      <c r="H15" s="13" t="s">
        <v>2</v>
      </c>
      <c r="I15">
        <f t="shared" si="24"/>
        <v>1.4241158273413982E-3</v>
      </c>
      <c r="J15">
        <f t="shared" si="25"/>
        <v>63642603.283083729</v>
      </c>
      <c r="K15">
        <f t="shared" si="26"/>
        <v>65748776.625706859</v>
      </c>
      <c r="L15">
        <f t="shared" si="27"/>
        <v>67863456.514396831</v>
      </c>
      <c r="M15">
        <f t="shared" si="28"/>
        <v>69986624.051800281</v>
      </c>
      <c r="N15">
        <f t="shared" si="29"/>
        <v>72118288.676408574</v>
      </c>
      <c r="O15">
        <f t="shared" si="30"/>
        <v>74258439.279720962</v>
      </c>
      <c r="P15">
        <f t="shared" si="31"/>
        <v>76407107.322063893</v>
      </c>
      <c r="Q15">
        <f t="shared" si="32"/>
        <v>78564262.931639507</v>
      </c>
      <c r="R15">
        <f t="shared" si="33"/>
        <v>80729915.62841998</v>
      </c>
      <c r="S15">
        <f t="shared" si="34"/>
        <v>82904065.412405327</v>
      </c>
      <c r="T15">
        <f t="shared" si="35"/>
        <v>85086721.905420512</v>
      </c>
      <c r="U15">
        <f t="shared" si="36"/>
        <v>87277865.884186149</v>
      </c>
      <c r="V15">
        <f t="shared" si="37"/>
        <v>89477493.762527943</v>
      </c>
      <c r="W15">
        <f t="shared" si="38"/>
        <v>91685631.618685469</v>
      </c>
      <c r="X15">
        <f t="shared" si="39"/>
        <v>93902276.265353605</v>
      </c>
      <c r="Y15">
        <f t="shared" si="40"/>
        <v>96127408.316291422</v>
      </c>
      <c r="Z15">
        <f t="shared" si="41"/>
        <v>98361037.454434112</v>
      </c>
      <c r="AA15">
        <f t="shared" si="42"/>
        <v>100603163.67978166</v>
      </c>
      <c r="AB15">
        <f t="shared" si="43"/>
        <v>102853796.77712205</v>
      </c>
      <c r="AC15" s="10">
        <f t="shared" si="44"/>
        <v>105112917.19724989</v>
      </c>
    </row>
    <row r="16" spans="1:29" x14ac:dyDescent="0.35">
      <c r="H16" s="13" t="s">
        <v>3</v>
      </c>
      <c r="I16">
        <f t="shared" si="24"/>
        <v>4.6829381114040511E-3</v>
      </c>
      <c r="J16">
        <f t="shared" si="25"/>
        <v>209276778.40622345</v>
      </c>
      <c r="K16">
        <f t="shared" si="26"/>
        <v>216202534.8833535</v>
      </c>
      <c r="L16">
        <f t="shared" si="27"/>
        <v>223156263.54365018</v>
      </c>
      <c r="M16">
        <f t="shared" si="28"/>
        <v>230137902.24670696</v>
      </c>
      <c r="N16">
        <f t="shared" si="29"/>
        <v>237147482.02923471</v>
      </c>
      <c r="O16">
        <f t="shared" si="30"/>
        <v>244184966.36300957</v>
      </c>
      <c r="P16">
        <f t="shared" si="31"/>
        <v>251250458.69942158</v>
      </c>
      <c r="Q16">
        <f t="shared" si="32"/>
        <v>258343860.81065938</v>
      </c>
      <c r="R16">
        <f t="shared" si="33"/>
        <v>265465204.00136814</v>
      </c>
      <c r="S16">
        <f t="shared" si="34"/>
        <v>272614488.27154791</v>
      </c>
      <c r="T16">
        <f t="shared" si="35"/>
        <v>279791745.26076752</v>
      </c>
      <c r="U16">
        <f t="shared" si="36"/>
        <v>286996911.75687391</v>
      </c>
      <c r="V16">
        <f t="shared" si="37"/>
        <v>294229975.96740478</v>
      </c>
      <c r="W16">
        <f t="shared" si="38"/>
        <v>301491023.6457656</v>
      </c>
      <c r="X16">
        <f t="shared" si="39"/>
        <v>308780044.31110054</v>
      </c>
      <c r="Y16">
        <f t="shared" si="40"/>
        <v>316096974.21538794</v>
      </c>
      <c r="Z16">
        <f t="shared" si="41"/>
        <v>323441845.19914639</v>
      </c>
      <c r="AA16">
        <f t="shared" si="42"/>
        <v>330814657.26237577</v>
      </c>
      <c r="AB16">
        <f t="shared" si="43"/>
        <v>338215442.58051836</v>
      </c>
      <c r="AC16" s="10">
        <f t="shared" si="44"/>
        <v>345644136.86967438</v>
      </c>
    </row>
    <row r="17" spans="8:29" x14ac:dyDescent="0.35">
      <c r="H17" s="13" t="s">
        <v>4</v>
      </c>
      <c r="I17">
        <f t="shared" si="24"/>
        <v>6.2666634699747184E-3</v>
      </c>
      <c r="J17">
        <f t="shared" si="25"/>
        <v>280052204.65300298</v>
      </c>
      <c r="K17">
        <f t="shared" si="26"/>
        <v>289320186.43808764</v>
      </c>
      <c r="L17">
        <f t="shared" si="27"/>
        <v>298625600.33400869</v>
      </c>
      <c r="M17">
        <f t="shared" si="28"/>
        <v>307968363.18506205</v>
      </c>
      <c r="N17">
        <f t="shared" si="29"/>
        <v>317348516.52428043</v>
      </c>
      <c r="O17">
        <f t="shared" si="30"/>
        <v>326766011.46994048</v>
      </c>
      <c r="P17">
        <f t="shared" si="31"/>
        <v>336220986.45971334</v>
      </c>
      <c r="Q17">
        <f t="shared" si="32"/>
        <v>345713310.04607135</v>
      </c>
      <c r="R17">
        <f t="shared" si="33"/>
        <v>355243024.12059444</v>
      </c>
      <c r="S17">
        <f t="shared" si="34"/>
        <v>364810128.68328267</v>
      </c>
      <c r="T17">
        <f t="shared" si="35"/>
        <v>374414666.07390773</v>
      </c>
      <c r="U17">
        <f t="shared" si="36"/>
        <v>384056551.70256442</v>
      </c>
      <c r="V17">
        <f t="shared" si="37"/>
        <v>393735769.78869146</v>
      </c>
      <c r="W17">
        <f t="shared" si="38"/>
        <v>403452435.08668429</v>
      </c>
      <c r="X17">
        <f t="shared" si="39"/>
        <v>413206533.57116121</v>
      </c>
      <c r="Y17">
        <f t="shared" si="40"/>
        <v>422997979.93512267</v>
      </c>
      <c r="Z17">
        <f t="shared" si="41"/>
        <v>432826816.78724927</v>
      </c>
      <c r="AA17">
        <f t="shared" si="42"/>
        <v>442693044.12754089</v>
      </c>
      <c r="AB17">
        <f t="shared" si="43"/>
        <v>452596705.01287001</v>
      </c>
      <c r="AC17" s="10">
        <f t="shared" si="44"/>
        <v>462537713.41913027</v>
      </c>
    </row>
    <row r="18" spans="8:29" x14ac:dyDescent="0.35">
      <c r="H18" s="13" t="s">
        <v>5</v>
      </c>
      <c r="I18">
        <f t="shared" si="24"/>
        <v>2.6753349641542561E-3</v>
      </c>
      <c r="J18">
        <f t="shared" si="25"/>
        <v>119558591.02478415</v>
      </c>
      <c r="K18">
        <f t="shared" si="26"/>
        <v>123515234.91280866</v>
      </c>
      <c r="L18">
        <f t="shared" si="27"/>
        <v>127487859.14434168</v>
      </c>
      <c r="M18">
        <f t="shared" si="28"/>
        <v>131476428.21893495</v>
      </c>
      <c r="N18">
        <f t="shared" si="29"/>
        <v>135480959.86767855</v>
      </c>
      <c r="O18">
        <f t="shared" si="30"/>
        <v>139501433.22221345</v>
      </c>
      <c r="P18">
        <f t="shared" si="31"/>
        <v>143537907.38370934</v>
      </c>
      <c r="Q18">
        <f t="shared" si="32"/>
        <v>147590326.23519623</v>
      </c>
      <c r="R18">
        <f t="shared" si="33"/>
        <v>151658707.66083348</v>
      </c>
      <c r="S18">
        <f t="shared" si="34"/>
        <v>155743051.66062108</v>
      </c>
      <c r="T18">
        <f t="shared" si="35"/>
        <v>159843376.31005847</v>
      </c>
      <c r="U18">
        <f t="shared" si="36"/>
        <v>163959645.49641481</v>
      </c>
      <c r="V18">
        <f t="shared" si="37"/>
        <v>168091852.48272586</v>
      </c>
      <c r="W18">
        <f t="shared" si="38"/>
        <v>172240046.2594071</v>
      </c>
      <c r="X18">
        <f t="shared" si="39"/>
        <v>176404220.83880734</v>
      </c>
      <c r="Y18">
        <f t="shared" si="40"/>
        <v>180584339.80205733</v>
      </c>
      <c r="Z18">
        <f t="shared" si="41"/>
        <v>184780421.33945769</v>
      </c>
      <c r="AA18">
        <f t="shared" si="42"/>
        <v>188992465.45100838</v>
      </c>
      <c r="AB18">
        <f t="shared" si="43"/>
        <v>193220490.51835012</v>
      </c>
      <c r="AC18" s="10">
        <f t="shared" si="44"/>
        <v>197464459.81646958</v>
      </c>
    </row>
    <row r="19" spans="8:29" x14ac:dyDescent="0.35">
      <c r="H19" s="13" t="s">
        <v>6</v>
      </c>
      <c r="I19">
        <f t="shared" si="24"/>
        <v>2.9328150344273655E-4</v>
      </c>
      <c r="J19">
        <f t="shared" si="25"/>
        <v>13106517.05115689</v>
      </c>
      <c r="K19">
        <f t="shared" si="26"/>
        <v>13540261.043447657</v>
      </c>
      <c r="L19">
        <f t="shared" si="27"/>
        <v>13975756.868399568</v>
      </c>
      <c r="M19">
        <f t="shared" si="28"/>
        <v>14413000.634303743</v>
      </c>
      <c r="N19">
        <f t="shared" si="29"/>
        <v>14851994.28491707</v>
      </c>
      <c r="O19">
        <f t="shared" si="30"/>
        <v>15292735.532561999</v>
      </c>
      <c r="P19">
        <f t="shared" si="31"/>
        <v>15735230.856158055</v>
      </c>
      <c r="Q19">
        <f t="shared" si="32"/>
        <v>16179474.103926273</v>
      </c>
      <c r="R19">
        <f t="shared" si="33"/>
        <v>16625467.236403646</v>
      </c>
      <c r="S19">
        <f t="shared" si="34"/>
        <v>17073210.25359017</v>
      </c>
      <c r="T19">
        <f t="shared" si="35"/>
        <v>17522705.136998337</v>
      </c>
      <c r="U19">
        <f t="shared" si="36"/>
        <v>17973947.927798267</v>
      </c>
      <c r="V19">
        <f t="shared" si="37"/>
        <v>18426937.887455523</v>
      </c>
      <c r="W19">
        <f t="shared" si="38"/>
        <v>18881680.386506096</v>
      </c>
      <c r="X19">
        <f t="shared" si="39"/>
        <v>19338174.768558405</v>
      </c>
      <c r="Y19">
        <f t="shared" si="40"/>
        <v>19796417.041222379</v>
      </c>
      <c r="Z19">
        <f t="shared" si="41"/>
        <v>20256409.198595513</v>
      </c>
      <c r="AA19">
        <f t="shared" si="42"/>
        <v>20718151.240677793</v>
      </c>
      <c r="AB19">
        <f t="shared" si="43"/>
        <v>21181645.182542216</v>
      </c>
      <c r="AC19" s="10">
        <f t="shared" si="44"/>
        <v>21646886.9982379</v>
      </c>
    </row>
    <row r="20" spans="8:29" x14ac:dyDescent="0.35">
      <c r="H20" s="11"/>
      <c r="AC20" s="10"/>
    </row>
    <row r="21" spans="8:29" x14ac:dyDescent="0.35">
      <c r="H21" s="9" t="s">
        <v>23</v>
      </c>
      <c r="AC21" s="10"/>
    </row>
    <row r="22" spans="8:29" x14ac:dyDescent="0.35">
      <c r="H22" s="9" t="s">
        <v>24</v>
      </c>
      <c r="I22" s="2" t="s">
        <v>25</v>
      </c>
      <c r="J22">
        <v>2024</v>
      </c>
      <c r="K22">
        <v>2025</v>
      </c>
      <c r="L22">
        <v>2026</v>
      </c>
      <c r="M22">
        <v>2027</v>
      </c>
      <c r="N22">
        <v>2028</v>
      </c>
      <c r="O22">
        <v>2029</v>
      </c>
      <c r="P22">
        <v>2030</v>
      </c>
      <c r="Q22">
        <v>2031</v>
      </c>
      <c r="R22">
        <v>2032</v>
      </c>
      <c r="S22">
        <v>2033</v>
      </c>
      <c r="T22">
        <v>2034</v>
      </c>
      <c r="U22">
        <v>2035</v>
      </c>
      <c r="V22">
        <v>2036</v>
      </c>
      <c r="W22">
        <v>2037</v>
      </c>
      <c r="X22">
        <v>2038</v>
      </c>
      <c r="Y22">
        <v>2039</v>
      </c>
      <c r="Z22">
        <v>2040</v>
      </c>
      <c r="AA22">
        <v>2041</v>
      </c>
      <c r="AB22">
        <v>2042</v>
      </c>
      <c r="AC22" s="10">
        <v>2043</v>
      </c>
    </row>
    <row r="23" spans="8:29" x14ac:dyDescent="0.35">
      <c r="H23" s="13" t="s">
        <v>0</v>
      </c>
      <c r="I23">
        <f>$D2*(B2/$B$12)</f>
        <v>8.6446253842805203E-6</v>
      </c>
      <c r="J23">
        <f t="shared" ref="J23:J29" si="45">B$45*$I23*B$44*B$40*($C2*(1-$B$13)^B$43/$B2)</f>
        <v>37882.07851273338</v>
      </c>
      <c r="K23">
        <f t="shared" ref="K23:AC23" si="46">C$45*$I23*C$44*C$40*($C2*(1-$B$13)^C$43/$B2)</f>
        <v>40271.850928804772</v>
      </c>
      <c r="L23">
        <f t="shared" si="46"/>
        <v>42472.414297103838</v>
      </c>
      <c r="M23">
        <f t="shared" si="46"/>
        <v>44474.759999507412</v>
      </c>
      <c r="N23">
        <f t="shared" si="46"/>
        <v>46289.916283947554</v>
      </c>
      <c r="O23">
        <f t="shared" si="46"/>
        <v>47937.362570576086</v>
      </c>
      <c r="P23">
        <f t="shared" si="46"/>
        <v>49438.928563407608</v>
      </c>
      <c r="Q23">
        <f t="shared" si="46"/>
        <v>50815.661313996134</v>
      </c>
      <c r="R23">
        <f t="shared" si="46"/>
        <v>52086.505892139256</v>
      </c>
      <c r="S23">
        <f t="shared" si="46"/>
        <v>53267.832952025572</v>
      </c>
      <c r="T23">
        <f t="shared" si="46"/>
        <v>54373.458302269821</v>
      </c>
      <c r="U23">
        <f t="shared" si="46"/>
        <v>55414.838796338205</v>
      </c>
      <c r="V23">
        <f t="shared" si="46"/>
        <v>56401.386048755703</v>
      </c>
      <c r="W23">
        <f t="shared" si="46"/>
        <v>57340.806244241008</v>
      </c>
      <c r="X23">
        <f t="shared" si="46"/>
        <v>58239.351286599805</v>
      </c>
      <c r="Y23">
        <f t="shared" si="46"/>
        <v>59384.240450503821</v>
      </c>
      <c r="Z23">
        <f t="shared" si="46"/>
        <v>60156.459489021094</v>
      </c>
      <c r="AA23">
        <f t="shared" si="46"/>
        <v>60912.440474633797</v>
      </c>
      <c r="AB23">
        <f t="shared" si="46"/>
        <v>61652.38536415204</v>
      </c>
      <c r="AC23">
        <f t="shared" si="46"/>
        <v>62376.476688745352</v>
      </c>
    </row>
    <row r="24" spans="8:29" x14ac:dyDescent="0.35">
      <c r="H24" s="13" t="s">
        <v>1</v>
      </c>
      <c r="I24">
        <f t="shared" ref="I24:I29" si="47">$D3*(B3/$B$12)</f>
        <v>6.1290681437334836E-4</v>
      </c>
      <c r="J24">
        <f t="shared" si="45"/>
        <v>2032826.8221007404</v>
      </c>
      <c r="K24">
        <f t="shared" ref="K24:AC24" si="48">C$45*$I24*C$44*C$40*($C3*(1-$B$13)^C$43/$B3)</f>
        <v>2161066.709056085</v>
      </c>
      <c r="L24">
        <f t="shared" si="48"/>
        <v>2279153.2664583419</v>
      </c>
      <c r="M24">
        <f t="shared" si="48"/>
        <v>2386603.0741450014</v>
      </c>
      <c r="N24">
        <f t="shared" si="48"/>
        <v>2484007.9295853996</v>
      </c>
      <c r="O24">
        <f t="shared" si="48"/>
        <v>2572413.1367680803</v>
      </c>
      <c r="P24">
        <f t="shared" si="48"/>
        <v>2652990.1205351204</v>
      </c>
      <c r="Q24">
        <f t="shared" si="48"/>
        <v>2726868.3070586012</v>
      </c>
      <c r="R24">
        <f t="shared" si="48"/>
        <v>2795064.326036342</v>
      </c>
      <c r="S24">
        <f t="shared" si="48"/>
        <v>2858456.658962402</v>
      </c>
      <c r="T24">
        <f t="shared" si="48"/>
        <v>2917786.6892936449</v>
      </c>
      <c r="U24">
        <f t="shared" si="48"/>
        <v>2973669.2143151574</v>
      </c>
      <c r="V24">
        <f t="shared" si="48"/>
        <v>3026609.2797687994</v>
      </c>
      <c r="W24">
        <f t="shared" si="48"/>
        <v>3077020.4146795655</v>
      </c>
      <c r="X24">
        <f t="shared" si="48"/>
        <v>3125238.1084990497</v>
      </c>
      <c r="Y24">
        <f t="shared" si="48"/>
        <v>3186675.1122773462</v>
      </c>
      <c r="Z24">
        <f t="shared" si="48"/>
        <v>3228113.9043306168</v>
      </c>
      <c r="AA24">
        <f t="shared" si="48"/>
        <v>3268681.3305354659</v>
      </c>
      <c r="AB24">
        <f t="shared" si="48"/>
        <v>3308388.228291444</v>
      </c>
      <c r="AC24">
        <f t="shared" si="48"/>
        <v>3347244.3925800268</v>
      </c>
    </row>
    <row r="25" spans="8:29" x14ac:dyDescent="0.35">
      <c r="H25" s="13" t="s">
        <v>2</v>
      </c>
      <c r="I25">
        <f t="shared" si="47"/>
        <v>6.6040206325450497E-3</v>
      </c>
      <c r="J25">
        <f t="shared" si="45"/>
        <v>15767406.799100921</v>
      </c>
      <c r="K25">
        <f t="shared" ref="K25:AC25" si="49">C$45*$I25*C$44*C$40*($C4*(1-$B$13)^C$43/$B4)</f>
        <v>16762085.954015877</v>
      </c>
      <c r="L25">
        <f t="shared" si="49"/>
        <v>17678011.879345145</v>
      </c>
      <c r="M25">
        <f t="shared" si="49"/>
        <v>18511434.977595057</v>
      </c>
      <c r="N25">
        <f t="shared" si="49"/>
        <v>19266945.46340676</v>
      </c>
      <c r="O25">
        <f t="shared" si="49"/>
        <v>19952651.126896396</v>
      </c>
      <c r="P25">
        <f t="shared" si="49"/>
        <v>20577638.001275852</v>
      </c>
      <c r="Q25">
        <f t="shared" si="49"/>
        <v>21150666.361503705</v>
      </c>
      <c r="R25">
        <f t="shared" si="49"/>
        <v>21679621.588585</v>
      </c>
      <c r="S25">
        <f t="shared" si="49"/>
        <v>22171317.531555835</v>
      </c>
      <c r="T25">
        <f t="shared" si="49"/>
        <v>22631504.65298951</v>
      </c>
      <c r="U25">
        <f t="shared" si="49"/>
        <v>23064951.563171748</v>
      </c>
      <c r="V25">
        <f t="shared" si="49"/>
        <v>23475575.596121076</v>
      </c>
      <c r="W25">
        <f t="shared" si="49"/>
        <v>23866584.246095993</v>
      </c>
      <c r="X25">
        <f t="shared" si="49"/>
        <v>24240579.701636385</v>
      </c>
      <c r="Y25">
        <f t="shared" si="49"/>
        <v>24717109.340343755</v>
      </c>
      <c r="Z25">
        <f t="shared" si="49"/>
        <v>25038524.959452938</v>
      </c>
      <c r="AA25">
        <f t="shared" si="49"/>
        <v>25353181.921280775</v>
      </c>
      <c r="AB25">
        <f t="shared" si="49"/>
        <v>25661164.284973633</v>
      </c>
      <c r="AC25">
        <f t="shared" si="49"/>
        <v>25962548.024272013</v>
      </c>
    </row>
    <row r="26" spans="8:29" x14ac:dyDescent="0.35">
      <c r="H26" s="13" t="s">
        <v>3</v>
      </c>
      <c r="I26">
        <f t="shared" si="47"/>
        <v>4.3888746269545219E-2</v>
      </c>
      <c r="J26">
        <f t="shared" si="45"/>
        <v>78871605.147237808</v>
      </c>
      <c r="K26">
        <f t="shared" ref="K26:AC26" si="50">C$45*$I26*C$44*C$40*($C5*(1-$B$13)^C$43/$B5)</f>
        <v>83847181.826030284</v>
      </c>
      <c r="L26">
        <f t="shared" si="50"/>
        <v>88428819.68488273</v>
      </c>
      <c r="M26">
        <f t="shared" si="50"/>
        <v>92597762.515069813</v>
      </c>
      <c r="N26">
        <f t="shared" si="50"/>
        <v>96376971.454166651</v>
      </c>
      <c r="O26">
        <f t="shared" si="50"/>
        <v>99807003.229655743</v>
      </c>
      <c r="P26">
        <f t="shared" si="50"/>
        <v>102933307.9293654</v>
      </c>
      <c r="Q26">
        <f t="shared" si="50"/>
        <v>105799706.13560927</v>
      </c>
      <c r="R26">
        <f t="shared" si="50"/>
        <v>108445642.04266673</v>
      </c>
      <c r="S26">
        <f t="shared" si="50"/>
        <v>110905199.835563</v>
      </c>
      <c r="T26">
        <f t="shared" si="50"/>
        <v>113207144.43545945</v>
      </c>
      <c r="U26">
        <f t="shared" si="50"/>
        <v>115375329.3492991</v>
      </c>
      <c r="V26">
        <f t="shared" si="50"/>
        <v>117429349.83620588</v>
      </c>
      <c r="W26">
        <f t="shared" si="50"/>
        <v>119385250.4001296</v>
      </c>
      <c r="X26">
        <f t="shared" si="50"/>
        <v>121256047.68925169</v>
      </c>
      <c r="Y26">
        <f t="shared" si="50"/>
        <v>123639740.70763864</v>
      </c>
      <c r="Z26">
        <f t="shared" si="50"/>
        <v>125247523.52960399</v>
      </c>
      <c r="AA26">
        <f t="shared" si="50"/>
        <v>126821498.24632978</v>
      </c>
      <c r="AB26">
        <f t="shared" si="50"/>
        <v>128362085.33785333</v>
      </c>
      <c r="AC26">
        <f t="shared" si="50"/>
        <v>129869664.83945504</v>
      </c>
    </row>
    <row r="27" spans="8:29" x14ac:dyDescent="0.35">
      <c r="H27" s="13" t="s">
        <v>4</v>
      </c>
      <c r="I27">
        <f t="shared" si="47"/>
        <v>8.605110513047512E-2</v>
      </c>
      <c r="J27">
        <f t="shared" si="45"/>
        <v>143436596.99216563</v>
      </c>
      <c r="K27">
        <f t="shared" ref="K27:AC27" si="51">C$45*$I27*C$44*C$40*($C6*(1-$B$13)^C$43/$B6)</f>
        <v>152485224.63892487</v>
      </c>
      <c r="L27">
        <f t="shared" si="51"/>
        <v>160817431.67208275</v>
      </c>
      <c r="M27">
        <f t="shared" si="51"/>
        <v>168399107.8849684</v>
      </c>
      <c r="N27">
        <f t="shared" si="51"/>
        <v>175272010.6049583</v>
      </c>
      <c r="O27">
        <f t="shared" si="51"/>
        <v>181509896.65447766</v>
      </c>
      <c r="P27">
        <f t="shared" si="51"/>
        <v>187195421.96424964</v>
      </c>
      <c r="Q27">
        <f t="shared" si="51"/>
        <v>192408279.03189194</v>
      </c>
      <c r="R27">
        <f t="shared" si="51"/>
        <v>197220201.41713074</v>
      </c>
      <c r="S27">
        <f t="shared" si="51"/>
        <v>201693174.91957188</v>
      </c>
      <c r="T27">
        <f t="shared" si="51"/>
        <v>205879511.678628</v>
      </c>
      <c r="U27">
        <f t="shared" si="51"/>
        <v>209822591.89248109</v>
      </c>
      <c r="V27">
        <f t="shared" si="51"/>
        <v>213558051.67225987</v>
      </c>
      <c r="W27">
        <f t="shared" si="51"/>
        <v>217115069.69440547</v>
      </c>
      <c r="X27">
        <f t="shared" si="51"/>
        <v>220517318.15014446</v>
      </c>
      <c r="Y27">
        <f t="shared" si="51"/>
        <v>224852323.30432037</v>
      </c>
      <c r="Z27">
        <f t="shared" si="51"/>
        <v>227776251.32955405</v>
      </c>
      <c r="AA27">
        <f t="shared" si="51"/>
        <v>230638695.63631555</v>
      </c>
      <c r="AB27">
        <f t="shared" si="51"/>
        <v>233440420.91331074</v>
      </c>
      <c r="AC27">
        <f t="shared" si="51"/>
        <v>236182118.29605341</v>
      </c>
    </row>
    <row r="28" spans="8:29" x14ac:dyDescent="0.35">
      <c r="H28" s="13" t="s">
        <v>5</v>
      </c>
      <c r="I28">
        <f t="shared" si="47"/>
        <v>4.4428187261800235E-2</v>
      </c>
      <c r="J28">
        <f t="shared" si="45"/>
        <v>80308266.374229848</v>
      </c>
      <c r="K28">
        <f t="shared" ref="K28:AC28" si="52">C$45*$I28*C$44*C$40*($C7*(1-$B$13)^C$43/$B7)</f>
        <v>85374474.124660909</v>
      </c>
      <c r="L28">
        <f t="shared" si="52"/>
        <v>90039567.38492991</v>
      </c>
      <c r="M28">
        <f t="shared" si="52"/>
        <v>94284448.298417002</v>
      </c>
      <c r="N28">
        <f t="shared" si="52"/>
        <v>98132496.244167328</v>
      </c>
      <c r="O28">
        <f t="shared" si="52"/>
        <v>101625006.69813643</v>
      </c>
      <c r="P28">
        <f t="shared" si="52"/>
        <v>104808257.63011114</v>
      </c>
      <c r="Q28">
        <f t="shared" si="52"/>
        <v>107726867.82261224</v>
      </c>
      <c r="R28">
        <f t="shared" si="52"/>
        <v>110420999.95338902</v>
      </c>
      <c r="S28">
        <f t="shared" si="52"/>
        <v>112925359.05735286</v>
      </c>
      <c r="T28">
        <f t="shared" si="52"/>
        <v>115269234.01415253</v>
      </c>
      <c r="U28">
        <f t="shared" si="52"/>
        <v>117476912.8268782</v>
      </c>
      <c r="V28">
        <f t="shared" si="52"/>
        <v>119568347.68601026</v>
      </c>
      <c r="W28">
        <f t="shared" si="52"/>
        <v>121559875.34917708</v>
      </c>
      <c r="X28">
        <f t="shared" si="52"/>
        <v>123464749.56527212</v>
      </c>
      <c r="Y28">
        <f t="shared" si="52"/>
        <v>125891862.00348921</v>
      </c>
      <c r="Z28">
        <f t="shared" si="52"/>
        <v>127528930.89409016</v>
      </c>
      <c r="AA28">
        <f t="shared" si="52"/>
        <v>129131575.85841094</v>
      </c>
      <c r="AB28">
        <f t="shared" si="52"/>
        <v>130700225.03561245</v>
      </c>
      <c r="AC28">
        <f t="shared" si="52"/>
        <v>132235265.38338961</v>
      </c>
    </row>
    <row r="29" spans="8:29" x14ac:dyDescent="0.35">
      <c r="H29" s="13" t="s">
        <v>6</v>
      </c>
      <c r="I29">
        <f t="shared" si="47"/>
        <v>4.9336693297035916E-3</v>
      </c>
      <c r="J29">
        <f t="shared" si="45"/>
        <v>12397900.267362123</v>
      </c>
      <c r="K29">
        <f t="shared" ref="K29:AC29" si="53">C$45*$I29*C$44*C$40*($C8*(1-$B$13)^C$43/$B8)</f>
        <v>13180015.748860508</v>
      </c>
      <c r="L29">
        <f t="shared" si="53"/>
        <v>13900207.624367336</v>
      </c>
      <c r="M29">
        <f t="shared" si="53"/>
        <v>14555527.588155394</v>
      </c>
      <c r="N29">
        <f t="shared" si="53"/>
        <v>15149584.92259125</v>
      </c>
      <c r="O29">
        <f t="shared" si="53"/>
        <v>15688754.777027594</v>
      </c>
      <c r="P29">
        <f t="shared" si="53"/>
        <v>16180181.492637465</v>
      </c>
      <c r="Q29">
        <f t="shared" si="53"/>
        <v>16630753.267121021</v>
      </c>
      <c r="R29">
        <f t="shared" si="53"/>
        <v>17046670.369711902</v>
      </c>
      <c r="S29">
        <f t="shared" si="53"/>
        <v>17433290.52485159</v>
      </c>
      <c r="T29">
        <f t="shared" si="53"/>
        <v>17795135.316994864</v>
      </c>
      <c r="U29">
        <f t="shared" si="53"/>
        <v>18135954.300871279</v>
      </c>
      <c r="V29">
        <f t="shared" si="53"/>
        <v>18458827.673313104</v>
      </c>
      <c r="W29">
        <f t="shared" si="53"/>
        <v>18766277.484675959</v>
      </c>
      <c r="X29">
        <f t="shared" si="53"/>
        <v>19060349.83387804</v>
      </c>
      <c r="Y29">
        <f t="shared" si="53"/>
        <v>19435044.73522814</v>
      </c>
      <c r="Z29">
        <f t="shared" si="53"/>
        <v>19687773.598056443</v>
      </c>
      <c r="AA29">
        <f t="shared" si="53"/>
        <v>19935188.133679081</v>
      </c>
      <c r="AB29">
        <f t="shared" si="53"/>
        <v>20177354.437740456</v>
      </c>
      <c r="AC29">
        <f t="shared" si="53"/>
        <v>20414332.248336364</v>
      </c>
    </row>
    <row r="30" spans="8:29" x14ac:dyDescent="0.35">
      <c r="H30" s="11"/>
      <c r="AC30" s="10"/>
    </row>
    <row r="31" spans="8:29" x14ac:dyDescent="0.35">
      <c r="H31" s="9" t="s">
        <v>19</v>
      </c>
      <c r="I31" s="2" t="s">
        <v>25</v>
      </c>
      <c r="J31">
        <v>2024</v>
      </c>
      <c r="K31">
        <v>2025</v>
      </c>
      <c r="L31">
        <v>2026</v>
      </c>
      <c r="M31">
        <v>2027</v>
      </c>
      <c r="N31">
        <v>2028</v>
      </c>
      <c r="O31">
        <v>2029</v>
      </c>
      <c r="P31">
        <v>2030</v>
      </c>
      <c r="Q31">
        <v>2031</v>
      </c>
      <c r="R31">
        <v>2032</v>
      </c>
      <c r="S31">
        <v>2033</v>
      </c>
      <c r="T31">
        <v>2034</v>
      </c>
      <c r="U31">
        <v>2035</v>
      </c>
      <c r="V31">
        <v>2036</v>
      </c>
      <c r="W31">
        <v>2037</v>
      </c>
      <c r="X31">
        <v>2038</v>
      </c>
      <c r="Y31">
        <v>2039</v>
      </c>
      <c r="Z31">
        <v>2040</v>
      </c>
      <c r="AA31">
        <v>2041</v>
      </c>
      <c r="AB31">
        <v>2042</v>
      </c>
      <c r="AC31" s="10">
        <v>2043</v>
      </c>
    </row>
    <row r="32" spans="8:29" x14ac:dyDescent="0.35">
      <c r="H32" s="13" t="s">
        <v>0</v>
      </c>
      <c r="I32">
        <f>F2*(B2/$B$12)</f>
        <v>1.5644688461467716E-6</v>
      </c>
      <c r="J32">
        <f>$I32*B$40*B$44*(($B2-$C2*(1-$B$13)^B$43)/$B2)*B$42</f>
        <v>47468.280246010268</v>
      </c>
      <c r="K32">
        <f t="shared" ref="K32:AC32" si="54">$I32*C$40*C$44*(($B2-$C2*(1-$B$13)^C$43)/$B2)*C$42</f>
        <v>49781.378718356675</v>
      </c>
      <c r="L32">
        <f t="shared" si="54"/>
        <v>52519.077352459906</v>
      </c>
      <c r="M32">
        <f t="shared" si="54"/>
        <v>55380.784063546365</v>
      </c>
      <c r="N32">
        <f t="shared" si="54"/>
        <v>58225.325706492004</v>
      </c>
      <c r="O32">
        <f t="shared" si="54"/>
        <v>60992.3583704743</v>
      </c>
      <c r="P32">
        <f t="shared" si="54"/>
        <v>63662.255033962989</v>
      </c>
      <c r="Q32">
        <f t="shared" si="54"/>
        <v>66235.182186072154</v>
      </c>
      <c r="R32">
        <f t="shared" si="54"/>
        <v>68720.300558828341</v>
      </c>
      <c r="S32">
        <f t="shared" si="54"/>
        <v>71130.066850115705</v>
      </c>
      <c r="T32">
        <f t="shared" si="54"/>
        <v>73477.457532741057</v>
      </c>
      <c r="U32">
        <f t="shared" si="54"/>
        <v>75774.557357786078</v>
      </c>
      <c r="V32">
        <f t="shared" si="54"/>
        <v>78032.086324727032</v>
      </c>
      <c r="W32">
        <f t="shared" si="54"/>
        <v>80259.232369204939</v>
      </c>
      <c r="X32">
        <f t="shared" si="54"/>
        <v>82463.71386470586</v>
      </c>
      <c r="Y32">
        <f t="shared" si="54"/>
        <v>87390.887304744771</v>
      </c>
      <c r="Z32">
        <f t="shared" si="54"/>
        <v>89485.655487624812</v>
      </c>
      <c r="AA32">
        <f t="shared" si="54"/>
        <v>91637.434954251527</v>
      </c>
      <c r="AB32">
        <f t="shared" si="54"/>
        <v>93800.818669550921</v>
      </c>
      <c r="AC32">
        <f t="shared" si="54"/>
        <v>95975.753456076098</v>
      </c>
    </row>
    <row r="33" spans="1:29" x14ac:dyDescent="0.35">
      <c r="H33" s="13" t="s">
        <v>1</v>
      </c>
      <c r="I33">
        <f t="shared" ref="I33:I38" si="55">F3*(B3/$B$12)</f>
        <v>1.9631147280268796E-4</v>
      </c>
      <c r="J33">
        <f>B$42*$I33*B$40*B$44*(($B3-$C3*(1-$B$13)^B$43)/$B3)</f>
        <v>6168987.0511399545</v>
      </c>
      <c r="K33">
        <f t="shared" ref="K33:AC33" si="56">C$42*$I33*C$40*C$44*(($B3-$C3*(1-$B$13)^C$43)/$B3)</f>
        <v>6467044.5024962435</v>
      </c>
      <c r="L33">
        <f t="shared" si="56"/>
        <v>6820036.9471579483</v>
      </c>
      <c r="M33">
        <f t="shared" si="56"/>
        <v>7188885.4068089267</v>
      </c>
      <c r="N33">
        <f t="shared" si="56"/>
        <v>7555257.8104191879</v>
      </c>
      <c r="O33">
        <f t="shared" si="56"/>
        <v>7911334.3435907327</v>
      </c>
      <c r="P33">
        <f t="shared" si="56"/>
        <v>8254586.07461954</v>
      </c>
      <c r="Q33">
        <f t="shared" si="56"/>
        <v>8585052.9469972868</v>
      </c>
      <c r="R33">
        <f t="shared" si="56"/>
        <v>8903939.7942425795</v>
      </c>
      <c r="S33">
        <f t="shared" si="56"/>
        <v>9212876.2210376225</v>
      </c>
      <c r="T33">
        <f t="shared" si="56"/>
        <v>9513556.464726055</v>
      </c>
      <c r="U33">
        <f t="shared" si="56"/>
        <v>9807556.6682946496</v>
      </c>
      <c r="V33">
        <f t="shared" si="56"/>
        <v>10096273.957304908</v>
      </c>
      <c r="W33">
        <f t="shared" si="56"/>
        <v>10380905.173984256</v>
      </c>
      <c r="X33">
        <f t="shared" si="56"/>
        <v>10662455.356119728</v>
      </c>
      <c r="Y33">
        <f t="shared" si="56"/>
        <v>11295783.810716445</v>
      </c>
      <c r="Z33">
        <f t="shared" si="56"/>
        <v>11562753.901374709</v>
      </c>
      <c r="AA33">
        <f t="shared" si="56"/>
        <v>11836958.979129996</v>
      </c>
      <c r="AB33">
        <f t="shared" si="56"/>
        <v>12112531.141124906</v>
      </c>
      <c r="AC33">
        <f t="shared" si="56"/>
        <v>12389464.727986712</v>
      </c>
    </row>
    <row r="34" spans="1:29" x14ac:dyDescent="0.35">
      <c r="H34" s="13" t="s">
        <v>2</v>
      </c>
      <c r="I34">
        <f t="shared" si="55"/>
        <v>1.5320509327055884E-3</v>
      </c>
      <c r="J34">
        <f>B$42*$I34*B$40*B$44*(($B4-$C4*(1-$B$13)^B$43)/$B4)</f>
        <v>49590884.339578234</v>
      </c>
      <c r="K34">
        <f t="shared" ref="K34:AC34" si="57">C$42*$I34*C$40*C$44*(($B4-$C4*(1-$B$13)^C$43)/$B4)</f>
        <v>51970112.548558228</v>
      </c>
      <c r="L34">
        <f t="shared" si="57"/>
        <v>54789331.53720545</v>
      </c>
      <c r="M34">
        <f t="shared" si="57"/>
        <v>57734303.738911681</v>
      </c>
      <c r="N34">
        <f t="shared" si="57"/>
        <v>60657759.774208367</v>
      </c>
      <c r="O34">
        <f t="shared" si="57"/>
        <v>63496985.987689458</v>
      </c>
      <c r="P34">
        <f t="shared" si="57"/>
        <v>66231796.20647718</v>
      </c>
      <c r="Q34">
        <f t="shared" si="57"/>
        <v>68862631.822455198</v>
      </c>
      <c r="R34">
        <f t="shared" si="57"/>
        <v>71399272.167530119</v>
      </c>
      <c r="S34">
        <f t="shared" si="57"/>
        <v>73854887.71825473</v>
      </c>
      <c r="T34">
        <f t="shared" si="57"/>
        <v>76243149.345503062</v>
      </c>
      <c r="U34">
        <f t="shared" si="57"/>
        <v>78576764.093978822</v>
      </c>
      <c r="V34">
        <f t="shared" si="57"/>
        <v>80866989.064738169</v>
      </c>
      <c r="W34">
        <f t="shared" si="57"/>
        <v>83123463.605264619</v>
      </c>
      <c r="X34">
        <f t="shared" si="57"/>
        <v>85354279.809523612</v>
      </c>
      <c r="Y34">
        <f t="shared" si="57"/>
        <v>90399391.674313247</v>
      </c>
      <c r="Z34">
        <f t="shared" si="57"/>
        <v>92510888.162136942</v>
      </c>
      <c r="AA34">
        <f t="shared" si="57"/>
        <v>94679400.05319643</v>
      </c>
      <c r="AB34">
        <f t="shared" si="57"/>
        <v>96857974.994449928</v>
      </c>
      <c r="AC34">
        <f t="shared" si="57"/>
        <v>99046575.716088146</v>
      </c>
    </row>
    <row r="35" spans="1:29" x14ac:dyDescent="0.35">
      <c r="H35" s="13" t="s">
        <v>3</v>
      </c>
      <c r="I35">
        <f t="shared" si="55"/>
        <v>4.9451705692524486E-3</v>
      </c>
      <c r="J35">
        <f>B$42*$I35*B$40*B$44*(($B5-$C5*(1-$B$13)^B$43)/$B5)</f>
        <v>163038080.09551594</v>
      </c>
      <c r="K35">
        <f t="shared" ref="K35:AC35" si="58">C$42*$I35*C$40*C$44*(($B5-$C5*(1-$B$13)^C$43)/$B5)</f>
        <v>170826766.99290219</v>
      </c>
      <c r="L35">
        <f t="shared" si="58"/>
        <v>180058774.18783861</v>
      </c>
      <c r="M35">
        <f t="shared" si="58"/>
        <v>189700811.85128301</v>
      </c>
      <c r="N35">
        <f t="shared" si="58"/>
        <v>199268901.91475359</v>
      </c>
      <c r="O35">
        <f t="shared" si="58"/>
        <v>208557157.38819858</v>
      </c>
      <c r="P35">
        <f t="shared" si="58"/>
        <v>217499498.22310624</v>
      </c>
      <c r="Q35">
        <f t="shared" si="58"/>
        <v>226097615.12411922</v>
      </c>
      <c r="R35">
        <f t="shared" si="58"/>
        <v>234383846.39906481</v>
      </c>
      <c r="S35">
        <f t="shared" si="58"/>
        <v>242401632.53552929</v>
      </c>
      <c r="T35">
        <f t="shared" si="58"/>
        <v>250196020.97200722</v>
      </c>
      <c r="U35">
        <f t="shared" si="58"/>
        <v>257808861.54424405</v>
      </c>
      <c r="V35">
        <f t="shared" si="58"/>
        <v>265277215.51839256</v>
      </c>
      <c r="W35">
        <f t="shared" si="58"/>
        <v>272632810.14398497</v>
      </c>
      <c r="X35">
        <f t="shared" si="58"/>
        <v>279902275.09501278</v>
      </c>
      <c r="Y35">
        <f t="shared" si="58"/>
        <v>296397193.52249724</v>
      </c>
      <c r="Z35">
        <f t="shared" si="58"/>
        <v>303270165.44956779</v>
      </c>
      <c r="AA35">
        <f t="shared" si="58"/>
        <v>310328305.06801575</v>
      </c>
      <c r="AB35">
        <f t="shared" si="58"/>
        <v>317417683.40608466</v>
      </c>
      <c r="AC35">
        <f t="shared" si="58"/>
        <v>324538194.31124347</v>
      </c>
    </row>
    <row r="36" spans="1:29" x14ac:dyDescent="0.35">
      <c r="H36" s="13" t="s">
        <v>4</v>
      </c>
      <c r="I36">
        <f t="shared" si="55"/>
        <v>6.5908403026554751E-3</v>
      </c>
      <c r="J36">
        <f>B42*$I36*B$40*B$44*(($B6-$C6*(1-$B$13)^B$43)/$B6)</f>
        <v>218166711.62393036</v>
      </c>
      <c r="K36">
        <f t="shared" ref="K36:AC36" si="59">C42*$I36*C$40*C$44*(($B6-$C6*(1-$B$13)^C$43)/$B6)</f>
        <v>228579373.50768918</v>
      </c>
      <c r="L36">
        <f t="shared" si="59"/>
        <v>240922461.25509888</v>
      </c>
      <c r="M36">
        <f t="shared" si="59"/>
        <v>253813242.40833905</v>
      </c>
      <c r="N36">
        <f t="shared" si="59"/>
        <v>266604145.66873002</v>
      </c>
      <c r="O36">
        <f t="shared" si="59"/>
        <v>279019751.69039041</v>
      </c>
      <c r="P36">
        <f t="shared" si="59"/>
        <v>290971718.86120474</v>
      </c>
      <c r="Q36">
        <f t="shared" si="59"/>
        <v>302462378.69179797</v>
      </c>
      <c r="R36">
        <f t="shared" si="59"/>
        <v>313535058.15965313</v>
      </c>
      <c r="S36">
        <f t="shared" si="59"/>
        <v>324247926.94877416</v>
      </c>
      <c r="T36">
        <f t="shared" si="59"/>
        <v>334661294.04242194</v>
      </c>
      <c r="U36">
        <f t="shared" si="59"/>
        <v>344831181.27504492</v>
      </c>
      <c r="V36">
        <f t="shared" si="59"/>
        <v>354807196.49050587</v>
      </c>
      <c r="W36">
        <f t="shared" si="59"/>
        <v>364631805.46608168</v>
      </c>
      <c r="X36">
        <f t="shared" si="59"/>
        <v>374340649.64699197</v>
      </c>
      <c r="Y36">
        <f t="shared" si="59"/>
        <v>396386591.20612025</v>
      </c>
      <c r="Z36">
        <f t="shared" si="59"/>
        <v>405563660.01585251</v>
      </c>
      <c r="AA36">
        <f t="shared" si="59"/>
        <v>414987850.12313837</v>
      </c>
      <c r="AB36">
        <f t="shared" si="59"/>
        <v>424453309.39276272</v>
      </c>
      <c r="AC36">
        <f t="shared" si="59"/>
        <v>433959900.50420624</v>
      </c>
    </row>
    <row r="37" spans="1:29" x14ac:dyDescent="0.35">
      <c r="H37" s="13" t="s">
        <v>5</v>
      </c>
      <c r="I37">
        <f t="shared" si="55"/>
        <v>2.8260729435709018E-3</v>
      </c>
      <c r="J37">
        <f>B$42*$I37*B$40*B$44*(($B7-$C7*(1-$B$13)^B$43)/$B7)</f>
        <v>93143017.241696328</v>
      </c>
      <c r="K37">
        <f t="shared" ref="K37:AC37" si="60">C$42*$I37*C$40*C$44*(($B7-$C7*(1-$B$13)^C$43)/$B7)</f>
        <v>97592997.489184678</v>
      </c>
      <c r="L37">
        <f t="shared" si="60"/>
        <v>102867573.16196449</v>
      </c>
      <c r="M37">
        <f t="shared" si="60"/>
        <v>108376431.65075859</v>
      </c>
      <c r="N37">
        <f t="shared" si="60"/>
        <v>113843076.24082468</v>
      </c>
      <c r="O37">
        <f t="shared" si="60"/>
        <v>119149881.55897579</v>
      </c>
      <c r="P37">
        <f t="shared" si="60"/>
        <v>124259093.48123437</v>
      </c>
      <c r="Q37">
        <f t="shared" si="60"/>
        <v>129171675.50656591</v>
      </c>
      <c r="R37">
        <f t="shared" si="60"/>
        <v>133906100.51327357</v>
      </c>
      <c r="S37">
        <f t="shared" si="60"/>
        <v>138487184.47879291</v>
      </c>
      <c r="T37">
        <f t="shared" si="60"/>
        <v>142940661.80683884</v>
      </c>
      <c r="U37">
        <f t="shared" si="60"/>
        <v>147290440.41167328</v>
      </c>
      <c r="V37">
        <f t="shared" si="60"/>
        <v>151557692.73278764</v>
      </c>
      <c r="W37">
        <f t="shared" si="60"/>
        <v>155760544.06063861</v>
      </c>
      <c r="X37">
        <f t="shared" si="60"/>
        <v>159914207.56793523</v>
      </c>
      <c r="Y37">
        <f t="shared" si="60"/>
        <v>169338606.37301767</v>
      </c>
      <c r="Z37">
        <f t="shared" si="60"/>
        <v>173265797.04005513</v>
      </c>
      <c r="AA37">
        <f t="shared" si="60"/>
        <v>177298796.06653383</v>
      </c>
      <c r="AB37">
        <f t="shared" si="60"/>
        <v>181349660.0909645</v>
      </c>
      <c r="AC37">
        <f t="shared" si="60"/>
        <v>185418328.3051503</v>
      </c>
    </row>
    <row r="38" spans="1:29" ht="15" thickBot="1" x14ac:dyDescent="0.4">
      <c r="H38" s="15" t="s">
        <v>6</v>
      </c>
      <c r="I38">
        <f t="shared" si="55"/>
        <v>3.1677026814799379E-4</v>
      </c>
      <c r="J38" s="12">
        <f>B$42*$I38*B$40*B$44*(($B8-$C8*(1-$B$13)^B$43)/$B8)</f>
        <v>10213153.69498783</v>
      </c>
      <c r="K38" s="12">
        <f t="shared" ref="K38:AC38" si="61">C$42*$I38*C$40*C$44*(($B8-$C8*(1-$B$13)^C$43)/$B8)</f>
        <v>10703605.904850749</v>
      </c>
      <c r="L38" s="12">
        <f t="shared" si="61"/>
        <v>11284717.231885901</v>
      </c>
      <c r="M38" s="12">
        <f t="shared" si="61"/>
        <v>11891773.499456447</v>
      </c>
      <c r="N38" s="12">
        <f t="shared" si="61"/>
        <v>12494442.205568582</v>
      </c>
      <c r="O38" s="12">
        <f t="shared" si="61"/>
        <v>13079803.58226232</v>
      </c>
      <c r="P38" s="12">
        <f t="shared" si="61"/>
        <v>13643696.443543533</v>
      </c>
      <c r="Q38" s="12">
        <f t="shared" si="61"/>
        <v>14186208.435125442</v>
      </c>
      <c r="R38" s="12">
        <f t="shared" si="61"/>
        <v>14709351.047265664</v>
      </c>
      <c r="S38" s="12">
        <f t="shared" si="61"/>
        <v>15215834.806331342</v>
      </c>
      <c r="T38" s="12">
        <f t="shared" si="61"/>
        <v>15708473.813232834</v>
      </c>
      <c r="U38" s="12">
        <f t="shared" si="61"/>
        <v>16189884.063232504</v>
      </c>
      <c r="V38" s="12">
        <f t="shared" si="61"/>
        <v>16662383.232680509</v>
      </c>
      <c r="W38" s="12">
        <f t="shared" si="61"/>
        <v>17127956.033784565</v>
      </c>
      <c r="X38" s="12">
        <f t="shared" si="61"/>
        <v>17588268.670580678</v>
      </c>
      <c r="Y38" s="12">
        <f t="shared" si="61"/>
        <v>18628547.674452145</v>
      </c>
      <c r="Z38" s="12">
        <f t="shared" si="61"/>
        <v>19064343.889979377</v>
      </c>
      <c r="AA38" s="12">
        <f t="shared" si="61"/>
        <v>19511913.331139132</v>
      </c>
      <c r="AB38" s="12">
        <f t="shared" si="61"/>
        <v>19961580.335390806</v>
      </c>
      <c r="AC38" s="12">
        <f t="shared" si="61"/>
        <v>20413337.004330996</v>
      </c>
    </row>
    <row r="39" spans="1:29" x14ac:dyDescent="0.35">
      <c r="A39" s="2" t="s">
        <v>12</v>
      </c>
      <c r="B39">
        <v>2024</v>
      </c>
      <c r="C39">
        <v>2025</v>
      </c>
      <c r="D39">
        <v>2026</v>
      </c>
      <c r="E39">
        <v>2027</v>
      </c>
      <c r="F39">
        <v>2028</v>
      </c>
      <c r="G39">
        <v>2029</v>
      </c>
      <c r="H39">
        <v>2030</v>
      </c>
      <c r="I39">
        <v>2031</v>
      </c>
      <c r="J39">
        <v>2032</v>
      </c>
      <c r="K39">
        <v>2033</v>
      </c>
      <c r="L39">
        <v>2034</v>
      </c>
      <c r="M39">
        <v>2035</v>
      </c>
      <c r="N39">
        <v>2036</v>
      </c>
      <c r="O39">
        <v>2037</v>
      </c>
      <c r="P39">
        <v>2038</v>
      </c>
      <c r="Q39">
        <v>2039</v>
      </c>
      <c r="R39">
        <v>2040</v>
      </c>
      <c r="S39">
        <v>2041</v>
      </c>
      <c r="T39">
        <v>2042</v>
      </c>
      <c r="U39">
        <v>2043</v>
      </c>
    </row>
    <row r="40" spans="1:29" x14ac:dyDescent="0.35">
      <c r="A40" s="2" t="s">
        <v>13</v>
      </c>
      <c r="B40">
        <v>661331.1</v>
      </c>
      <c r="C40">
        <v>662761.5</v>
      </c>
      <c r="D40">
        <v>664191.9</v>
      </c>
      <c r="E40">
        <v>665622.30000000005</v>
      </c>
      <c r="F40">
        <v>667052.69999999995</v>
      </c>
      <c r="G40">
        <v>668483</v>
      </c>
      <c r="H40">
        <v>669913.4</v>
      </c>
      <c r="I40">
        <v>671343.8</v>
      </c>
      <c r="J40">
        <v>672774.2</v>
      </c>
      <c r="K40">
        <v>674204.6</v>
      </c>
      <c r="L40">
        <v>675635</v>
      </c>
      <c r="M40">
        <v>677065.4</v>
      </c>
      <c r="N40">
        <v>678495.7</v>
      </c>
      <c r="O40">
        <v>679926.1</v>
      </c>
      <c r="P40">
        <v>681356.5</v>
      </c>
      <c r="Q40">
        <v>682786.9</v>
      </c>
      <c r="R40">
        <v>684217.3</v>
      </c>
      <c r="S40">
        <v>685647.7</v>
      </c>
      <c r="T40">
        <v>687078.1</v>
      </c>
      <c r="U40">
        <v>688508.5</v>
      </c>
    </row>
    <row r="41" spans="1:29" x14ac:dyDescent="0.35">
      <c r="A41" s="2" t="s">
        <v>14</v>
      </c>
      <c r="B41">
        <v>67574.63</v>
      </c>
      <c r="C41">
        <v>69660.259999999995</v>
      </c>
      <c r="D41">
        <v>71745.899999999994</v>
      </c>
      <c r="E41">
        <v>73831.53</v>
      </c>
      <c r="F41">
        <v>75917.16</v>
      </c>
      <c r="G41">
        <v>78002.789999999994</v>
      </c>
      <c r="H41">
        <v>80088.429999999993</v>
      </c>
      <c r="I41">
        <v>82174.06</v>
      </c>
      <c r="J41">
        <v>84259.69</v>
      </c>
      <c r="K41">
        <v>86345.32</v>
      </c>
      <c r="L41">
        <v>88430.96</v>
      </c>
      <c r="M41">
        <v>90516.59</v>
      </c>
      <c r="N41">
        <v>92602.22</v>
      </c>
      <c r="O41">
        <v>94687.85</v>
      </c>
      <c r="P41">
        <v>96773.49</v>
      </c>
      <c r="Q41">
        <v>98859.12</v>
      </c>
      <c r="R41">
        <v>100944.75</v>
      </c>
      <c r="S41">
        <v>103030.38</v>
      </c>
      <c r="T41">
        <v>105116.02</v>
      </c>
      <c r="U41">
        <v>107201.65</v>
      </c>
    </row>
    <row r="42" spans="1:29" x14ac:dyDescent="0.35">
      <c r="A42" s="2" t="s">
        <v>21</v>
      </c>
      <c r="B42">
        <v>0.77861880000000006</v>
      </c>
      <c r="C42">
        <v>0.78924430000000001</v>
      </c>
      <c r="D42">
        <v>0.80553330000000001</v>
      </c>
      <c r="E42">
        <v>0.82247709999999996</v>
      </c>
      <c r="F42">
        <v>0.83797440000000001</v>
      </c>
      <c r="G42">
        <v>0.85130530000000004</v>
      </c>
      <c r="H42">
        <v>0.86238740000000003</v>
      </c>
      <c r="I42">
        <v>0.87141109999999999</v>
      </c>
      <c r="J42">
        <v>0.87866219999999995</v>
      </c>
      <c r="K42">
        <v>0.8844381</v>
      </c>
      <c r="L42">
        <v>0.88901200000000002</v>
      </c>
      <c r="M42">
        <v>0.89261939999999995</v>
      </c>
      <c r="N42">
        <v>0.89545669999999999</v>
      </c>
      <c r="O42">
        <v>0.89768380000000003</v>
      </c>
      <c r="P42">
        <v>0.89942960000000005</v>
      </c>
      <c r="Q42">
        <v>0.92994279999999996</v>
      </c>
      <c r="R42">
        <v>0.92945990000000001</v>
      </c>
      <c r="S42">
        <v>0.92945990000000001</v>
      </c>
      <c r="T42">
        <v>0.92945990000000001</v>
      </c>
      <c r="U42">
        <v>0.92945990000000001</v>
      </c>
    </row>
    <row r="43" spans="1:29" x14ac:dyDescent="0.35">
      <c r="A43" s="2" t="s">
        <v>22</v>
      </c>
      <c r="B43">
        <v>1</v>
      </c>
      <c r="C43">
        <v>2</v>
      </c>
      <c r="D43">
        <v>3</v>
      </c>
      <c r="E43">
        <v>4</v>
      </c>
      <c r="F43">
        <v>5</v>
      </c>
      <c r="G43">
        <v>6</v>
      </c>
      <c r="H43">
        <v>7</v>
      </c>
      <c r="I43">
        <v>8</v>
      </c>
      <c r="J43">
        <v>9</v>
      </c>
      <c r="K43">
        <v>10</v>
      </c>
      <c r="L43">
        <v>11</v>
      </c>
      <c r="M43">
        <v>12</v>
      </c>
      <c r="N43">
        <v>13</v>
      </c>
      <c r="O43">
        <v>14</v>
      </c>
      <c r="P43">
        <v>15</v>
      </c>
      <c r="Q43">
        <v>16</v>
      </c>
      <c r="R43">
        <v>17</v>
      </c>
      <c r="S43">
        <v>18</v>
      </c>
      <c r="T43">
        <v>19</v>
      </c>
      <c r="U43">
        <v>20</v>
      </c>
    </row>
    <row r="44" spans="1:29" x14ac:dyDescent="0.35">
      <c r="A44" s="2" t="s">
        <v>26</v>
      </c>
      <c r="B44">
        <v>67574.63</v>
      </c>
      <c r="C44">
        <v>69660.259999999995</v>
      </c>
      <c r="D44">
        <v>71745.899999999994</v>
      </c>
      <c r="E44">
        <v>73831.53</v>
      </c>
      <c r="F44">
        <v>75917.16</v>
      </c>
      <c r="G44">
        <v>78002.789999999994</v>
      </c>
      <c r="H44">
        <v>80088.429999999993</v>
      </c>
      <c r="I44">
        <v>82174.06</v>
      </c>
      <c r="J44">
        <v>84259.69</v>
      </c>
      <c r="K44">
        <v>86345.32</v>
      </c>
      <c r="L44">
        <v>88430.96</v>
      </c>
      <c r="M44">
        <v>90516.59</v>
      </c>
      <c r="N44">
        <v>92602.22</v>
      </c>
      <c r="O44">
        <v>94687.85</v>
      </c>
      <c r="P44">
        <v>96773.49</v>
      </c>
      <c r="Q44">
        <v>98859.12</v>
      </c>
      <c r="R44">
        <v>100944.75</v>
      </c>
      <c r="S44">
        <v>103030.38</v>
      </c>
      <c r="T44">
        <v>105116.02</v>
      </c>
      <c r="U44">
        <v>107201.65</v>
      </c>
    </row>
    <row r="45" spans="1:29" x14ac:dyDescent="0.35">
      <c r="A45" s="2" t="s">
        <v>35</v>
      </c>
      <c r="B45">
        <v>0.76599249999999997</v>
      </c>
      <c r="C45">
        <v>0.79619119999999999</v>
      </c>
      <c r="D45">
        <v>0.82174910000000001</v>
      </c>
      <c r="E45">
        <v>0.84281379999999995</v>
      </c>
      <c r="F45">
        <v>0.85988200000000004</v>
      </c>
      <c r="G45">
        <v>0.87355649999999996</v>
      </c>
      <c r="H45">
        <v>0.88442860000000001</v>
      </c>
      <c r="I45">
        <v>0.89302749999999997</v>
      </c>
      <c r="J45">
        <v>0.89980380000000004</v>
      </c>
      <c r="K45">
        <v>0.90513030000000005</v>
      </c>
      <c r="L45">
        <v>0.90930979999999995</v>
      </c>
      <c r="M45">
        <v>0.91258530000000004</v>
      </c>
      <c r="N45">
        <v>0.91515000000000002</v>
      </c>
      <c r="O45">
        <v>0.91715690000000005</v>
      </c>
      <c r="P45">
        <v>0.91872670000000001</v>
      </c>
      <c r="Q45">
        <v>0.92434629999999995</v>
      </c>
      <c r="R45">
        <v>0.92434629999999995</v>
      </c>
      <c r="S45">
        <v>0.92434629999999995</v>
      </c>
      <c r="T45">
        <v>0.92434629999999995</v>
      </c>
      <c r="U45">
        <v>0.92434629999999995</v>
      </c>
    </row>
    <row r="48" spans="1:29" x14ac:dyDescent="0.35">
      <c r="B48">
        <v>2004</v>
      </c>
      <c r="C48">
        <v>2005</v>
      </c>
      <c r="D48">
        <v>2006</v>
      </c>
      <c r="E48">
        <v>2007</v>
      </c>
      <c r="F48">
        <v>2008</v>
      </c>
      <c r="G48">
        <v>2009</v>
      </c>
      <c r="H48">
        <v>2010</v>
      </c>
      <c r="I48">
        <v>2011</v>
      </c>
      <c r="J48">
        <v>2012</v>
      </c>
      <c r="K48">
        <v>2013</v>
      </c>
      <c r="L48">
        <v>2014</v>
      </c>
      <c r="M48">
        <v>2015</v>
      </c>
      <c r="N48">
        <v>2016</v>
      </c>
      <c r="O48">
        <v>2017</v>
      </c>
      <c r="P48">
        <v>2018</v>
      </c>
      <c r="Q48">
        <v>2019</v>
      </c>
      <c r="R48">
        <v>2020</v>
      </c>
      <c r="S48">
        <v>2021</v>
      </c>
      <c r="T48">
        <v>2022</v>
      </c>
      <c r="U48">
        <v>2023</v>
      </c>
    </row>
    <row r="49" spans="1:29" ht="15" thickBot="1" x14ac:dyDescent="0.4">
      <c r="A49" t="s">
        <v>37</v>
      </c>
      <c r="B49" s="1">
        <v>19450</v>
      </c>
      <c r="C49" s="1">
        <v>19635</v>
      </c>
      <c r="D49" s="1">
        <v>22766</v>
      </c>
      <c r="E49" s="1">
        <v>24723</v>
      </c>
      <c r="F49" s="1">
        <v>23494</v>
      </c>
      <c r="G49" s="1">
        <v>25324</v>
      </c>
      <c r="H49" s="1">
        <v>26224</v>
      </c>
      <c r="I49" s="1">
        <v>27099</v>
      </c>
      <c r="J49" s="1">
        <v>28939</v>
      </c>
      <c r="K49" s="1">
        <v>29210</v>
      </c>
      <c r="L49" s="1">
        <v>28899</v>
      </c>
      <c r="M49" s="1">
        <v>27660</v>
      </c>
      <c r="N49" s="1">
        <v>30823</v>
      </c>
      <c r="O49" s="1">
        <v>28326</v>
      </c>
      <c r="P49" s="1">
        <v>30519</v>
      </c>
      <c r="Q49" s="1">
        <v>32890</v>
      </c>
      <c r="R49" s="1">
        <v>35028</v>
      </c>
      <c r="S49" s="1">
        <v>33377</v>
      </c>
      <c r="T49" s="1">
        <v>30775</v>
      </c>
      <c r="U49" s="1">
        <v>31927</v>
      </c>
    </row>
    <row r="52" spans="1:29" ht="15" thickBot="1" x14ac:dyDescent="0.4"/>
    <row r="53" spans="1:29" x14ac:dyDescent="0.35">
      <c r="H53" s="17" t="s">
        <v>27</v>
      </c>
      <c r="I53" s="7" t="s">
        <v>27</v>
      </c>
      <c r="J53" s="7">
        <v>2024</v>
      </c>
      <c r="K53" s="7">
        <v>2025</v>
      </c>
      <c r="L53" s="7">
        <v>2026</v>
      </c>
      <c r="M53" s="7">
        <v>2027</v>
      </c>
      <c r="N53" s="7">
        <v>2028</v>
      </c>
      <c r="O53" s="7">
        <v>2029</v>
      </c>
      <c r="P53" s="7">
        <v>2030</v>
      </c>
      <c r="Q53" s="7">
        <v>2031</v>
      </c>
      <c r="R53" s="7">
        <v>2032</v>
      </c>
      <c r="S53" s="7">
        <v>2033</v>
      </c>
      <c r="T53" s="7">
        <v>2034</v>
      </c>
      <c r="U53" s="7">
        <v>2035</v>
      </c>
      <c r="V53" s="7">
        <v>2036</v>
      </c>
      <c r="W53" s="7">
        <v>2037</v>
      </c>
      <c r="X53" s="7">
        <v>2038</v>
      </c>
      <c r="Y53" s="7">
        <v>2039</v>
      </c>
      <c r="Z53" s="7">
        <v>2040</v>
      </c>
      <c r="AA53" s="7">
        <v>2041</v>
      </c>
      <c r="AB53" s="7">
        <v>2042</v>
      </c>
      <c r="AC53" s="8">
        <v>2043</v>
      </c>
    </row>
    <row r="54" spans="1:29" x14ac:dyDescent="0.35">
      <c r="H54" s="11" t="s">
        <v>28</v>
      </c>
      <c r="I54" s="3" t="s">
        <v>0</v>
      </c>
      <c r="J54">
        <f>J2+J13</f>
        <v>110828.75771040638</v>
      </c>
      <c r="K54">
        <f t="shared" ref="K54:AC54" si="62">K2+K13</f>
        <v>114496.49854821307</v>
      </c>
      <c r="L54">
        <f t="shared" si="62"/>
        <v>118179.05288962206</v>
      </c>
      <c r="M54">
        <f t="shared" si="62"/>
        <v>121876.38782632838</v>
      </c>
      <c r="N54">
        <f t="shared" si="62"/>
        <v>125588.51979474763</v>
      </c>
      <c r="O54">
        <f t="shared" si="62"/>
        <v>129315.42945026974</v>
      </c>
      <c r="P54">
        <f t="shared" si="62"/>
        <v>133057.17157866276</v>
      </c>
      <c r="Q54">
        <f t="shared" si="62"/>
        <v>136813.69416046052</v>
      </c>
      <c r="R54">
        <f t="shared" si="62"/>
        <v>140585.01377397115</v>
      </c>
      <c r="S54">
        <f t="shared" si="62"/>
        <v>144371.13041919476</v>
      </c>
      <c r="T54">
        <f t="shared" si="62"/>
        <v>148172.06085180835</v>
      </c>
      <c r="U54">
        <f t="shared" si="62"/>
        <v>151987.7715959315</v>
      </c>
      <c r="V54">
        <f t="shared" si="62"/>
        <v>155818.25640651429</v>
      </c>
      <c r="W54">
        <f t="shared" si="62"/>
        <v>159663.56069682929</v>
      </c>
      <c r="X54">
        <f t="shared" si="62"/>
        <v>163523.6789164269</v>
      </c>
      <c r="Y54">
        <f t="shared" si="62"/>
        <v>167398.57730564152</v>
      </c>
      <c r="Z54">
        <f t="shared" si="62"/>
        <v>171288.27272656909</v>
      </c>
      <c r="AA54">
        <f t="shared" si="62"/>
        <v>175192.76517920953</v>
      </c>
      <c r="AB54">
        <f t="shared" si="62"/>
        <v>179112.0717030277</v>
      </c>
      <c r="AC54" s="10">
        <f t="shared" si="62"/>
        <v>183046.15825456777</v>
      </c>
    </row>
    <row r="55" spans="1:29" x14ac:dyDescent="0.35">
      <c r="H55" s="11"/>
      <c r="I55" s="3" t="s">
        <v>1</v>
      </c>
      <c r="J55">
        <f t="shared" ref="J55:AC55" si="63">J3+J14</f>
        <v>10595054.955377335</v>
      </c>
      <c r="K55">
        <f t="shared" si="63"/>
        <v>10945685.211832829</v>
      </c>
      <c r="L55">
        <f t="shared" si="63"/>
        <v>11297731.615937999</v>
      </c>
      <c r="M55">
        <f t="shared" si="63"/>
        <v>11651191.021710638</v>
      </c>
      <c r="N55">
        <f t="shared" si="63"/>
        <v>12006065.00044623</v>
      </c>
      <c r="O55">
        <f t="shared" si="63"/>
        <v>12362351.702830475</v>
      </c>
      <c r="P55">
        <f t="shared" si="63"/>
        <v>12720056.366296645</v>
      </c>
      <c r="Q55">
        <f t="shared" si="63"/>
        <v>13079174.017865576</v>
      </c>
      <c r="R55">
        <f t="shared" si="63"/>
        <v>13439706.242397457</v>
      </c>
      <c r="S55">
        <f t="shared" si="63"/>
        <v>13801653.039892294</v>
      </c>
      <c r="T55">
        <f t="shared" si="63"/>
        <v>14165016.012166463</v>
      </c>
      <c r="U55">
        <f t="shared" si="63"/>
        <v>14529791.958978442</v>
      </c>
      <c r="V55">
        <f t="shared" si="63"/>
        <v>14895980.28331127</v>
      </c>
      <c r="W55">
        <f t="shared" si="63"/>
        <v>15263585.326602397</v>
      </c>
      <c r="X55">
        <f t="shared" si="63"/>
        <v>15632606.558237566</v>
      </c>
      <c r="Y55">
        <f t="shared" si="63"/>
        <v>16003040.750845835</v>
      </c>
      <c r="Z55">
        <f t="shared" si="63"/>
        <v>16374889.51641706</v>
      </c>
      <c r="AA55">
        <f t="shared" si="63"/>
        <v>16748152.854951236</v>
      </c>
      <c r="AB55">
        <f t="shared" si="63"/>
        <v>17122832.395394403</v>
      </c>
      <c r="AC55" s="10">
        <f t="shared" si="63"/>
        <v>17498924.883245729</v>
      </c>
    </row>
    <row r="56" spans="1:29" x14ac:dyDescent="0.35">
      <c r="H56" s="11"/>
      <c r="I56" s="3" t="s">
        <v>2</v>
      </c>
      <c r="J56">
        <f t="shared" ref="J56:AC56" si="64">J4+J15</f>
        <v>84434808.865312502</v>
      </c>
      <c r="K56">
        <f t="shared" si="64"/>
        <v>87229074.568596035</v>
      </c>
      <c r="L56">
        <f t="shared" si="64"/>
        <v>90034625.928879827</v>
      </c>
      <c r="M56">
        <f t="shared" si="64"/>
        <v>92851437.874995589</v>
      </c>
      <c r="N56">
        <f t="shared" si="64"/>
        <v>95679522.929014593</v>
      </c>
      <c r="O56">
        <f t="shared" si="64"/>
        <v>98518866.353259712</v>
      </c>
      <c r="P56">
        <f t="shared" si="64"/>
        <v>101369509.88622867</v>
      </c>
      <c r="Q56">
        <f t="shared" si="64"/>
        <v>104231413.89692877</v>
      </c>
      <c r="R56">
        <f t="shared" si="64"/>
        <v>107104591.01553214</v>
      </c>
      <c r="S56">
        <f t="shared" si="64"/>
        <v>109989041.24203879</v>
      </c>
      <c r="T56">
        <f t="shared" si="64"/>
        <v>112884777.34174913</v>
      </c>
      <c r="U56">
        <f t="shared" si="64"/>
        <v>115791773.81108798</v>
      </c>
      <c r="V56">
        <f t="shared" si="64"/>
        <v>118710025.89226845</v>
      </c>
      <c r="W56">
        <f t="shared" si="64"/>
        <v>121639568.18335947</v>
      </c>
      <c r="X56">
        <f t="shared" si="64"/>
        <v>124580396.45575495</v>
      </c>
      <c r="Y56">
        <f t="shared" si="64"/>
        <v>127532484.98967816</v>
      </c>
      <c r="Z56">
        <f t="shared" si="64"/>
        <v>130495846.63150465</v>
      </c>
      <c r="AA56">
        <f t="shared" si="64"/>
        <v>133470481.38123439</v>
      </c>
      <c r="AB56">
        <f t="shared" si="64"/>
        <v>136456402.22037128</v>
      </c>
      <c r="AC56" s="10">
        <f t="shared" si="64"/>
        <v>139453583.21293324</v>
      </c>
    </row>
    <row r="57" spans="1:29" x14ac:dyDescent="0.35">
      <c r="H57" s="11"/>
      <c r="I57" s="3" t="s">
        <v>3</v>
      </c>
      <c r="J57">
        <f t="shared" ref="J57:AC57" si="65">J5+J16</f>
        <v>313283394.6949116</v>
      </c>
      <c r="K57">
        <f t="shared" si="65"/>
        <v>323651121.66638643</v>
      </c>
      <c r="L57">
        <f t="shared" si="65"/>
        <v>334060722.46909195</v>
      </c>
      <c r="M57">
        <f t="shared" si="65"/>
        <v>344512104.08001012</v>
      </c>
      <c r="N57">
        <f t="shared" si="65"/>
        <v>355005312.96051252</v>
      </c>
      <c r="O57">
        <f t="shared" si="65"/>
        <v>365540294.42853612</v>
      </c>
      <c r="P57">
        <f t="shared" si="65"/>
        <v>376117203.34886289</v>
      </c>
      <c r="Q57">
        <f t="shared" si="65"/>
        <v>386735892.67630982</v>
      </c>
      <c r="R57">
        <f t="shared" si="65"/>
        <v>397396409.27334082</v>
      </c>
      <c r="S57">
        <f t="shared" si="65"/>
        <v>408098753.13995612</v>
      </c>
      <c r="T57">
        <f t="shared" si="65"/>
        <v>418842971.63999414</v>
      </c>
      <c r="U57">
        <f t="shared" si="65"/>
        <v>429628970.1460526</v>
      </c>
      <c r="V57">
        <f t="shared" si="65"/>
        <v>440456731.00503755</v>
      </c>
      <c r="W57">
        <f t="shared" si="65"/>
        <v>451326382.58818156</v>
      </c>
      <c r="X57">
        <f t="shared" si="65"/>
        <v>462237909.20584083</v>
      </c>
      <c r="Y57">
        <f t="shared" si="65"/>
        <v>473191215.42842793</v>
      </c>
      <c r="Z57">
        <f t="shared" si="65"/>
        <v>484186348.92059934</v>
      </c>
      <c r="AA57">
        <f t="shared" si="65"/>
        <v>495223309.68235493</v>
      </c>
      <c r="AB57">
        <f t="shared" si="65"/>
        <v>506302145.87972546</v>
      </c>
      <c r="AC57" s="10">
        <f t="shared" si="65"/>
        <v>517422761.2809242</v>
      </c>
    </row>
    <row r="58" spans="1:29" x14ac:dyDescent="0.35">
      <c r="H58" s="11"/>
      <c r="I58" s="3" t="s">
        <v>4</v>
      </c>
      <c r="J58">
        <f t="shared" ref="J58:AC58" si="66">J6+J17</f>
        <v>469199554.66914272</v>
      </c>
      <c r="K58">
        <f t="shared" si="66"/>
        <v>484727134.36319119</v>
      </c>
      <c r="L58">
        <f t="shared" si="66"/>
        <v>500317427.82789707</v>
      </c>
      <c r="M58">
        <f t="shared" si="66"/>
        <v>515970295.74416703</v>
      </c>
      <c r="N58">
        <f t="shared" si="66"/>
        <v>531685807.69645739</v>
      </c>
      <c r="O58">
        <f t="shared" si="66"/>
        <v>547463881.78831303</v>
      </c>
      <c r="P58">
        <f t="shared" si="66"/>
        <v>563304749.95825315</v>
      </c>
      <c r="Q58">
        <f t="shared" si="66"/>
        <v>579208191.97904718</v>
      </c>
      <c r="R58">
        <f t="shared" si="66"/>
        <v>595174278.03586173</v>
      </c>
      <c r="S58">
        <f t="shared" si="66"/>
        <v>611203008.12869704</v>
      </c>
      <c r="T58">
        <f t="shared" si="66"/>
        <v>627294453.1936202</v>
      </c>
      <c r="U58">
        <f t="shared" si="66"/>
        <v>643448471.50867653</v>
      </c>
      <c r="V58">
        <f t="shared" si="66"/>
        <v>659665036.63510871</v>
      </c>
      <c r="W58">
        <f t="shared" si="66"/>
        <v>675944340.83246803</v>
      </c>
      <c r="X58">
        <f t="shared" si="66"/>
        <v>692286360.60262537</v>
      </c>
      <c r="Y58">
        <f t="shared" si="66"/>
        <v>708690953.02220595</v>
      </c>
      <c r="Z58">
        <f t="shared" si="66"/>
        <v>725158189.47780728</v>
      </c>
      <c r="AA58">
        <f t="shared" si="66"/>
        <v>741688069.96942914</v>
      </c>
      <c r="AB58">
        <f t="shared" si="66"/>
        <v>758280666.63456953</v>
      </c>
      <c r="AC58" s="10">
        <f t="shared" si="66"/>
        <v>774935835.34841275</v>
      </c>
    </row>
    <row r="59" spans="1:29" x14ac:dyDescent="0.35">
      <c r="H59" s="11"/>
      <c r="I59" s="3" t="s">
        <v>5</v>
      </c>
      <c r="J59">
        <f t="shared" ref="J59:AC59" si="67">J7+J18</f>
        <v>225459707.52928066</v>
      </c>
      <c r="K59">
        <f t="shared" si="67"/>
        <v>232921018.05615532</v>
      </c>
      <c r="L59">
        <f t="shared" si="67"/>
        <v>240412463.79575506</v>
      </c>
      <c r="M59">
        <f t="shared" si="67"/>
        <v>247933977.80248767</v>
      </c>
      <c r="N59">
        <f t="shared" si="67"/>
        <v>255485593.51306695</v>
      </c>
      <c r="O59">
        <f t="shared" si="67"/>
        <v>263067271.57461917</v>
      </c>
      <c r="P59">
        <f t="shared" si="67"/>
        <v>270679123.43821061</v>
      </c>
      <c r="Q59">
        <f t="shared" si="67"/>
        <v>278321043.28028178</v>
      </c>
      <c r="R59">
        <f t="shared" si="67"/>
        <v>285993064.82619971</v>
      </c>
      <c r="S59">
        <f t="shared" si="67"/>
        <v>293695188.07596433</v>
      </c>
      <c r="T59">
        <f t="shared" si="67"/>
        <v>301427447.11576527</v>
      </c>
      <c r="U59">
        <f t="shared" si="67"/>
        <v>309189773.84538782</v>
      </c>
      <c r="V59">
        <f t="shared" si="67"/>
        <v>316982155.56048357</v>
      </c>
      <c r="W59">
        <f t="shared" si="67"/>
        <v>324804684.64558679</v>
      </c>
      <c r="X59">
        <f t="shared" si="67"/>
        <v>332657349.80937934</v>
      </c>
      <c r="Y59">
        <f t="shared" si="67"/>
        <v>340540082.37434053</v>
      </c>
      <c r="Z59">
        <f t="shared" si="67"/>
        <v>348452916.64314842</v>
      </c>
      <c r="AA59">
        <f t="shared" si="67"/>
        <v>356395852.61580294</v>
      </c>
      <c r="AB59">
        <f t="shared" si="67"/>
        <v>364368924.95580506</v>
      </c>
      <c r="AC59" s="10">
        <f t="shared" si="67"/>
        <v>372372064.40831757</v>
      </c>
    </row>
    <row r="60" spans="1:29" x14ac:dyDescent="0.35">
      <c r="H60" s="11"/>
      <c r="I60" s="3" t="s">
        <v>6</v>
      </c>
      <c r="J60">
        <f t="shared" ref="J60:AC60" si="68">J8+J19</f>
        <v>29455412.87349727</v>
      </c>
      <c r="K60">
        <f t="shared" si="68"/>
        <v>30430203.37843892</v>
      </c>
      <c r="L60">
        <f t="shared" si="68"/>
        <v>31408930.92890669</v>
      </c>
      <c r="M60">
        <f t="shared" si="68"/>
        <v>32391586.778725572</v>
      </c>
      <c r="N60">
        <f t="shared" si="68"/>
        <v>33378175.296269059</v>
      </c>
      <c r="O60">
        <f t="shared" si="68"/>
        <v>34368691.340240926</v>
      </c>
      <c r="P60">
        <f t="shared" si="68"/>
        <v>35363149.471279114</v>
      </c>
      <c r="Q60">
        <f t="shared" si="68"/>
        <v>36361535.86395704</v>
      </c>
      <c r="R60">
        <f t="shared" si="68"/>
        <v>37363854.924359567</v>
      </c>
      <c r="S60">
        <f t="shared" si="68"/>
        <v>38370106.652486712</v>
      </c>
      <c r="T60">
        <f t="shared" si="68"/>
        <v>39380295.501563393</v>
      </c>
      <c r="U60">
        <f t="shared" si="68"/>
        <v>40394412.574567765</v>
      </c>
      <c r="V60">
        <f t="shared" si="68"/>
        <v>41412456.211727306</v>
      </c>
      <c r="W60">
        <f t="shared" si="68"/>
        <v>42434438.482713498</v>
      </c>
      <c r="X60">
        <f t="shared" si="68"/>
        <v>43460357.912360594</v>
      </c>
      <c r="Y60">
        <f t="shared" si="68"/>
        <v>44490205.528224006</v>
      </c>
      <c r="Z60">
        <f t="shared" si="68"/>
        <v>45523985.811812036</v>
      </c>
      <c r="AA60">
        <f t="shared" si="68"/>
        <v>46561698.763124667</v>
      </c>
      <c r="AB60">
        <f t="shared" si="68"/>
        <v>47603348.910810262</v>
      </c>
      <c r="AC60" s="10">
        <f t="shared" si="68"/>
        <v>48648927.207000121</v>
      </c>
    </row>
    <row r="61" spans="1:29" x14ac:dyDescent="0.35">
      <c r="H61" s="11"/>
      <c r="AC61" s="10"/>
    </row>
    <row r="62" spans="1:29" x14ac:dyDescent="0.35">
      <c r="H62" s="11" t="s">
        <v>23</v>
      </c>
      <c r="I62" s="3" t="s">
        <v>0</v>
      </c>
      <c r="J62">
        <f>J23+J32</f>
        <v>85350.358758743649</v>
      </c>
      <c r="K62">
        <f t="shared" ref="K62:AC62" si="69">K23+K32</f>
        <v>90053.229647161439</v>
      </c>
      <c r="L62">
        <f t="shared" si="69"/>
        <v>94991.491649563744</v>
      </c>
      <c r="M62">
        <f t="shared" si="69"/>
        <v>99855.544063053778</v>
      </c>
      <c r="N62">
        <f t="shared" si="69"/>
        <v>104515.24199043956</v>
      </c>
      <c r="O62">
        <f t="shared" si="69"/>
        <v>108929.72094105039</v>
      </c>
      <c r="P62">
        <f t="shared" si="69"/>
        <v>113101.1835973706</v>
      </c>
      <c r="Q62">
        <f t="shared" si="69"/>
        <v>117050.84350006829</v>
      </c>
      <c r="R62">
        <f t="shared" si="69"/>
        <v>120806.80645096759</v>
      </c>
      <c r="S62">
        <f t="shared" si="69"/>
        <v>124397.89980214127</v>
      </c>
      <c r="T62">
        <f t="shared" si="69"/>
        <v>127850.91583501088</v>
      </c>
      <c r="U62">
        <f t="shared" si="69"/>
        <v>131189.39615412429</v>
      </c>
      <c r="V62">
        <f t="shared" si="69"/>
        <v>134433.47237348274</v>
      </c>
      <c r="W62">
        <f t="shared" si="69"/>
        <v>137600.03861344594</v>
      </c>
      <c r="X62">
        <f t="shared" si="69"/>
        <v>140703.06515130567</v>
      </c>
      <c r="Y62">
        <f t="shared" si="69"/>
        <v>146775.1277552486</v>
      </c>
      <c r="Z62">
        <f t="shared" si="69"/>
        <v>149642.11497664591</v>
      </c>
      <c r="AA62">
        <f t="shared" si="69"/>
        <v>152549.87542888534</v>
      </c>
      <c r="AB62">
        <f t="shared" si="69"/>
        <v>155453.20403370296</v>
      </c>
      <c r="AC62" s="10">
        <f t="shared" si="69"/>
        <v>158352.23014482146</v>
      </c>
    </row>
    <row r="63" spans="1:29" x14ac:dyDescent="0.35">
      <c r="H63" s="11"/>
      <c r="I63" s="3" t="s">
        <v>1</v>
      </c>
      <c r="J63">
        <f t="shared" ref="J63:AC63" si="70">J24+J33</f>
        <v>8201813.8732406944</v>
      </c>
      <c r="K63">
        <f t="shared" si="70"/>
        <v>8628111.2115523294</v>
      </c>
      <c r="L63">
        <f t="shared" si="70"/>
        <v>9099190.2136162892</v>
      </c>
      <c r="M63">
        <f t="shared" si="70"/>
        <v>9575488.4809539281</v>
      </c>
      <c r="N63">
        <f t="shared" si="70"/>
        <v>10039265.740004588</v>
      </c>
      <c r="O63">
        <f t="shared" si="70"/>
        <v>10483747.480358813</v>
      </c>
      <c r="P63">
        <f t="shared" si="70"/>
        <v>10907576.195154659</v>
      </c>
      <c r="Q63">
        <f t="shared" si="70"/>
        <v>11311921.254055887</v>
      </c>
      <c r="R63">
        <f t="shared" si="70"/>
        <v>11699004.120278921</v>
      </c>
      <c r="S63">
        <f t="shared" si="70"/>
        <v>12071332.880000025</v>
      </c>
      <c r="T63">
        <f t="shared" si="70"/>
        <v>12431343.1540197</v>
      </c>
      <c r="U63">
        <f t="shared" si="70"/>
        <v>12781225.882609807</v>
      </c>
      <c r="V63">
        <f t="shared" si="70"/>
        <v>13122883.237073708</v>
      </c>
      <c r="W63">
        <f t="shared" si="70"/>
        <v>13457925.58866382</v>
      </c>
      <c r="X63">
        <f t="shared" si="70"/>
        <v>13787693.464618778</v>
      </c>
      <c r="Y63">
        <f t="shared" si="70"/>
        <v>14482458.92299379</v>
      </c>
      <c r="Z63">
        <f t="shared" si="70"/>
        <v>14790867.805705326</v>
      </c>
      <c r="AA63">
        <f t="shared" si="70"/>
        <v>15105640.309665462</v>
      </c>
      <c r="AB63">
        <f t="shared" si="70"/>
        <v>15420919.36941635</v>
      </c>
      <c r="AC63" s="10">
        <f t="shared" si="70"/>
        <v>15736709.120566739</v>
      </c>
    </row>
    <row r="64" spans="1:29" x14ac:dyDescent="0.35">
      <c r="H64" s="11"/>
      <c r="I64" s="3" t="s">
        <v>2</v>
      </c>
      <c r="J64">
        <f t="shared" ref="J64:AC64" si="71">J25+J34</f>
        <v>65358291.138679154</v>
      </c>
      <c r="K64">
        <f t="shared" si="71"/>
        <v>68732198.502574101</v>
      </c>
      <c r="L64">
        <f t="shared" si="71"/>
        <v>72467343.416550592</v>
      </c>
      <c r="M64">
        <f t="shared" si="71"/>
        <v>76245738.716506734</v>
      </c>
      <c r="N64">
        <f t="shared" si="71"/>
        <v>79924705.237615123</v>
      </c>
      <c r="O64">
        <f t="shared" si="71"/>
        <v>83449637.114585847</v>
      </c>
      <c r="P64">
        <f t="shared" si="71"/>
        <v>86809434.207753032</v>
      </c>
      <c r="Q64">
        <f t="shared" si="71"/>
        <v>90013298.183958903</v>
      </c>
      <c r="R64">
        <f t="shared" si="71"/>
        <v>93078893.756115124</v>
      </c>
      <c r="S64">
        <f t="shared" si="71"/>
        <v>96026205.249810562</v>
      </c>
      <c r="T64">
        <f t="shared" si="71"/>
        <v>98874653.998492569</v>
      </c>
      <c r="U64">
        <f t="shared" si="71"/>
        <v>101641715.65715057</v>
      </c>
      <c r="V64">
        <f t="shared" si="71"/>
        <v>104342564.66085924</v>
      </c>
      <c r="W64">
        <f t="shared" si="71"/>
        <v>106990047.85136062</v>
      </c>
      <c r="X64">
        <f t="shared" si="71"/>
        <v>109594859.51116</v>
      </c>
      <c r="Y64">
        <f t="shared" si="71"/>
        <v>115116501.01465701</v>
      </c>
      <c r="Z64">
        <f t="shared" si="71"/>
        <v>117549413.12158988</v>
      </c>
      <c r="AA64">
        <f t="shared" si="71"/>
        <v>120032581.9744772</v>
      </c>
      <c r="AB64">
        <f t="shared" si="71"/>
        <v>122519139.27942356</v>
      </c>
      <c r="AC64" s="10">
        <f t="shared" si="71"/>
        <v>125009123.74036016</v>
      </c>
    </row>
    <row r="65" spans="8:31" x14ac:dyDescent="0.35">
      <c r="H65" s="11"/>
      <c r="I65" s="3" t="s">
        <v>3</v>
      </c>
      <c r="J65">
        <f t="shared" ref="J65:AC65" si="72">J26+J35</f>
        <v>241909685.24275374</v>
      </c>
      <c r="K65">
        <f t="shared" si="72"/>
        <v>254673948.81893247</v>
      </c>
      <c r="L65">
        <f t="shared" si="72"/>
        <v>268487593.87272131</v>
      </c>
      <c r="M65">
        <f t="shared" si="72"/>
        <v>282298574.3663528</v>
      </c>
      <c r="N65">
        <f t="shared" si="72"/>
        <v>295645873.36892021</v>
      </c>
      <c r="O65">
        <f t="shared" si="72"/>
        <v>308364160.61785436</v>
      </c>
      <c r="P65">
        <f t="shared" si="72"/>
        <v>320432806.15247166</v>
      </c>
      <c r="Q65">
        <f t="shared" si="72"/>
        <v>331897321.25972849</v>
      </c>
      <c r="R65">
        <f t="shared" si="72"/>
        <v>342829488.44173157</v>
      </c>
      <c r="S65">
        <f t="shared" si="72"/>
        <v>353306832.37109232</v>
      </c>
      <c r="T65">
        <f t="shared" si="72"/>
        <v>363403165.40746665</v>
      </c>
      <c r="U65">
        <f t="shared" si="72"/>
        <v>373184190.89354312</v>
      </c>
      <c r="V65">
        <f t="shared" si="72"/>
        <v>382706565.35459846</v>
      </c>
      <c r="W65">
        <f t="shared" si="72"/>
        <v>392018060.54411459</v>
      </c>
      <c r="X65">
        <f t="shared" si="72"/>
        <v>401158322.78426445</v>
      </c>
      <c r="Y65">
        <f t="shared" si="72"/>
        <v>420036934.23013586</v>
      </c>
      <c r="Z65">
        <f t="shared" si="72"/>
        <v>428517688.97917175</v>
      </c>
      <c r="AA65">
        <f t="shared" si="72"/>
        <v>437149803.31434554</v>
      </c>
      <c r="AB65">
        <f t="shared" si="72"/>
        <v>445779768.74393797</v>
      </c>
      <c r="AC65" s="10">
        <f t="shared" si="72"/>
        <v>454407859.15069854</v>
      </c>
    </row>
    <row r="66" spans="8:31" x14ac:dyDescent="0.35">
      <c r="H66" s="11"/>
      <c r="I66" s="3" t="s">
        <v>4</v>
      </c>
      <c r="J66">
        <f t="shared" ref="J66:AC66" si="73">J27+J36</f>
        <v>361603308.61609602</v>
      </c>
      <c r="K66">
        <f t="shared" si="73"/>
        <v>381064598.14661407</v>
      </c>
      <c r="L66">
        <f t="shared" si="73"/>
        <v>401739892.9271816</v>
      </c>
      <c r="M66">
        <f t="shared" si="73"/>
        <v>422212350.29330742</v>
      </c>
      <c r="N66">
        <f t="shared" si="73"/>
        <v>441876156.27368832</v>
      </c>
      <c r="O66">
        <f t="shared" si="73"/>
        <v>460529648.34486806</v>
      </c>
      <c r="P66">
        <f t="shared" si="73"/>
        <v>478167140.82545435</v>
      </c>
      <c r="Q66">
        <f t="shared" si="73"/>
        <v>494870657.72368991</v>
      </c>
      <c r="R66">
        <f t="shared" si="73"/>
        <v>510755259.5767839</v>
      </c>
      <c r="S66">
        <f t="shared" si="73"/>
        <v>525941101.86834604</v>
      </c>
      <c r="T66">
        <f t="shared" si="73"/>
        <v>540540805.7210499</v>
      </c>
      <c r="U66">
        <f t="shared" si="73"/>
        <v>554653773.16752601</v>
      </c>
      <c r="V66">
        <f t="shared" si="73"/>
        <v>568365248.16276574</v>
      </c>
      <c r="W66">
        <f t="shared" si="73"/>
        <v>581746875.16048717</v>
      </c>
      <c r="X66">
        <f t="shared" si="73"/>
        <v>594857967.79713643</v>
      </c>
      <c r="Y66">
        <f t="shared" si="73"/>
        <v>621238914.51044059</v>
      </c>
      <c r="Z66">
        <f t="shared" si="73"/>
        <v>633339911.34540653</v>
      </c>
      <c r="AA66">
        <f t="shared" si="73"/>
        <v>645626545.75945389</v>
      </c>
      <c r="AB66">
        <f t="shared" si="73"/>
        <v>657893730.30607343</v>
      </c>
      <c r="AC66" s="10">
        <f t="shared" si="73"/>
        <v>670142018.80025959</v>
      </c>
    </row>
    <row r="67" spans="8:31" x14ac:dyDescent="0.35">
      <c r="H67" s="11"/>
      <c r="I67" s="3" t="s">
        <v>5</v>
      </c>
      <c r="J67">
        <f t="shared" ref="J67:AC67" si="74">J28+J37</f>
        <v>173451283.61592618</v>
      </c>
      <c r="K67">
        <f t="shared" si="74"/>
        <v>182967471.61384559</v>
      </c>
      <c r="L67">
        <f t="shared" si="74"/>
        <v>192907140.5468944</v>
      </c>
      <c r="M67">
        <f t="shared" si="74"/>
        <v>202660879.9491756</v>
      </c>
      <c r="N67">
        <f t="shared" si="74"/>
        <v>211975572.48499203</v>
      </c>
      <c r="O67">
        <f t="shared" si="74"/>
        <v>220774888.25711221</v>
      </c>
      <c r="P67">
        <f t="shared" si="74"/>
        <v>229067351.11134553</v>
      </c>
      <c r="Q67">
        <f t="shared" si="74"/>
        <v>236898543.32917815</v>
      </c>
      <c r="R67">
        <f t="shared" si="74"/>
        <v>244327100.46666259</v>
      </c>
      <c r="S67">
        <f t="shared" si="74"/>
        <v>251412543.53614575</v>
      </c>
      <c r="T67">
        <f t="shared" si="74"/>
        <v>258209895.82099137</v>
      </c>
      <c r="U67">
        <f t="shared" si="74"/>
        <v>264767353.2385515</v>
      </c>
      <c r="V67">
        <f t="shared" si="74"/>
        <v>271126040.41879791</v>
      </c>
      <c r="W67">
        <f t="shared" si="74"/>
        <v>277320419.40981567</v>
      </c>
      <c r="X67">
        <f t="shared" si="74"/>
        <v>283378957.13320732</v>
      </c>
      <c r="Y67">
        <f t="shared" si="74"/>
        <v>295230468.37650687</v>
      </c>
      <c r="Z67">
        <f t="shared" si="74"/>
        <v>300794727.93414527</v>
      </c>
      <c r="AA67">
        <f t="shared" si="74"/>
        <v>306430371.92494476</v>
      </c>
      <c r="AB67">
        <f t="shared" si="74"/>
        <v>312049885.12657696</v>
      </c>
      <c r="AC67" s="10">
        <f t="shared" si="74"/>
        <v>317653593.68853992</v>
      </c>
    </row>
    <row r="68" spans="8:31" ht="15" thickBot="1" x14ac:dyDescent="0.4">
      <c r="H68" s="18"/>
      <c r="I68" s="19" t="s">
        <v>6</v>
      </c>
      <c r="J68" s="12">
        <f t="shared" ref="J68:AC68" si="75">J29+J38</f>
        <v>22611053.962349951</v>
      </c>
      <c r="K68" s="12">
        <f t="shared" si="75"/>
        <v>23883621.653711259</v>
      </c>
      <c r="L68" s="12">
        <f t="shared" si="75"/>
        <v>25184924.856253237</v>
      </c>
      <c r="M68" s="12">
        <f t="shared" si="75"/>
        <v>26447301.087611839</v>
      </c>
      <c r="N68" s="12">
        <f t="shared" si="75"/>
        <v>27644027.128159832</v>
      </c>
      <c r="O68" s="12">
        <f t="shared" si="75"/>
        <v>28768558.359289914</v>
      </c>
      <c r="P68" s="12">
        <f t="shared" si="75"/>
        <v>29823877.936180998</v>
      </c>
      <c r="Q68" s="12">
        <f t="shared" si="75"/>
        <v>30816961.702246465</v>
      </c>
      <c r="R68" s="12">
        <f t="shared" si="75"/>
        <v>31756021.416977566</v>
      </c>
      <c r="S68" s="12">
        <f t="shared" si="75"/>
        <v>32649125.331182934</v>
      </c>
      <c r="T68" s="12">
        <f t="shared" si="75"/>
        <v>33503609.1302277</v>
      </c>
      <c r="U68" s="12">
        <f t="shared" si="75"/>
        <v>34325838.364103779</v>
      </c>
      <c r="V68" s="12">
        <f t="shared" si="75"/>
        <v>35121210.905993611</v>
      </c>
      <c r="W68" s="12">
        <f t="shared" si="75"/>
        <v>35894233.518460527</v>
      </c>
      <c r="X68" s="12">
        <f t="shared" si="75"/>
        <v>36648618.504458718</v>
      </c>
      <c r="Y68" s="12">
        <f t="shared" si="75"/>
        <v>38063592.409680285</v>
      </c>
      <c r="Z68" s="12">
        <f t="shared" si="75"/>
        <v>38752117.48803582</v>
      </c>
      <c r="AA68" s="12">
        <f t="shared" si="75"/>
        <v>39447101.464818209</v>
      </c>
      <c r="AB68" s="12">
        <f t="shared" si="75"/>
        <v>40138934.773131266</v>
      </c>
      <c r="AC68" s="16">
        <f t="shared" si="75"/>
        <v>40827669.25266736</v>
      </c>
    </row>
    <row r="69" spans="8:31" x14ac:dyDescent="0.35">
      <c r="I69" s="3" t="s">
        <v>40</v>
      </c>
      <c r="J69">
        <f>SUM(J62:J67)</f>
        <v>850609732.84545457</v>
      </c>
      <c r="K69">
        <f t="shared" ref="K69:AC69" si="76">SUM(K62:K67)</f>
        <v>896156381.5231657</v>
      </c>
      <c r="L69">
        <f t="shared" si="76"/>
        <v>944796152.46861374</v>
      </c>
      <c r="M69">
        <f t="shared" si="76"/>
        <v>993092887.35035956</v>
      </c>
      <c r="N69">
        <f t="shared" si="76"/>
        <v>1039566088.3472106</v>
      </c>
      <c r="O69">
        <f t="shared" si="76"/>
        <v>1083711011.5357203</v>
      </c>
      <c r="P69">
        <f t="shared" si="76"/>
        <v>1125497409.6757765</v>
      </c>
      <c r="Q69">
        <f t="shared" si="76"/>
        <v>1165108792.5941114</v>
      </c>
      <c r="R69">
        <f t="shared" si="76"/>
        <v>1202810553.1680231</v>
      </c>
      <c r="S69">
        <f t="shared" si="76"/>
        <v>1238882413.8051968</v>
      </c>
      <c r="T69">
        <f t="shared" si="76"/>
        <v>1273587715.0178552</v>
      </c>
      <c r="U69">
        <f t="shared" si="76"/>
        <v>1307159448.2355351</v>
      </c>
      <c r="V69">
        <f t="shared" si="76"/>
        <v>1339797735.3064685</v>
      </c>
      <c r="W69">
        <f t="shared" si="76"/>
        <v>1371670928.5930552</v>
      </c>
      <c r="X69">
        <f t="shared" si="76"/>
        <v>1402918503.7555382</v>
      </c>
      <c r="Y69">
        <f t="shared" si="76"/>
        <v>1466252052.1824894</v>
      </c>
      <c r="Z69">
        <f t="shared" si="76"/>
        <v>1495142251.3009953</v>
      </c>
      <c r="AA69">
        <f t="shared" si="76"/>
        <v>1524497493.1583157</v>
      </c>
      <c r="AB69">
        <f t="shared" si="76"/>
        <v>1553818896.0294619</v>
      </c>
      <c r="AC69">
        <f t="shared" si="76"/>
        <v>1583107656.7305698</v>
      </c>
    </row>
    <row r="70" spans="8:31" x14ac:dyDescent="0.35">
      <c r="I70" s="3" t="s">
        <v>39</v>
      </c>
      <c r="J70">
        <f>SUM(J54:J60)</f>
        <v>1132538762.3452325</v>
      </c>
      <c r="K70">
        <f t="shared" ref="K70:AC70" si="77">SUM(K54:K60)</f>
        <v>1170018733.7431488</v>
      </c>
      <c r="L70">
        <f t="shared" si="77"/>
        <v>1207650081.6193583</v>
      </c>
      <c r="M70">
        <f t="shared" si="77"/>
        <v>1245432469.689923</v>
      </c>
      <c r="N70">
        <f t="shared" si="77"/>
        <v>1283366065.9155617</v>
      </c>
      <c r="O70">
        <f t="shared" si="77"/>
        <v>1321450672.6172497</v>
      </c>
      <c r="P70">
        <f t="shared" si="77"/>
        <v>1359686849.6407099</v>
      </c>
      <c r="Q70">
        <f t="shared" si="77"/>
        <v>1398074065.4085505</v>
      </c>
      <c r="R70">
        <f t="shared" si="77"/>
        <v>1436612489.3314655</v>
      </c>
      <c r="S70">
        <f t="shared" si="77"/>
        <v>1475302121.4094548</v>
      </c>
      <c r="T70">
        <f t="shared" si="77"/>
        <v>1514143132.8657103</v>
      </c>
      <c r="U70">
        <f t="shared" si="77"/>
        <v>1553135181.6163473</v>
      </c>
      <c r="V70">
        <f t="shared" si="77"/>
        <v>1592278203.8443434</v>
      </c>
      <c r="W70">
        <f t="shared" si="77"/>
        <v>1631572663.6196084</v>
      </c>
      <c r="X70">
        <f t="shared" si="77"/>
        <v>1671018504.2231152</v>
      </c>
      <c r="Y70">
        <f t="shared" si="77"/>
        <v>1710615380.6710281</v>
      </c>
      <c r="Z70">
        <f t="shared" si="77"/>
        <v>1750363465.2740152</v>
      </c>
      <c r="AA70">
        <f t="shared" si="77"/>
        <v>1790262758.0320766</v>
      </c>
      <c r="AB70">
        <f t="shared" si="77"/>
        <v>1830313433.0683789</v>
      </c>
      <c r="AC70">
        <f t="shared" si="77"/>
        <v>1870515142.499088</v>
      </c>
    </row>
    <row r="71" spans="8:31" x14ac:dyDescent="0.35">
      <c r="I71" s="3" t="s">
        <v>41</v>
      </c>
      <c r="J71">
        <f>J70-J69</f>
        <v>281929029.49977791</v>
      </c>
      <c r="K71">
        <f t="shared" ref="K71:AC71" si="78">K70-K69</f>
        <v>273862352.2199831</v>
      </c>
      <c r="L71">
        <f t="shared" si="78"/>
        <v>262853929.15074456</v>
      </c>
      <c r="M71">
        <f t="shared" si="78"/>
        <v>252339582.33956349</v>
      </c>
      <c r="N71">
        <f t="shared" si="78"/>
        <v>243799977.56835103</v>
      </c>
      <c r="O71">
        <f t="shared" si="78"/>
        <v>237739661.08152938</v>
      </c>
      <c r="P71">
        <f t="shared" si="78"/>
        <v>234189439.9649334</v>
      </c>
      <c r="Q71">
        <f t="shared" si="78"/>
        <v>232965272.81443906</v>
      </c>
      <c r="R71">
        <f t="shared" si="78"/>
        <v>233801936.16344237</v>
      </c>
      <c r="S71">
        <f t="shared" si="78"/>
        <v>236419707.60425806</v>
      </c>
      <c r="T71">
        <f t="shared" si="78"/>
        <v>240555417.84785509</v>
      </c>
      <c r="U71">
        <f t="shared" si="78"/>
        <v>245975733.38081217</v>
      </c>
      <c r="V71">
        <f t="shared" si="78"/>
        <v>252480468.53787494</v>
      </c>
      <c r="W71">
        <f t="shared" si="78"/>
        <v>259901735.02655315</v>
      </c>
      <c r="X71">
        <f t="shared" si="78"/>
        <v>268100000.46757698</v>
      </c>
      <c r="Y71">
        <f t="shared" si="78"/>
        <v>244363328.48853874</v>
      </c>
      <c r="Z71">
        <f t="shared" si="78"/>
        <v>255221213.97301984</v>
      </c>
      <c r="AA71">
        <f t="shared" si="78"/>
        <v>265765264.87376094</v>
      </c>
      <c r="AB71">
        <f t="shared" si="78"/>
        <v>276494537.03891706</v>
      </c>
      <c r="AC71">
        <f t="shared" si="78"/>
        <v>287407485.76851821</v>
      </c>
    </row>
    <row r="72" spans="8:31" x14ac:dyDescent="0.35">
      <c r="J72">
        <v>17207420240.87804</v>
      </c>
      <c r="K72">
        <v>18084866213.802067</v>
      </c>
      <c r="L72">
        <v>18948343181.60862</v>
      </c>
      <c r="M72">
        <v>19817540996.096184</v>
      </c>
      <c r="N72">
        <v>20746332408.221313</v>
      </c>
      <c r="O72">
        <v>21683251901.493488</v>
      </c>
      <c r="P72">
        <v>22644122705.560318</v>
      </c>
      <c r="Q72">
        <v>23629495817.702995</v>
      </c>
      <c r="R72">
        <v>24623049818.285755</v>
      </c>
      <c r="S72">
        <v>25651619462.302193</v>
      </c>
      <c r="T72">
        <v>26725367451.79287</v>
      </c>
      <c r="U72">
        <v>27860477402.041</v>
      </c>
      <c r="V72">
        <v>28981615000.556282</v>
      </c>
      <c r="W72">
        <v>30186199310.232082</v>
      </c>
      <c r="X72">
        <v>31393741034.273262</v>
      </c>
      <c r="Y72">
        <v>32601148289.366169</v>
      </c>
      <c r="Z72">
        <v>33812430218.826443</v>
      </c>
      <c r="AA72">
        <v>35093419044.254898</v>
      </c>
      <c r="AB72">
        <v>36461080411.438766</v>
      </c>
      <c r="AC72">
        <v>37850422007.208992</v>
      </c>
    </row>
    <row r="73" spans="8:31" x14ac:dyDescent="0.35">
      <c r="I73" s="3" t="s">
        <v>45</v>
      </c>
      <c r="J73">
        <f>J71/J70</f>
        <v>0.24893543503620702</v>
      </c>
      <c r="K73">
        <f t="shared" ref="K73:AC73" si="79">K71/K70</f>
        <v>0.2340666386971744</v>
      </c>
      <c r="L73">
        <f t="shared" si="79"/>
        <v>0.21765736048167139</v>
      </c>
      <c r="M73">
        <f t="shared" si="79"/>
        <v>0.20261201508772997</v>
      </c>
      <c r="N73">
        <f t="shared" si="79"/>
        <v>0.18996916315877696</v>
      </c>
      <c r="O73">
        <f t="shared" si="79"/>
        <v>0.1799080858694975</v>
      </c>
      <c r="P73">
        <f t="shared" si="79"/>
        <v>0.17223777668131213</v>
      </c>
      <c r="Q73">
        <f t="shared" si="79"/>
        <v>0.16663299790656017</v>
      </c>
      <c r="R73">
        <f t="shared" si="79"/>
        <v>0.16274530390045769</v>
      </c>
      <c r="S73">
        <f t="shared" si="79"/>
        <v>0.16025172347640257</v>
      </c>
      <c r="T73">
        <f t="shared" si="79"/>
        <v>0.15887231043512581</v>
      </c>
      <c r="U73">
        <f t="shared" si="79"/>
        <v>0.1583736794403339</v>
      </c>
      <c r="V73">
        <f t="shared" si="79"/>
        <v>0.15856554961833585</v>
      </c>
      <c r="W73">
        <f t="shared" si="79"/>
        <v>0.15929522528893492</v>
      </c>
      <c r="X73">
        <f t="shared" si="79"/>
        <v>0.16044107219041312</v>
      </c>
      <c r="Y73">
        <f t="shared" si="79"/>
        <v>0.14285112319794624</v>
      </c>
      <c r="Z73">
        <f t="shared" si="79"/>
        <v>0.14581040968714779</v>
      </c>
      <c r="AA73">
        <f t="shared" si="79"/>
        <v>0.14845042364948707</v>
      </c>
      <c r="AB73">
        <f t="shared" si="79"/>
        <v>0.15106403747220243</v>
      </c>
      <c r="AC73">
        <f t="shared" si="79"/>
        <v>0.15365151515669076</v>
      </c>
      <c r="AE73">
        <f>AVERAGE(J73:AC73)</f>
        <v>0.17361959232162039</v>
      </c>
    </row>
    <row r="88" spans="2:9" x14ac:dyDescent="0.35">
      <c r="B88" t="s">
        <v>42</v>
      </c>
      <c r="G88" t="s">
        <v>12</v>
      </c>
      <c r="H88" t="s">
        <v>43</v>
      </c>
      <c r="I88" t="s">
        <v>44</v>
      </c>
    </row>
    <row r="89" spans="2:9" x14ac:dyDescent="0.35">
      <c r="C89">
        <v>0.77861880000000006</v>
      </c>
      <c r="D89">
        <v>0.76599249999999997</v>
      </c>
      <c r="E89">
        <f>1-C89</f>
        <v>0.22138119999999994</v>
      </c>
      <c r="F89">
        <f>1-D89</f>
        <v>0.23400750000000003</v>
      </c>
      <c r="G89">
        <v>1</v>
      </c>
      <c r="H89">
        <v>0.22138119999999994</v>
      </c>
      <c r="I89">
        <v>0.23400750000000003</v>
      </c>
    </row>
    <row r="90" spans="2:9" x14ac:dyDescent="0.35">
      <c r="C90">
        <v>0.78924430000000001</v>
      </c>
      <c r="D90">
        <v>0.79619119999999999</v>
      </c>
      <c r="E90">
        <f t="shared" ref="E90:E108" si="80">1-C90</f>
        <v>0.21075569999999999</v>
      </c>
      <c r="F90">
        <f t="shared" ref="F90:F108" si="81">1-D90</f>
        <v>0.20380880000000001</v>
      </c>
      <c r="G90">
        <v>2</v>
      </c>
      <c r="H90">
        <v>0.21075569999999999</v>
      </c>
      <c r="I90">
        <v>0.20380880000000001</v>
      </c>
    </row>
    <row r="91" spans="2:9" x14ac:dyDescent="0.35">
      <c r="C91">
        <v>0.80553330000000001</v>
      </c>
      <c r="D91">
        <v>0.82174910000000001</v>
      </c>
      <c r="E91">
        <f t="shared" si="80"/>
        <v>0.19446669999999999</v>
      </c>
      <c r="F91">
        <f t="shared" si="81"/>
        <v>0.17825089999999999</v>
      </c>
      <c r="G91">
        <v>3</v>
      </c>
      <c r="H91">
        <v>0.19446669999999999</v>
      </c>
      <c r="I91">
        <v>0.17825089999999999</v>
      </c>
    </row>
    <row r="92" spans="2:9" x14ac:dyDescent="0.35">
      <c r="C92">
        <v>0.82247709999999996</v>
      </c>
      <c r="D92">
        <v>0.84281379999999995</v>
      </c>
      <c r="E92">
        <f t="shared" si="80"/>
        <v>0.17752290000000004</v>
      </c>
      <c r="F92">
        <f t="shared" si="81"/>
        <v>0.15718620000000005</v>
      </c>
      <c r="G92">
        <v>4</v>
      </c>
      <c r="H92">
        <v>0.17752290000000004</v>
      </c>
      <c r="I92">
        <v>0.15718620000000005</v>
      </c>
    </row>
    <row r="93" spans="2:9" x14ac:dyDescent="0.35">
      <c r="C93">
        <v>0.83797440000000001</v>
      </c>
      <c r="D93">
        <v>0.85988200000000004</v>
      </c>
      <c r="E93">
        <f t="shared" si="80"/>
        <v>0.16202559999999999</v>
      </c>
      <c r="F93">
        <f t="shared" si="81"/>
        <v>0.14011799999999996</v>
      </c>
      <c r="G93">
        <v>5</v>
      </c>
      <c r="H93">
        <v>0.16202559999999999</v>
      </c>
      <c r="I93">
        <v>0.14011799999999996</v>
      </c>
    </row>
    <row r="94" spans="2:9" x14ac:dyDescent="0.35">
      <c r="C94">
        <v>0.85130530000000004</v>
      </c>
      <c r="D94">
        <v>0.87355649999999996</v>
      </c>
      <c r="E94">
        <f t="shared" si="80"/>
        <v>0.14869469999999996</v>
      </c>
      <c r="F94">
        <f t="shared" si="81"/>
        <v>0.12644350000000004</v>
      </c>
      <c r="G94">
        <v>6</v>
      </c>
      <c r="H94">
        <v>0.14869469999999996</v>
      </c>
      <c r="I94">
        <v>0.12644350000000004</v>
      </c>
    </row>
    <row r="95" spans="2:9" x14ac:dyDescent="0.35">
      <c r="C95">
        <v>0.86238740000000003</v>
      </c>
      <c r="D95">
        <v>0.88442860000000001</v>
      </c>
      <c r="E95">
        <f t="shared" si="80"/>
        <v>0.13761259999999997</v>
      </c>
      <c r="F95">
        <f t="shared" si="81"/>
        <v>0.11557139999999999</v>
      </c>
      <c r="G95">
        <v>7</v>
      </c>
      <c r="H95">
        <v>0.13761259999999997</v>
      </c>
      <c r="I95">
        <v>0.11557139999999999</v>
      </c>
    </row>
    <row r="96" spans="2:9" x14ac:dyDescent="0.35">
      <c r="C96">
        <v>0.87141109999999999</v>
      </c>
      <c r="D96">
        <v>0.89302749999999997</v>
      </c>
      <c r="E96">
        <f t="shared" si="80"/>
        <v>0.12858890000000001</v>
      </c>
      <c r="F96">
        <f t="shared" si="81"/>
        <v>0.10697250000000003</v>
      </c>
      <c r="G96">
        <v>8</v>
      </c>
      <c r="H96">
        <v>0.12858890000000001</v>
      </c>
      <c r="I96">
        <v>0.10697250000000003</v>
      </c>
    </row>
    <row r="97" spans="3:9" x14ac:dyDescent="0.35">
      <c r="C97">
        <v>0.87866219999999995</v>
      </c>
      <c r="D97">
        <v>0.89980380000000004</v>
      </c>
      <c r="E97">
        <f t="shared" si="80"/>
        <v>0.12133780000000005</v>
      </c>
      <c r="F97">
        <f t="shared" si="81"/>
        <v>0.10019619999999996</v>
      </c>
      <c r="G97">
        <v>9</v>
      </c>
      <c r="H97">
        <v>0.12133780000000005</v>
      </c>
      <c r="I97">
        <v>0.10019619999999996</v>
      </c>
    </row>
    <row r="98" spans="3:9" x14ac:dyDescent="0.35">
      <c r="C98">
        <v>0.8844381</v>
      </c>
      <c r="D98">
        <v>0.90513030000000005</v>
      </c>
      <c r="E98">
        <f t="shared" si="80"/>
        <v>0.1155619</v>
      </c>
      <c r="F98">
        <f t="shared" si="81"/>
        <v>9.4869699999999946E-2</v>
      </c>
      <c r="G98">
        <v>10</v>
      </c>
      <c r="H98">
        <v>0.1155619</v>
      </c>
      <c r="I98">
        <v>9.4869699999999946E-2</v>
      </c>
    </row>
    <row r="99" spans="3:9" x14ac:dyDescent="0.35">
      <c r="C99">
        <v>0.88901200000000002</v>
      </c>
      <c r="D99">
        <v>0.90930979999999995</v>
      </c>
      <c r="E99">
        <f t="shared" si="80"/>
        <v>0.11098799999999998</v>
      </c>
      <c r="F99">
        <f t="shared" si="81"/>
        <v>9.0690200000000054E-2</v>
      </c>
      <c r="G99">
        <v>11</v>
      </c>
      <c r="H99">
        <v>0.11098799999999998</v>
      </c>
      <c r="I99">
        <v>9.0690200000000054E-2</v>
      </c>
    </row>
    <row r="100" spans="3:9" x14ac:dyDescent="0.35">
      <c r="C100">
        <v>0.89261939999999995</v>
      </c>
      <c r="D100">
        <v>0.91258530000000004</v>
      </c>
      <c r="E100">
        <f t="shared" si="80"/>
        <v>0.10738060000000005</v>
      </c>
      <c r="F100">
        <f t="shared" si="81"/>
        <v>8.7414699999999956E-2</v>
      </c>
      <c r="G100">
        <v>12</v>
      </c>
      <c r="H100">
        <v>0.10738060000000005</v>
      </c>
      <c r="I100">
        <v>8.7414699999999956E-2</v>
      </c>
    </row>
    <row r="101" spans="3:9" x14ac:dyDescent="0.35">
      <c r="C101">
        <v>0.89545669999999999</v>
      </c>
      <c r="D101">
        <v>0.91515000000000002</v>
      </c>
      <c r="E101">
        <f t="shared" si="80"/>
        <v>0.10454330000000001</v>
      </c>
      <c r="F101">
        <f t="shared" si="81"/>
        <v>8.4849999999999981E-2</v>
      </c>
      <c r="G101">
        <v>13</v>
      </c>
      <c r="H101">
        <v>0.10454330000000001</v>
      </c>
      <c r="I101">
        <v>8.4849999999999981E-2</v>
      </c>
    </row>
    <row r="102" spans="3:9" x14ac:dyDescent="0.35">
      <c r="C102">
        <v>0.89768380000000003</v>
      </c>
      <c r="D102">
        <v>0.91715690000000005</v>
      </c>
      <c r="E102">
        <f t="shared" si="80"/>
        <v>0.10231619999999997</v>
      </c>
      <c r="F102">
        <f t="shared" si="81"/>
        <v>8.2843099999999947E-2</v>
      </c>
      <c r="G102">
        <v>14</v>
      </c>
      <c r="H102">
        <v>0.10231619999999997</v>
      </c>
      <c r="I102">
        <v>8.2843099999999947E-2</v>
      </c>
    </row>
    <row r="103" spans="3:9" x14ac:dyDescent="0.35">
      <c r="C103">
        <v>0.89942960000000005</v>
      </c>
      <c r="D103">
        <v>0.91872670000000001</v>
      </c>
      <c r="E103">
        <f t="shared" si="80"/>
        <v>0.10057039999999995</v>
      </c>
      <c r="F103">
        <f t="shared" si="81"/>
        <v>8.1273299999999993E-2</v>
      </c>
      <c r="G103">
        <v>15</v>
      </c>
      <c r="H103">
        <v>0.10057039999999995</v>
      </c>
      <c r="I103">
        <v>8.1273299999999993E-2</v>
      </c>
    </row>
    <row r="104" spans="3:9" x14ac:dyDescent="0.35">
      <c r="C104">
        <v>0.92945990000000001</v>
      </c>
      <c r="D104">
        <v>0.92385050000000002</v>
      </c>
      <c r="E104">
        <f t="shared" si="80"/>
        <v>7.0540099999999994E-2</v>
      </c>
      <c r="F104">
        <f t="shared" si="81"/>
        <v>7.6149499999999981E-2</v>
      </c>
      <c r="G104">
        <v>16</v>
      </c>
      <c r="H104">
        <v>7.0540099999999994E-2</v>
      </c>
      <c r="I104">
        <v>7.6149499999999981E-2</v>
      </c>
    </row>
    <row r="105" spans="3:9" x14ac:dyDescent="0.35">
      <c r="C105">
        <v>0.92945990000000001</v>
      </c>
      <c r="D105">
        <v>0.92385050000000002</v>
      </c>
      <c r="E105">
        <f t="shared" si="80"/>
        <v>7.0540099999999994E-2</v>
      </c>
      <c r="F105">
        <f t="shared" si="81"/>
        <v>7.6149499999999981E-2</v>
      </c>
      <c r="G105">
        <v>17</v>
      </c>
      <c r="H105">
        <v>7.0540099999999994E-2</v>
      </c>
      <c r="I105">
        <v>7.6149499999999981E-2</v>
      </c>
    </row>
    <row r="106" spans="3:9" x14ac:dyDescent="0.35">
      <c r="C106">
        <v>0.92945990000000001</v>
      </c>
      <c r="D106">
        <v>0.92385050000000002</v>
      </c>
      <c r="E106">
        <f t="shared" si="80"/>
        <v>7.0540099999999994E-2</v>
      </c>
      <c r="F106">
        <f t="shared" si="81"/>
        <v>7.6149499999999981E-2</v>
      </c>
      <c r="G106">
        <v>18</v>
      </c>
      <c r="H106">
        <v>7.0540099999999994E-2</v>
      </c>
      <c r="I106">
        <v>7.6149499999999981E-2</v>
      </c>
    </row>
    <row r="107" spans="3:9" x14ac:dyDescent="0.35">
      <c r="C107">
        <v>0.92945990000000001</v>
      </c>
      <c r="D107">
        <v>0.92385050000000002</v>
      </c>
      <c r="E107">
        <f t="shared" si="80"/>
        <v>7.0540099999999994E-2</v>
      </c>
      <c r="F107">
        <f t="shared" si="81"/>
        <v>7.6149499999999981E-2</v>
      </c>
      <c r="G107">
        <v>19</v>
      </c>
      <c r="H107">
        <v>7.0540099999999994E-2</v>
      </c>
      <c r="I107">
        <v>7.6149499999999981E-2</v>
      </c>
    </row>
    <row r="108" spans="3:9" x14ac:dyDescent="0.35">
      <c r="C108">
        <v>0.92945990000000001</v>
      </c>
      <c r="D108">
        <v>0.92385050000000002</v>
      </c>
      <c r="E108">
        <f t="shared" si="80"/>
        <v>7.0540099999999994E-2</v>
      </c>
      <c r="F108">
        <f t="shared" si="81"/>
        <v>7.6149499999999981E-2</v>
      </c>
      <c r="G108">
        <v>20</v>
      </c>
      <c r="H108">
        <v>7.0540099999999994E-2</v>
      </c>
      <c r="I108">
        <v>7.6149499999999981E-2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461F5-E851-4536-B062-FEB2A5DDFB0B}">
  <dimension ref="A1:AG108"/>
  <sheetViews>
    <sheetView zoomScale="80" zoomScaleNormal="80" workbookViewId="0">
      <selection activeCell="D64" sqref="D64"/>
    </sheetView>
  </sheetViews>
  <sheetFormatPr defaultRowHeight="14.5" x14ac:dyDescent="0.35"/>
  <cols>
    <col min="1" max="1" width="9.26953125" bestFit="1" customWidth="1"/>
    <col min="2" max="2" width="13.6328125" bestFit="1" customWidth="1"/>
    <col min="3" max="4" width="15" bestFit="1" customWidth="1"/>
    <col min="7" max="7" width="28.26953125" bestFit="1" customWidth="1"/>
    <col min="8" max="8" width="23.81640625" bestFit="1" customWidth="1"/>
    <col min="9" max="9" width="20" bestFit="1" customWidth="1"/>
    <col min="10" max="19" width="12.81640625" bestFit="1" customWidth="1"/>
    <col min="20" max="20" width="12.7265625" customWidth="1"/>
    <col min="21" max="29" width="12.81640625" bestFit="1" customWidth="1"/>
  </cols>
  <sheetData>
    <row r="1" spans="1:29" x14ac:dyDescent="0.35">
      <c r="A1" s="2" t="s">
        <v>7</v>
      </c>
      <c r="B1" s="2" t="s">
        <v>10</v>
      </c>
      <c r="C1" s="2" t="s">
        <v>8</v>
      </c>
      <c r="D1" s="2" t="s">
        <v>9</v>
      </c>
      <c r="E1" s="2" t="s">
        <v>16</v>
      </c>
      <c r="F1" s="2" t="s">
        <v>17</v>
      </c>
      <c r="G1" s="2" t="s">
        <v>38</v>
      </c>
      <c r="H1" s="5" t="s">
        <v>18</v>
      </c>
      <c r="I1" s="6" t="s">
        <v>15</v>
      </c>
      <c r="J1" s="7">
        <v>2024</v>
      </c>
      <c r="K1" s="7">
        <v>2025</v>
      </c>
      <c r="L1" s="7">
        <v>2026</v>
      </c>
      <c r="M1" s="7">
        <v>2027</v>
      </c>
      <c r="N1" s="7">
        <v>2028</v>
      </c>
      <c r="O1" s="7">
        <v>2029</v>
      </c>
      <c r="P1" s="7">
        <v>2030</v>
      </c>
      <c r="Q1" s="7">
        <v>2031</v>
      </c>
      <c r="R1" s="7">
        <v>2032</v>
      </c>
      <c r="S1" s="7">
        <v>2033</v>
      </c>
      <c r="T1" s="7">
        <v>2034</v>
      </c>
      <c r="U1" s="7">
        <v>2035</v>
      </c>
      <c r="V1" s="7">
        <v>2036</v>
      </c>
      <c r="W1" s="7">
        <v>2037</v>
      </c>
      <c r="X1" s="7">
        <v>2038</v>
      </c>
      <c r="Y1" s="7">
        <v>2039</v>
      </c>
      <c r="Z1" s="7">
        <v>2040</v>
      </c>
      <c r="AA1" s="7">
        <v>2041</v>
      </c>
      <c r="AB1" s="7">
        <v>2042</v>
      </c>
      <c r="AC1" s="8">
        <v>2043</v>
      </c>
    </row>
    <row r="2" spans="1:29" x14ac:dyDescent="0.35">
      <c r="A2" s="3" t="s">
        <v>0</v>
      </c>
      <c r="B2">
        <v>10881</v>
      </c>
      <c r="C2">
        <v>1407</v>
      </c>
      <c r="D2">
        <v>7.7745380000000005E-4</v>
      </c>
      <c r="E2">
        <f>B2-C2</f>
        <v>9474</v>
      </c>
      <c r="F2">
        <v>1.4070040000000001E-4</v>
      </c>
      <c r="H2" s="13" t="s">
        <v>0</v>
      </c>
      <c r="I2" s="14">
        <f t="shared" ref="I2:I8" si="0">D2*(B2/$B$12)*(C2/B2)</f>
        <v>1.1178189427150714E-6</v>
      </c>
      <c r="J2">
        <f>$I2*B$40*B$44</f>
        <v>49954.439201999703</v>
      </c>
      <c r="K2">
        <f t="shared" ref="K2:AC8" si="1">$I2*C$40*C$44</f>
        <v>51607.619662342455</v>
      </c>
      <c r="L2">
        <f t="shared" si="1"/>
        <v>53267.477092456938</v>
      </c>
      <c r="M2">
        <f t="shared" si="1"/>
        <v>54933.996659406694</v>
      </c>
      <c r="N2">
        <f t="shared" si="1"/>
        <v>56607.185771665288</v>
      </c>
      <c r="O2">
        <f t="shared" si="1"/>
        <v>58287.035709933116</v>
      </c>
      <c r="P2">
        <f t="shared" si="1"/>
        <v>59973.571168092632</v>
      </c>
      <c r="Q2">
        <f t="shared" si="1"/>
        <v>61666.768699131404</v>
      </c>
      <c r="R2">
        <f t="shared" si="1"/>
        <v>63366.635775479015</v>
      </c>
      <c r="S2">
        <f t="shared" si="1"/>
        <v>65073.172397135488</v>
      </c>
      <c r="T2">
        <f t="shared" si="1"/>
        <v>66786.386116476831</v>
      </c>
      <c r="U2">
        <f t="shared" si="1"/>
        <v>68506.261844740278</v>
      </c>
      <c r="V2">
        <f t="shared" si="1"/>
        <v>70232.796767061023</v>
      </c>
      <c r="W2">
        <f t="shared" si="1"/>
        <v>71966.011352806512</v>
      </c>
      <c r="X2">
        <f t="shared" si="1"/>
        <v>73705.903100192896</v>
      </c>
      <c r="Y2">
        <f t="shared" si="1"/>
        <v>75452.456792545359</v>
      </c>
      <c r="Z2">
        <f t="shared" si="1"/>
        <v>77205.680030206699</v>
      </c>
      <c r="AA2">
        <f t="shared" si="1"/>
        <v>78965.57281317687</v>
      </c>
      <c r="AB2">
        <f t="shared" si="1"/>
        <v>80732.142821745059</v>
      </c>
      <c r="AC2" s="10">
        <f t="shared" si="1"/>
        <v>82505.37471132222</v>
      </c>
    </row>
    <row r="3" spans="1:29" x14ac:dyDescent="0.35">
      <c r="A3" s="3" t="s">
        <v>1</v>
      </c>
      <c r="B3">
        <v>114153</v>
      </c>
      <c r="C3">
        <v>11172</v>
      </c>
      <c r="D3">
        <v>5.2541727000000003E-3</v>
      </c>
      <c r="E3">
        <f t="shared" ref="E3:E8" si="2">B3-C3</f>
        <v>102981</v>
      </c>
      <c r="F3">
        <v>1.6828894E-3</v>
      </c>
      <c r="H3" s="13" t="s">
        <v>1</v>
      </c>
      <c r="I3" s="14">
        <f t="shared" si="0"/>
        <v>5.998436247999656E-5</v>
      </c>
      <c r="J3">
        <f t="shared" ref="J3:J8" si="3">$I3*B$40*B$44</f>
        <v>2680653.4350719936</v>
      </c>
      <c r="K3">
        <f t="shared" si="1"/>
        <v>2769366.3492915235</v>
      </c>
      <c r="L3">
        <f t="shared" si="1"/>
        <v>2858437.5628382075</v>
      </c>
      <c r="M3">
        <f t="shared" si="1"/>
        <v>2947866.2797475089</v>
      </c>
      <c r="N3">
        <f t="shared" si="1"/>
        <v>3037652.8975726878</v>
      </c>
      <c r="O3">
        <f t="shared" si="1"/>
        <v>3127796.9484189805</v>
      </c>
      <c r="P3">
        <f t="shared" si="1"/>
        <v>3218299.7574086776</v>
      </c>
      <c r="Q3">
        <f t="shared" si="1"/>
        <v>3309160.066328987</v>
      </c>
      <c r="R3">
        <f t="shared" si="1"/>
        <v>3400378.2761651734</v>
      </c>
      <c r="S3">
        <f t="shared" si="1"/>
        <v>3491954.3869172377</v>
      </c>
      <c r="T3">
        <f t="shared" si="1"/>
        <v>3583888.803860527</v>
      </c>
      <c r="U3">
        <f t="shared" si="1"/>
        <v>3676180.717302362</v>
      </c>
      <c r="V3">
        <f t="shared" si="1"/>
        <v>3768829.9761915612</v>
      </c>
      <c r="W3">
        <f t="shared" si="1"/>
        <v>3861837.6789546334</v>
      </c>
      <c r="X3">
        <f t="shared" si="1"/>
        <v>3955203.6913409359</v>
      </c>
      <c r="Y3">
        <f t="shared" si="1"/>
        <v>4048927.1967937788</v>
      </c>
      <c r="Z3">
        <f t="shared" si="1"/>
        <v>4143008.6031624996</v>
      </c>
      <c r="AA3">
        <f t="shared" si="1"/>
        <v>4237447.9104470974</v>
      </c>
      <c r="AB3">
        <f t="shared" si="1"/>
        <v>4332245.5307869911</v>
      </c>
      <c r="AC3" s="10">
        <f t="shared" si="1"/>
        <v>4427400.6407613605</v>
      </c>
    </row>
    <row r="4" spans="1:29" x14ac:dyDescent="0.35">
      <c r="A4" s="3" t="s">
        <v>2</v>
      </c>
      <c r="B4">
        <v>263657</v>
      </c>
      <c r="C4">
        <v>18575</v>
      </c>
      <c r="D4">
        <v>2.4511299600000001E-2</v>
      </c>
      <c r="E4">
        <f t="shared" si="2"/>
        <v>245082</v>
      </c>
      <c r="F4">
        <v>5.6863177000000004E-3</v>
      </c>
      <c r="H4" s="13" t="s">
        <v>2</v>
      </c>
      <c r="I4" s="14">
        <f t="shared" si="0"/>
        <v>4.6526237971881762E-4</v>
      </c>
      <c r="J4">
        <f t="shared" si="3"/>
        <v>20792205.582228776</v>
      </c>
      <c r="K4">
        <f t="shared" si="1"/>
        <v>21480297.942889173</v>
      </c>
      <c r="L4">
        <f t="shared" si="1"/>
        <v>22171169.414483003</v>
      </c>
      <c r="M4">
        <f t="shared" si="1"/>
        <v>22864813.823195316</v>
      </c>
      <c r="N4">
        <f t="shared" si="1"/>
        <v>23561234.252606023</v>
      </c>
      <c r="O4">
        <f t="shared" si="1"/>
        <v>24260427.073538754</v>
      </c>
      <c r="P4">
        <f t="shared" si="1"/>
        <v>24962402.564164769</v>
      </c>
      <c r="Q4">
        <f t="shared" si="1"/>
        <v>25667150.965289265</v>
      </c>
      <c r="R4">
        <f t="shared" si="1"/>
        <v>26374675.387112159</v>
      </c>
      <c r="S4">
        <f t="shared" si="1"/>
        <v>27084975.829633459</v>
      </c>
      <c r="T4">
        <f t="shared" si="1"/>
        <v>27798055.436328627</v>
      </c>
      <c r="U4">
        <f t="shared" si="1"/>
        <v>28513907.926901832</v>
      </c>
      <c r="V4">
        <f t="shared" si="1"/>
        <v>29232532.129740506</v>
      </c>
      <c r="W4">
        <f t="shared" si="1"/>
        <v>29953936.564673997</v>
      </c>
      <c r="X4">
        <f t="shared" si="1"/>
        <v>30678120.190401349</v>
      </c>
      <c r="Y4">
        <f t="shared" si="1"/>
        <v>31405076.673386738</v>
      </c>
      <c r="Z4">
        <f t="shared" si="1"/>
        <v>32134809.177070536</v>
      </c>
      <c r="AA4">
        <f t="shared" si="1"/>
        <v>32867317.701452728</v>
      </c>
      <c r="AB4">
        <f t="shared" si="1"/>
        <v>33602605.443249233</v>
      </c>
      <c r="AC4" s="10">
        <f t="shared" si="1"/>
        <v>34340666.015683338</v>
      </c>
    </row>
    <row r="5" spans="1:29" x14ac:dyDescent="0.35">
      <c r="A5" s="3" t="s">
        <v>3</v>
      </c>
      <c r="B5">
        <v>311213</v>
      </c>
      <c r="C5">
        <v>16503</v>
      </c>
      <c r="D5">
        <v>0.13800431569999999</v>
      </c>
      <c r="E5">
        <f t="shared" si="2"/>
        <v>294710</v>
      </c>
      <c r="F5">
        <v>1.5549655399999999E-2</v>
      </c>
      <c r="H5" s="13" t="s">
        <v>3</v>
      </c>
      <c r="I5" s="14">
        <f t="shared" si="0"/>
        <v>2.3273320191839826E-3</v>
      </c>
      <c r="J5">
        <f t="shared" si="3"/>
        <v>104006616.28868812</v>
      </c>
      <c r="K5">
        <f t="shared" si="1"/>
        <v>107448586.78303294</v>
      </c>
      <c r="L5">
        <f t="shared" si="1"/>
        <v>110904458.92544176</v>
      </c>
      <c r="M5">
        <f t="shared" si="1"/>
        <v>114374201.83330317</v>
      </c>
      <c r="N5">
        <f t="shared" si="1"/>
        <v>117857830.93127781</v>
      </c>
      <c r="O5">
        <f t="shared" si="1"/>
        <v>121355328.06552656</v>
      </c>
      <c r="P5">
        <f t="shared" si="1"/>
        <v>124866744.64944133</v>
      </c>
      <c r="Q5">
        <f t="shared" si="1"/>
        <v>128392031.86565042</v>
      </c>
      <c r="R5">
        <f t="shared" si="1"/>
        <v>131931205.27197269</v>
      </c>
      <c r="S5">
        <f t="shared" si="1"/>
        <v>135484264.8684082</v>
      </c>
      <c r="T5">
        <f t="shared" si="1"/>
        <v>139051226.3792266</v>
      </c>
      <c r="U5">
        <f t="shared" si="1"/>
        <v>142632058.38917866</v>
      </c>
      <c r="V5">
        <f t="shared" si="1"/>
        <v>146226755.03763276</v>
      </c>
      <c r="W5">
        <f t="shared" si="1"/>
        <v>149835358.94241595</v>
      </c>
      <c r="X5">
        <f t="shared" si="1"/>
        <v>153457864.89474031</v>
      </c>
      <c r="Y5">
        <f t="shared" si="1"/>
        <v>157094241.21304002</v>
      </c>
      <c r="Z5">
        <f t="shared" si="1"/>
        <v>160744503.72145298</v>
      </c>
      <c r="AA5">
        <f t="shared" si="1"/>
        <v>164408652.41997913</v>
      </c>
      <c r="AB5">
        <f t="shared" si="1"/>
        <v>168086703.29920709</v>
      </c>
      <c r="AC5" s="10">
        <f t="shared" si="1"/>
        <v>171778624.41124985</v>
      </c>
    </row>
    <row r="6" spans="1:29" x14ac:dyDescent="0.35">
      <c r="A6" s="3" t="s">
        <v>4</v>
      </c>
      <c r="B6">
        <v>212337</v>
      </c>
      <c r="C6">
        <v>10444</v>
      </c>
      <c r="D6">
        <v>0.39657743379999999</v>
      </c>
      <c r="E6">
        <f t="shared" si="2"/>
        <v>201893</v>
      </c>
      <c r="F6">
        <v>3.03747236E-2</v>
      </c>
      <c r="H6" s="13" t="s">
        <v>4</v>
      </c>
      <c r="I6" s="14">
        <f t="shared" si="0"/>
        <v>4.2325065437614834E-3</v>
      </c>
      <c r="J6">
        <f t="shared" si="3"/>
        <v>189147350.01613978</v>
      </c>
      <c r="K6">
        <f t="shared" si="1"/>
        <v>195406947.92510355</v>
      </c>
      <c r="L6">
        <f t="shared" si="1"/>
        <v>201691827.49388841</v>
      </c>
      <c r="M6">
        <f t="shared" si="1"/>
        <v>208001932.55910498</v>
      </c>
      <c r="N6">
        <f t="shared" si="1"/>
        <v>214337291.17217699</v>
      </c>
      <c r="O6">
        <f t="shared" si="1"/>
        <v>220697870.31837255</v>
      </c>
      <c r="P6">
        <f t="shared" si="1"/>
        <v>227083763.49853981</v>
      </c>
      <c r="Q6">
        <f t="shared" si="1"/>
        <v>233494881.93297586</v>
      </c>
      <c r="R6">
        <f t="shared" si="1"/>
        <v>239931253.91526732</v>
      </c>
      <c r="S6">
        <f t="shared" si="1"/>
        <v>246392879.44541433</v>
      </c>
      <c r="T6">
        <f t="shared" si="1"/>
        <v>252879787.11971241</v>
      </c>
      <c r="U6">
        <f t="shared" si="1"/>
        <v>259391919.80611214</v>
      </c>
      <c r="V6">
        <f t="shared" si="1"/>
        <v>265929266.84641719</v>
      </c>
      <c r="W6">
        <f t="shared" si="1"/>
        <v>272491905.74578369</v>
      </c>
      <c r="X6">
        <f t="shared" si="1"/>
        <v>279079827.0314641</v>
      </c>
      <c r="Y6">
        <f t="shared" si="1"/>
        <v>285692973.08708328</v>
      </c>
      <c r="Z6">
        <f t="shared" si="1"/>
        <v>292331372.69055808</v>
      </c>
      <c r="AA6">
        <f t="shared" si="1"/>
        <v>298995025.84188825</v>
      </c>
      <c r="AB6">
        <f t="shared" si="1"/>
        <v>305683961.62169951</v>
      </c>
      <c r="AC6" s="10">
        <f t="shared" si="1"/>
        <v>312398121.92928249</v>
      </c>
    </row>
    <row r="7" spans="1:29" x14ac:dyDescent="0.35">
      <c r="A7" s="3" t="s">
        <v>5</v>
      </c>
      <c r="B7">
        <v>61513</v>
      </c>
      <c r="C7">
        <v>3281</v>
      </c>
      <c r="D7">
        <v>0.706787579</v>
      </c>
      <c r="E7">
        <f t="shared" si="2"/>
        <v>58232</v>
      </c>
      <c r="F7">
        <v>4.4958693500000001E-2</v>
      </c>
      <c r="H7" s="13" t="s">
        <v>5</v>
      </c>
      <c r="I7" s="14">
        <f t="shared" si="0"/>
        <v>2.3697248127382271E-3</v>
      </c>
      <c r="J7">
        <f t="shared" si="3"/>
        <v>105901116.50449651</v>
      </c>
      <c r="K7">
        <f t="shared" si="1"/>
        <v>109405783.14334665</v>
      </c>
      <c r="L7">
        <f t="shared" si="1"/>
        <v>112924604.65141338</v>
      </c>
      <c r="M7">
        <f t="shared" si="1"/>
        <v>116457549.58355273</v>
      </c>
      <c r="N7">
        <f t="shared" si="1"/>
        <v>120004633.64538841</v>
      </c>
      <c r="O7">
        <f t="shared" si="1"/>
        <v>123565838.35240574</v>
      </c>
      <c r="P7">
        <f t="shared" si="1"/>
        <v>127141216.05450125</v>
      </c>
      <c r="Q7">
        <f t="shared" si="1"/>
        <v>130730717.04508558</v>
      </c>
      <c r="R7">
        <f t="shared" si="1"/>
        <v>134334357.16536623</v>
      </c>
      <c r="S7">
        <f t="shared" si="1"/>
        <v>137952136.41534323</v>
      </c>
      <c r="T7">
        <f t="shared" si="1"/>
        <v>141584070.8057068</v>
      </c>
      <c r="U7">
        <f t="shared" si="1"/>
        <v>145230128.34897301</v>
      </c>
      <c r="V7">
        <f t="shared" si="1"/>
        <v>148890303.07775769</v>
      </c>
      <c r="W7">
        <f t="shared" si="1"/>
        <v>152564638.38617969</v>
      </c>
      <c r="X7">
        <f t="shared" si="1"/>
        <v>156253128.97057202</v>
      </c>
      <c r="Y7">
        <f t="shared" si="1"/>
        <v>159955742.57228318</v>
      </c>
      <c r="Z7">
        <f t="shared" si="1"/>
        <v>163672495.30369073</v>
      </c>
      <c r="AA7">
        <f t="shared" si="1"/>
        <v>167403387.16479456</v>
      </c>
      <c r="AB7">
        <f t="shared" si="1"/>
        <v>171148434.43745497</v>
      </c>
      <c r="AC7" s="10">
        <f t="shared" si="1"/>
        <v>174907604.59184802</v>
      </c>
    </row>
    <row r="8" spans="1:29" x14ac:dyDescent="0.35">
      <c r="A8" s="3" t="s">
        <v>6</v>
      </c>
      <c r="B8">
        <v>4828</v>
      </c>
      <c r="C8">
        <v>358</v>
      </c>
      <c r="D8">
        <v>1</v>
      </c>
      <c r="E8">
        <f t="shared" si="2"/>
        <v>4470</v>
      </c>
      <c r="F8">
        <v>6.4205816600000007E-2</v>
      </c>
      <c r="H8" s="13" t="s">
        <v>6</v>
      </c>
      <c r="I8" s="14">
        <f t="shared" si="0"/>
        <v>3.6583546396725059E-4</v>
      </c>
      <c r="J8">
        <f t="shared" si="3"/>
        <v>16348895.822340382</v>
      </c>
      <c r="K8">
        <f t="shared" si="1"/>
        <v>16889942.334991261</v>
      </c>
      <c r="L8">
        <f t="shared" si="1"/>
        <v>17433174.060507122</v>
      </c>
      <c r="M8">
        <f t="shared" si="1"/>
        <v>17978586.144421831</v>
      </c>
      <c r="N8">
        <f t="shared" si="1"/>
        <v>18526181.011351991</v>
      </c>
      <c r="O8">
        <f t="shared" si="1"/>
        <v>19075955.807678927</v>
      </c>
      <c r="P8">
        <f t="shared" si="1"/>
        <v>19627918.615121059</v>
      </c>
      <c r="Q8">
        <f t="shared" si="1"/>
        <v>20182061.760030765</v>
      </c>
      <c r="R8">
        <f t="shared" si="1"/>
        <v>20738387.687955923</v>
      </c>
      <c r="S8">
        <f t="shared" si="1"/>
        <v>21296896.398896541</v>
      </c>
      <c r="T8">
        <f t="shared" si="1"/>
        <v>21857590.364565056</v>
      </c>
      <c r="U8">
        <f t="shared" si="1"/>
        <v>22420464.646769498</v>
      </c>
      <c r="V8">
        <f t="shared" si="1"/>
        <v>22985518.324271787</v>
      </c>
      <c r="W8">
        <f t="shared" si="1"/>
        <v>23552758.096207403</v>
      </c>
      <c r="X8">
        <f t="shared" si="1"/>
        <v>24122183.143802188</v>
      </c>
      <c r="Y8">
        <f t="shared" si="1"/>
        <v>24693788.487001628</v>
      </c>
      <c r="Z8">
        <f t="shared" si="1"/>
        <v>25267576.613216523</v>
      </c>
      <c r="AA8">
        <f t="shared" si="1"/>
        <v>25843547.522446875</v>
      </c>
      <c r="AB8">
        <f t="shared" si="1"/>
        <v>26421703.728268042</v>
      </c>
      <c r="AC8" s="10">
        <f t="shared" si="1"/>
        <v>27002040.208762221</v>
      </c>
    </row>
    <row r="9" spans="1:29" x14ac:dyDescent="0.35">
      <c r="H9" s="11"/>
      <c r="AC9" s="10"/>
    </row>
    <row r="10" spans="1:29" x14ac:dyDescent="0.35">
      <c r="H10" s="11"/>
      <c r="AC10" s="10"/>
    </row>
    <row r="11" spans="1:29" x14ac:dyDescent="0.35">
      <c r="H11" s="11"/>
      <c r="AC11" s="10"/>
    </row>
    <row r="12" spans="1:29" ht="29" x14ac:dyDescent="0.35">
      <c r="A12" s="4" t="s">
        <v>11</v>
      </c>
      <c r="B12">
        <v>978582</v>
      </c>
      <c r="H12" s="9" t="s">
        <v>19</v>
      </c>
      <c r="I12" s="2" t="s">
        <v>15</v>
      </c>
      <c r="J12">
        <v>2024</v>
      </c>
      <c r="K12">
        <v>2025</v>
      </c>
      <c r="L12">
        <v>2026</v>
      </c>
      <c r="M12">
        <v>2027</v>
      </c>
      <c r="N12">
        <v>2028</v>
      </c>
      <c r="O12">
        <v>2029</v>
      </c>
      <c r="P12">
        <v>2030</v>
      </c>
      <c r="Q12">
        <v>2031</v>
      </c>
      <c r="R12">
        <v>2032</v>
      </c>
      <c r="S12">
        <v>2033</v>
      </c>
      <c r="T12">
        <v>2034</v>
      </c>
      <c r="U12">
        <v>2035</v>
      </c>
      <c r="V12">
        <v>2036</v>
      </c>
      <c r="W12">
        <v>2037</v>
      </c>
      <c r="X12">
        <v>2038</v>
      </c>
      <c r="Y12">
        <v>2039</v>
      </c>
      <c r="Z12">
        <v>2040</v>
      </c>
      <c r="AA12">
        <v>2041</v>
      </c>
      <c r="AB12">
        <v>2042</v>
      </c>
      <c r="AC12" s="10">
        <v>2043</v>
      </c>
    </row>
    <row r="13" spans="1:29" x14ac:dyDescent="0.35">
      <c r="A13" t="s">
        <v>20</v>
      </c>
      <c r="B13">
        <f>0.01</f>
        <v>0.01</v>
      </c>
      <c r="H13" s="13" t="s">
        <v>0</v>
      </c>
      <c r="I13">
        <f>F2*(B2/$B$12)*(E2/B2)</f>
        <v>1.3621705586246222E-6</v>
      </c>
      <c r="J13">
        <f>$I13*B$40*B$44</f>
        <v>60874.318508406686</v>
      </c>
      <c r="K13">
        <f t="shared" ref="K13:AC19" si="4">$I13*C$40*C$44</f>
        <v>62888.87888587061</v>
      </c>
      <c r="L13">
        <f t="shared" si="4"/>
        <v>64911.575797165126</v>
      </c>
      <c r="M13">
        <f t="shared" si="4"/>
        <v>66942.39116692169</v>
      </c>
      <c r="N13">
        <f t="shared" si="4"/>
        <v>68981.334023082338</v>
      </c>
      <c r="O13">
        <f t="shared" si="4"/>
        <v>71028.393740336629</v>
      </c>
      <c r="P13">
        <f t="shared" si="4"/>
        <v>73083.600410570143</v>
      </c>
      <c r="Q13">
        <f t="shared" si="4"/>
        <v>75146.925461329112</v>
      </c>
      <c r="R13">
        <f t="shared" si="4"/>
        <v>77218.377998492142</v>
      </c>
      <c r="S13">
        <f t="shared" si="4"/>
        <v>79297.958022059262</v>
      </c>
      <c r="T13">
        <f t="shared" si="4"/>
        <v>81385.6747353315</v>
      </c>
      <c r="U13">
        <f t="shared" si="4"/>
        <v>83481.509751191232</v>
      </c>
      <c r="V13">
        <f t="shared" si="4"/>
        <v>85585.459639453271</v>
      </c>
      <c r="W13">
        <f t="shared" si="4"/>
        <v>87697.549344022787</v>
      </c>
      <c r="X13">
        <f t="shared" si="4"/>
        <v>89817.775816234018</v>
      </c>
      <c r="Y13">
        <f t="shared" si="4"/>
        <v>91946.120513096161</v>
      </c>
      <c r="Z13">
        <f t="shared" si="4"/>
        <v>94082.592696362379</v>
      </c>
      <c r="AA13">
        <f t="shared" si="4"/>
        <v>96227.192366032657</v>
      </c>
      <c r="AB13">
        <f t="shared" si="4"/>
        <v>98379.928881282627</v>
      </c>
      <c r="AC13" s="10">
        <f t="shared" si="4"/>
        <v>100540.78354324553</v>
      </c>
    </row>
    <row r="14" spans="1:29" x14ac:dyDescent="0.35">
      <c r="H14" s="13" t="s">
        <v>1</v>
      </c>
      <c r="I14">
        <f t="shared" ref="I14:I19" si="5">F3*(B3/$B$12)*(E3/B3)</f>
        <v>1.7709873398591021E-4</v>
      </c>
      <c r="J14">
        <f t="shared" ref="J14:J19" si="6">$I14*B$40*B$44</f>
        <v>7914401.5203053411</v>
      </c>
      <c r="K14">
        <f t="shared" si="4"/>
        <v>8176318.8625413049</v>
      </c>
      <c r="L14">
        <f t="shared" si="4"/>
        <v>8439294.0530997906</v>
      </c>
      <c r="M14">
        <f t="shared" si="4"/>
        <v>8703324.7419631295</v>
      </c>
      <c r="N14">
        <f t="shared" si="4"/>
        <v>8968412.1028735414</v>
      </c>
      <c r="O14">
        <f t="shared" si="4"/>
        <v>9234554.7544114944</v>
      </c>
      <c r="P14">
        <f t="shared" si="4"/>
        <v>9501756.6088879686</v>
      </c>
      <c r="Q14">
        <f t="shared" si="4"/>
        <v>9770013.9515365884</v>
      </c>
      <c r="R14">
        <f t="shared" si="4"/>
        <v>10039327.966232283</v>
      </c>
      <c r="S14">
        <f t="shared" si="4"/>
        <v>10309698.652975056</v>
      </c>
      <c r="T14">
        <f t="shared" si="4"/>
        <v>10581127.208305936</v>
      </c>
      <c r="U14">
        <f t="shared" si="4"/>
        <v>10853611.241676081</v>
      </c>
      <c r="V14">
        <f t="shared" si="4"/>
        <v>11127150.307119709</v>
      </c>
      <c r="W14">
        <f t="shared" si="4"/>
        <v>11401747.647647765</v>
      </c>
      <c r="X14">
        <f t="shared" si="4"/>
        <v>11677402.866896629</v>
      </c>
      <c r="Y14">
        <f t="shared" si="4"/>
        <v>11954113.554052057</v>
      </c>
      <c r="Z14">
        <f t="shared" si="4"/>
        <v>12231880.913254561</v>
      </c>
      <c r="AA14">
        <f t="shared" si="4"/>
        <v>12510704.94450414</v>
      </c>
      <c r="AB14">
        <f t="shared" si="4"/>
        <v>12790586.864607412</v>
      </c>
      <c r="AC14" s="10">
        <f t="shared" si="4"/>
        <v>13071524.242484367</v>
      </c>
    </row>
    <row r="15" spans="1:29" x14ac:dyDescent="0.35">
      <c r="H15" s="13" t="s">
        <v>2</v>
      </c>
      <c r="I15">
        <f t="shared" si="5"/>
        <v>1.4241158273413982E-3</v>
      </c>
      <c r="J15">
        <f t="shared" si="6"/>
        <v>63642603.283083729</v>
      </c>
      <c r="K15">
        <f t="shared" si="4"/>
        <v>65748776.625706859</v>
      </c>
      <c r="L15">
        <f t="shared" si="4"/>
        <v>67863456.514396831</v>
      </c>
      <c r="M15">
        <f t="shared" si="4"/>
        <v>69986624.051800281</v>
      </c>
      <c r="N15">
        <f t="shared" si="4"/>
        <v>72118288.676408574</v>
      </c>
      <c r="O15">
        <f t="shared" si="4"/>
        <v>74258439.279720962</v>
      </c>
      <c r="P15">
        <f t="shared" si="4"/>
        <v>76407107.322063893</v>
      </c>
      <c r="Q15">
        <f t="shared" si="4"/>
        <v>78564262.931639507</v>
      </c>
      <c r="R15">
        <f t="shared" si="4"/>
        <v>80729915.62841998</v>
      </c>
      <c r="S15">
        <f t="shared" si="4"/>
        <v>82904065.412405327</v>
      </c>
      <c r="T15">
        <f t="shared" si="4"/>
        <v>85086721.905420512</v>
      </c>
      <c r="U15">
        <f t="shared" si="4"/>
        <v>87277865.884186149</v>
      </c>
      <c r="V15">
        <f t="shared" si="4"/>
        <v>89477493.762527943</v>
      </c>
      <c r="W15">
        <f t="shared" si="4"/>
        <v>91685631.618685469</v>
      </c>
      <c r="X15">
        <f t="shared" si="4"/>
        <v>93902276.265353605</v>
      </c>
      <c r="Y15">
        <f t="shared" si="4"/>
        <v>96127408.316291422</v>
      </c>
      <c r="Z15">
        <f t="shared" si="4"/>
        <v>98361037.454434112</v>
      </c>
      <c r="AA15">
        <f t="shared" si="4"/>
        <v>100603163.67978166</v>
      </c>
      <c r="AB15">
        <f t="shared" si="4"/>
        <v>102853796.77712205</v>
      </c>
      <c r="AC15" s="10">
        <f t="shared" si="4"/>
        <v>105112917.19724989</v>
      </c>
    </row>
    <row r="16" spans="1:29" x14ac:dyDescent="0.35">
      <c r="H16" s="13" t="s">
        <v>3</v>
      </c>
      <c r="I16">
        <f t="shared" si="5"/>
        <v>4.6829381114040511E-3</v>
      </c>
      <c r="J16">
        <f t="shared" si="6"/>
        <v>209276778.40622345</v>
      </c>
      <c r="K16">
        <f t="shared" si="4"/>
        <v>216202534.8833535</v>
      </c>
      <c r="L16">
        <f t="shared" si="4"/>
        <v>223156263.54365018</v>
      </c>
      <c r="M16">
        <f t="shared" si="4"/>
        <v>230137902.24670696</v>
      </c>
      <c r="N16">
        <f t="shared" si="4"/>
        <v>237147482.02923471</v>
      </c>
      <c r="O16">
        <f t="shared" si="4"/>
        <v>244184966.36300957</v>
      </c>
      <c r="P16">
        <f t="shared" si="4"/>
        <v>251250458.69942158</v>
      </c>
      <c r="Q16">
        <f t="shared" si="4"/>
        <v>258343860.81065938</v>
      </c>
      <c r="R16">
        <f t="shared" si="4"/>
        <v>265465204.00136814</v>
      </c>
      <c r="S16">
        <f t="shared" si="4"/>
        <v>272614488.27154791</v>
      </c>
      <c r="T16">
        <f t="shared" si="4"/>
        <v>279791745.26076752</v>
      </c>
      <c r="U16">
        <f t="shared" si="4"/>
        <v>286996911.75687391</v>
      </c>
      <c r="V16">
        <f t="shared" si="4"/>
        <v>294229975.96740478</v>
      </c>
      <c r="W16">
        <f t="shared" si="4"/>
        <v>301491023.6457656</v>
      </c>
      <c r="X16">
        <f t="shared" si="4"/>
        <v>308780044.31110054</v>
      </c>
      <c r="Y16">
        <f t="shared" si="4"/>
        <v>316096974.21538794</v>
      </c>
      <c r="Z16">
        <f t="shared" si="4"/>
        <v>323441845.19914639</v>
      </c>
      <c r="AA16">
        <f t="shared" si="4"/>
        <v>330814657.26237577</v>
      </c>
      <c r="AB16">
        <f t="shared" si="4"/>
        <v>338215442.58051836</v>
      </c>
      <c r="AC16" s="10">
        <f t="shared" si="4"/>
        <v>345644136.86967438</v>
      </c>
    </row>
    <row r="17" spans="8:29" x14ac:dyDescent="0.35">
      <c r="H17" s="13" t="s">
        <v>4</v>
      </c>
      <c r="I17">
        <f t="shared" si="5"/>
        <v>6.2666634699747184E-3</v>
      </c>
      <c r="J17">
        <f t="shared" si="6"/>
        <v>280052204.65300298</v>
      </c>
      <c r="K17">
        <f t="shared" si="4"/>
        <v>289320186.43808764</v>
      </c>
      <c r="L17">
        <f t="shared" si="4"/>
        <v>298625600.33400869</v>
      </c>
      <c r="M17">
        <f t="shared" si="4"/>
        <v>307968363.18506205</v>
      </c>
      <c r="N17">
        <f t="shared" si="4"/>
        <v>317348516.52428043</v>
      </c>
      <c r="O17">
        <f t="shared" si="4"/>
        <v>326766011.46994048</v>
      </c>
      <c r="P17">
        <f t="shared" si="4"/>
        <v>336220986.45971334</v>
      </c>
      <c r="Q17">
        <f t="shared" si="4"/>
        <v>345713310.04607135</v>
      </c>
      <c r="R17">
        <f t="shared" si="4"/>
        <v>355243024.12059444</v>
      </c>
      <c r="S17">
        <f t="shared" si="4"/>
        <v>364810128.68328267</v>
      </c>
      <c r="T17">
        <f t="shared" si="4"/>
        <v>374414666.07390773</v>
      </c>
      <c r="U17">
        <f t="shared" si="4"/>
        <v>384056551.70256442</v>
      </c>
      <c r="V17">
        <f t="shared" si="4"/>
        <v>393735769.78869146</v>
      </c>
      <c r="W17">
        <f t="shared" si="4"/>
        <v>403452435.08668429</v>
      </c>
      <c r="X17">
        <f t="shared" si="4"/>
        <v>413206533.57116121</v>
      </c>
      <c r="Y17">
        <f t="shared" si="4"/>
        <v>422997979.93512267</v>
      </c>
      <c r="Z17">
        <f t="shared" si="4"/>
        <v>432826816.78724927</v>
      </c>
      <c r="AA17">
        <f t="shared" si="4"/>
        <v>442693044.12754089</v>
      </c>
      <c r="AB17">
        <f t="shared" si="4"/>
        <v>452596705.01287001</v>
      </c>
      <c r="AC17" s="10">
        <f t="shared" si="4"/>
        <v>462537713.41913027</v>
      </c>
    </row>
    <row r="18" spans="8:29" x14ac:dyDescent="0.35">
      <c r="H18" s="13" t="s">
        <v>5</v>
      </c>
      <c r="I18">
        <f t="shared" si="5"/>
        <v>2.6753349641542561E-3</v>
      </c>
      <c r="J18">
        <f t="shared" si="6"/>
        <v>119558591.02478415</v>
      </c>
      <c r="K18">
        <f t="shared" si="4"/>
        <v>123515234.91280866</v>
      </c>
      <c r="L18">
        <f t="shared" si="4"/>
        <v>127487859.14434168</v>
      </c>
      <c r="M18">
        <f t="shared" si="4"/>
        <v>131476428.21893495</v>
      </c>
      <c r="N18">
        <f t="shared" si="4"/>
        <v>135480959.86767855</v>
      </c>
      <c r="O18">
        <f t="shared" si="4"/>
        <v>139501433.22221345</v>
      </c>
      <c r="P18">
        <f t="shared" si="4"/>
        <v>143537907.38370934</v>
      </c>
      <c r="Q18">
        <f t="shared" si="4"/>
        <v>147590326.23519623</v>
      </c>
      <c r="R18">
        <f t="shared" si="4"/>
        <v>151658707.66083348</v>
      </c>
      <c r="S18">
        <f t="shared" si="4"/>
        <v>155743051.66062108</v>
      </c>
      <c r="T18">
        <f t="shared" si="4"/>
        <v>159843376.31005847</v>
      </c>
      <c r="U18">
        <f t="shared" si="4"/>
        <v>163959645.49641481</v>
      </c>
      <c r="V18">
        <f t="shared" si="4"/>
        <v>168091852.48272586</v>
      </c>
      <c r="W18">
        <f t="shared" si="4"/>
        <v>172240046.2594071</v>
      </c>
      <c r="X18">
        <f t="shared" si="4"/>
        <v>176404220.83880734</v>
      </c>
      <c r="Y18">
        <f t="shared" si="4"/>
        <v>180584339.80205733</v>
      </c>
      <c r="Z18">
        <f t="shared" si="4"/>
        <v>184780421.33945769</v>
      </c>
      <c r="AA18">
        <f t="shared" si="4"/>
        <v>188992465.45100838</v>
      </c>
      <c r="AB18">
        <f t="shared" si="4"/>
        <v>193220490.51835012</v>
      </c>
      <c r="AC18" s="10">
        <f t="shared" si="4"/>
        <v>197464459.81646958</v>
      </c>
    </row>
    <row r="19" spans="8:29" x14ac:dyDescent="0.35">
      <c r="H19" s="13" t="s">
        <v>6</v>
      </c>
      <c r="I19">
        <f t="shared" si="5"/>
        <v>2.9328150344273655E-4</v>
      </c>
      <c r="J19">
        <f t="shared" si="6"/>
        <v>13106517.05115689</v>
      </c>
      <c r="K19">
        <f t="shared" si="4"/>
        <v>13540261.043447657</v>
      </c>
      <c r="L19">
        <f t="shared" si="4"/>
        <v>13975756.868399568</v>
      </c>
      <c r="M19">
        <f t="shared" si="4"/>
        <v>14413000.634303743</v>
      </c>
      <c r="N19">
        <f t="shared" si="4"/>
        <v>14851994.28491707</v>
      </c>
      <c r="O19">
        <f t="shared" si="4"/>
        <v>15292735.532561999</v>
      </c>
      <c r="P19">
        <f t="shared" si="4"/>
        <v>15735230.856158055</v>
      </c>
      <c r="Q19">
        <f t="shared" si="4"/>
        <v>16179474.103926273</v>
      </c>
      <c r="R19">
        <f t="shared" si="4"/>
        <v>16625467.236403646</v>
      </c>
      <c r="S19">
        <f t="shared" si="4"/>
        <v>17073210.25359017</v>
      </c>
      <c r="T19">
        <f t="shared" si="4"/>
        <v>17522705.136998337</v>
      </c>
      <c r="U19">
        <f t="shared" si="4"/>
        <v>17973947.927798267</v>
      </c>
      <c r="V19">
        <f t="shared" si="4"/>
        <v>18426937.887455523</v>
      </c>
      <c r="W19">
        <f t="shared" si="4"/>
        <v>18881680.386506096</v>
      </c>
      <c r="X19">
        <f t="shared" si="4"/>
        <v>19338174.768558405</v>
      </c>
      <c r="Y19">
        <f t="shared" si="4"/>
        <v>19796417.041222379</v>
      </c>
      <c r="Z19">
        <f t="shared" si="4"/>
        <v>20256409.198595513</v>
      </c>
      <c r="AA19">
        <f t="shared" si="4"/>
        <v>20718151.240677793</v>
      </c>
      <c r="AB19">
        <f t="shared" si="4"/>
        <v>21181645.182542216</v>
      </c>
      <c r="AC19" s="10">
        <f t="shared" si="4"/>
        <v>21646886.9982379</v>
      </c>
    </row>
    <row r="20" spans="8:29" x14ac:dyDescent="0.35">
      <c r="H20" s="11"/>
      <c r="AC20" s="10"/>
    </row>
    <row r="21" spans="8:29" x14ac:dyDescent="0.35">
      <c r="H21" s="9" t="s">
        <v>23</v>
      </c>
      <c r="AC21" s="10"/>
    </row>
    <row r="22" spans="8:29" x14ac:dyDescent="0.35">
      <c r="H22" s="9" t="s">
        <v>24</v>
      </c>
      <c r="I22" s="2" t="s">
        <v>25</v>
      </c>
      <c r="J22">
        <v>2024</v>
      </c>
      <c r="K22">
        <v>2025</v>
      </c>
      <c r="L22">
        <v>2026</v>
      </c>
      <c r="M22">
        <v>2027</v>
      </c>
      <c r="N22">
        <v>2028</v>
      </c>
      <c r="O22">
        <v>2029</v>
      </c>
      <c r="P22">
        <v>2030</v>
      </c>
      <c r="Q22">
        <v>2031</v>
      </c>
      <c r="R22">
        <v>2032</v>
      </c>
      <c r="S22">
        <v>2033</v>
      </c>
      <c r="T22">
        <v>2034</v>
      </c>
      <c r="U22">
        <v>2035</v>
      </c>
      <c r="V22">
        <v>2036</v>
      </c>
      <c r="W22">
        <v>2037</v>
      </c>
      <c r="X22">
        <v>2038</v>
      </c>
      <c r="Y22">
        <v>2039</v>
      </c>
      <c r="Z22">
        <v>2040</v>
      </c>
      <c r="AA22">
        <v>2041</v>
      </c>
      <c r="AB22">
        <v>2042</v>
      </c>
      <c r="AC22" s="10">
        <v>2043</v>
      </c>
    </row>
    <row r="23" spans="8:29" x14ac:dyDescent="0.35">
      <c r="H23" s="13" t="s">
        <v>0</v>
      </c>
      <c r="I23">
        <f>$D2*(B2/$B$12)</f>
        <v>8.6446253842805203E-6</v>
      </c>
      <c r="J23">
        <f t="shared" ref="J23:AC29" si="7">B$45*$I23*B$44*B$40*($C2*(1-$B$13)^B$43/$B2)</f>
        <v>37882.07851273338</v>
      </c>
      <c r="K23">
        <f t="shared" si="7"/>
        <v>40271.850928804772</v>
      </c>
      <c r="L23">
        <f t="shared" si="7"/>
        <v>42472.414297103838</v>
      </c>
      <c r="M23">
        <f t="shared" si="7"/>
        <v>44474.759999507412</v>
      </c>
      <c r="N23">
        <f t="shared" si="7"/>
        <v>46289.916283947554</v>
      </c>
      <c r="O23">
        <f t="shared" si="7"/>
        <v>47937.362570576086</v>
      </c>
      <c r="P23">
        <f t="shared" si="7"/>
        <v>49438.928563407608</v>
      </c>
      <c r="Q23">
        <f t="shared" si="7"/>
        <v>50815.661313996134</v>
      </c>
      <c r="R23">
        <f t="shared" si="7"/>
        <v>52086.505892139256</v>
      </c>
      <c r="S23">
        <f t="shared" si="7"/>
        <v>53267.832952025572</v>
      </c>
      <c r="T23">
        <f t="shared" si="7"/>
        <v>54373.458302269821</v>
      </c>
      <c r="U23">
        <f t="shared" si="7"/>
        <v>55414.838796338205</v>
      </c>
      <c r="V23">
        <f t="shared" si="7"/>
        <v>56401.386048755703</v>
      </c>
      <c r="W23">
        <f t="shared" si="7"/>
        <v>57340.806244241008</v>
      </c>
      <c r="X23">
        <f t="shared" si="7"/>
        <v>58239.351286599805</v>
      </c>
      <c r="Y23">
        <f t="shared" si="7"/>
        <v>59885.425273337511</v>
      </c>
      <c r="Z23">
        <f t="shared" si="7"/>
        <v>60664.161604305984</v>
      </c>
      <c r="AA23">
        <f t="shared" si="7"/>
        <v>61426.522838170829</v>
      </c>
      <c r="AB23">
        <f t="shared" si="7"/>
        <v>62172.712636195887</v>
      </c>
      <c r="AC23">
        <f t="shared" si="7"/>
        <v>62902.91507005789</v>
      </c>
    </row>
    <row r="24" spans="8:29" x14ac:dyDescent="0.35">
      <c r="H24" s="13" t="s">
        <v>1</v>
      </c>
      <c r="I24">
        <f t="shared" ref="I24:I29" si="8">$D3*(B3/$B$12)</f>
        <v>6.1290681437334836E-4</v>
      </c>
      <c r="J24">
        <f t="shared" si="7"/>
        <v>2032826.8221007404</v>
      </c>
      <c r="K24">
        <f t="shared" si="7"/>
        <v>2161066.709056085</v>
      </c>
      <c r="L24">
        <f t="shared" si="7"/>
        <v>2279153.2664583419</v>
      </c>
      <c r="M24">
        <f t="shared" si="7"/>
        <v>2386603.0741450014</v>
      </c>
      <c r="N24">
        <f t="shared" si="7"/>
        <v>2484007.9295853996</v>
      </c>
      <c r="O24">
        <f t="shared" si="7"/>
        <v>2572413.1367680803</v>
      </c>
      <c r="P24">
        <f t="shared" si="7"/>
        <v>2652990.1205351204</v>
      </c>
      <c r="Q24">
        <f t="shared" si="7"/>
        <v>2726868.3070586012</v>
      </c>
      <c r="R24">
        <f t="shared" si="7"/>
        <v>2795064.326036342</v>
      </c>
      <c r="S24">
        <f t="shared" si="7"/>
        <v>2858456.658962402</v>
      </c>
      <c r="T24">
        <f t="shared" si="7"/>
        <v>2917786.6892936449</v>
      </c>
      <c r="U24">
        <f t="shared" si="7"/>
        <v>2973669.2143151574</v>
      </c>
      <c r="V24">
        <f t="shared" si="7"/>
        <v>3026609.2797687994</v>
      </c>
      <c r="W24">
        <f t="shared" si="7"/>
        <v>3077020.4146795655</v>
      </c>
      <c r="X24">
        <f t="shared" si="7"/>
        <v>3125238.1084990497</v>
      </c>
      <c r="Y24">
        <f t="shared" si="7"/>
        <v>3213569.6753711761</v>
      </c>
      <c r="Z24">
        <f t="shared" si="7"/>
        <v>3255358.1981526013</v>
      </c>
      <c r="AA24">
        <f t="shared" si="7"/>
        <v>3296268.0010244083</v>
      </c>
      <c r="AB24">
        <f t="shared" si="7"/>
        <v>3336310.0128504857</v>
      </c>
      <c r="AC24">
        <f t="shared" si="7"/>
        <v>3375494.1112789549</v>
      </c>
    </row>
    <row r="25" spans="8:29" x14ac:dyDescent="0.35">
      <c r="H25" s="13" t="s">
        <v>2</v>
      </c>
      <c r="I25">
        <f t="shared" si="8"/>
        <v>6.6040206325450497E-3</v>
      </c>
      <c r="J25">
        <f t="shared" si="7"/>
        <v>15767406.799100921</v>
      </c>
      <c r="K25">
        <f t="shared" si="7"/>
        <v>16762085.954015877</v>
      </c>
      <c r="L25">
        <f t="shared" si="7"/>
        <v>17678011.879345145</v>
      </c>
      <c r="M25">
        <f t="shared" si="7"/>
        <v>18511434.977595057</v>
      </c>
      <c r="N25">
        <f t="shared" si="7"/>
        <v>19266945.46340676</v>
      </c>
      <c r="O25">
        <f t="shared" si="7"/>
        <v>19952651.126896396</v>
      </c>
      <c r="P25">
        <f t="shared" si="7"/>
        <v>20577638.001275852</v>
      </c>
      <c r="Q25">
        <f t="shared" si="7"/>
        <v>21150666.361503705</v>
      </c>
      <c r="R25">
        <f t="shared" si="7"/>
        <v>21679621.588585</v>
      </c>
      <c r="S25">
        <f t="shared" si="7"/>
        <v>22171317.531555835</v>
      </c>
      <c r="T25">
        <f t="shared" si="7"/>
        <v>22631504.65298951</v>
      </c>
      <c r="U25">
        <f t="shared" si="7"/>
        <v>23064951.563171748</v>
      </c>
      <c r="V25">
        <f t="shared" si="7"/>
        <v>23475575.596121076</v>
      </c>
      <c r="W25">
        <f t="shared" si="7"/>
        <v>23866584.246095993</v>
      </c>
      <c r="X25">
        <f t="shared" si="7"/>
        <v>24240579.701636385</v>
      </c>
      <c r="Y25">
        <f t="shared" si="7"/>
        <v>24925714.181825668</v>
      </c>
      <c r="Z25">
        <f t="shared" si="7"/>
        <v>25249842.450434059</v>
      </c>
      <c r="AA25">
        <f t="shared" si="7"/>
        <v>25567155.020761244</v>
      </c>
      <c r="AB25">
        <f t="shared" si="7"/>
        <v>25877736.661387041</v>
      </c>
      <c r="AC25">
        <f t="shared" si="7"/>
        <v>26181663.987247095</v>
      </c>
    </row>
    <row r="26" spans="8:29" x14ac:dyDescent="0.35">
      <c r="H26" s="13" t="s">
        <v>3</v>
      </c>
      <c r="I26">
        <f t="shared" si="8"/>
        <v>4.3888746269545219E-2</v>
      </c>
      <c r="J26">
        <f t="shared" si="7"/>
        <v>78871605.147237808</v>
      </c>
      <c r="K26">
        <f t="shared" si="7"/>
        <v>83847181.826030284</v>
      </c>
      <c r="L26">
        <f t="shared" si="7"/>
        <v>88428819.68488273</v>
      </c>
      <c r="M26">
        <f t="shared" si="7"/>
        <v>92597762.515069813</v>
      </c>
      <c r="N26">
        <f t="shared" si="7"/>
        <v>96376971.454166651</v>
      </c>
      <c r="O26">
        <f t="shared" si="7"/>
        <v>99807003.229655743</v>
      </c>
      <c r="P26">
        <f t="shared" si="7"/>
        <v>102933307.9293654</v>
      </c>
      <c r="Q26">
        <f t="shared" si="7"/>
        <v>105799706.13560927</v>
      </c>
      <c r="R26">
        <f t="shared" si="7"/>
        <v>108445642.04266673</v>
      </c>
      <c r="S26">
        <f t="shared" si="7"/>
        <v>110905199.835563</v>
      </c>
      <c r="T26">
        <f t="shared" si="7"/>
        <v>113207144.43545945</v>
      </c>
      <c r="U26">
        <f t="shared" si="7"/>
        <v>115375329.3492991</v>
      </c>
      <c r="V26">
        <f t="shared" si="7"/>
        <v>117429349.83620588</v>
      </c>
      <c r="W26">
        <f t="shared" si="7"/>
        <v>119385250.4001296</v>
      </c>
      <c r="X26">
        <f t="shared" si="7"/>
        <v>121256047.68925169</v>
      </c>
      <c r="Y26">
        <f t="shared" si="7"/>
        <v>124683222.29587935</v>
      </c>
      <c r="Z26">
        <f t="shared" si="7"/>
        <v>126304574.31301616</v>
      </c>
      <c r="AA26">
        <f t="shared" si="7"/>
        <v>127891832.89484762</v>
      </c>
      <c r="AB26">
        <f t="shared" si="7"/>
        <v>129445422.07013394</v>
      </c>
      <c r="AC26">
        <f t="shared" si="7"/>
        <v>130965725.08153699</v>
      </c>
    </row>
    <row r="27" spans="8:29" x14ac:dyDescent="0.35">
      <c r="H27" s="13" t="s">
        <v>4</v>
      </c>
      <c r="I27">
        <f t="shared" si="8"/>
        <v>8.605110513047512E-2</v>
      </c>
      <c r="J27">
        <f t="shared" si="7"/>
        <v>143436596.99216563</v>
      </c>
      <c r="K27">
        <f t="shared" si="7"/>
        <v>152485224.63892487</v>
      </c>
      <c r="L27">
        <f t="shared" si="7"/>
        <v>160817431.67208275</v>
      </c>
      <c r="M27">
        <f t="shared" si="7"/>
        <v>168399107.8849684</v>
      </c>
      <c r="N27">
        <f t="shared" si="7"/>
        <v>175272010.6049583</v>
      </c>
      <c r="O27">
        <f t="shared" si="7"/>
        <v>181509896.65447766</v>
      </c>
      <c r="P27">
        <f t="shared" si="7"/>
        <v>187195421.96424964</v>
      </c>
      <c r="Q27">
        <f t="shared" si="7"/>
        <v>192408279.03189194</v>
      </c>
      <c r="R27">
        <f t="shared" si="7"/>
        <v>197220201.41713074</v>
      </c>
      <c r="S27">
        <f t="shared" si="7"/>
        <v>201693174.91957188</v>
      </c>
      <c r="T27">
        <f t="shared" si="7"/>
        <v>205879511.678628</v>
      </c>
      <c r="U27">
        <f t="shared" si="7"/>
        <v>209822591.89248109</v>
      </c>
      <c r="V27">
        <f t="shared" si="7"/>
        <v>213558051.67225987</v>
      </c>
      <c r="W27">
        <f t="shared" si="7"/>
        <v>217115069.69440547</v>
      </c>
      <c r="X27">
        <f t="shared" si="7"/>
        <v>220517318.15014446</v>
      </c>
      <c r="Y27">
        <f t="shared" si="7"/>
        <v>226750008.12716401</v>
      </c>
      <c r="Z27">
        <f t="shared" si="7"/>
        <v>229698613.21045527</v>
      </c>
      <c r="AA27">
        <f t="shared" si="7"/>
        <v>232585215.67149934</v>
      </c>
      <c r="AB27">
        <f t="shared" si="7"/>
        <v>235410586.65274075</v>
      </c>
      <c r="AC27">
        <f t="shared" si="7"/>
        <v>238175423.12266558</v>
      </c>
    </row>
    <row r="28" spans="8:29" x14ac:dyDescent="0.35">
      <c r="H28" s="13" t="s">
        <v>5</v>
      </c>
      <c r="I28">
        <f t="shared" si="8"/>
        <v>4.4428187261800235E-2</v>
      </c>
      <c r="J28">
        <f t="shared" si="7"/>
        <v>80308266.374229848</v>
      </c>
      <c r="K28">
        <f t="shared" si="7"/>
        <v>85374474.124660909</v>
      </c>
      <c r="L28">
        <f t="shared" si="7"/>
        <v>90039567.38492991</v>
      </c>
      <c r="M28">
        <f t="shared" si="7"/>
        <v>94284448.298417002</v>
      </c>
      <c r="N28">
        <f t="shared" si="7"/>
        <v>98132496.244167328</v>
      </c>
      <c r="O28">
        <f t="shared" si="7"/>
        <v>101625006.69813643</v>
      </c>
      <c r="P28">
        <f t="shared" si="7"/>
        <v>104808257.63011114</v>
      </c>
      <c r="Q28">
        <f t="shared" si="7"/>
        <v>107726867.82261224</v>
      </c>
      <c r="R28">
        <f t="shared" si="7"/>
        <v>110420999.95338902</v>
      </c>
      <c r="S28">
        <f t="shared" si="7"/>
        <v>112925359.05735286</v>
      </c>
      <c r="T28">
        <f t="shared" si="7"/>
        <v>115269234.01415253</v>
      </c>
      <c r="U28">
        <f t="shared" si="7"/>
        <v>117476912.8268782</v>
      </c>
      <c r="V28">
        <f t="shared" si="7"/>
        <v>119568347.68601026</v>
      </c>
      <c r="W28">
        <f t="shared" si="7"/>
        <v>121559875.34917708</v>
      </c>
      <c r="X28">
        <f t="shared" si="7"/>
        <v>123464749.56527212</v>
      </c>
      <c r="Y28">
        <f t="shared" si="7"/>
        <v>126954350.80650777</v>
      </c>
      <c r="Z28">
        <f t="shared" si="7"/>
        <v>128605236.05774041</v>
      </c>
      <c r="AA28">
        <f t="shared" si="7"/>
        <v>130221406.85528588</v>
      </c>
      <c r="AB28">
        <f t="shared" si="7"/>
        <v>131803294.95166864</v>
      </c>
      <c r="AC28">
        <f t="shared" si="7"/>
        <v>133351290.57038814</v>
      </c>
    </row>
    <row r="29" spans="8:29" x14ac:dyDescent="0.35">
      <c r="H29" s="13" t="s">
        <v>6</v>
      </c>
      <c r="I29">
        <f t="shared" si="8"/>
        <v>4.9336693297035916E-3</v>
      </c>
      <c r="J29">
        <f t="shared" si="7"/>
        <v>12397900.267362123</v>
      </c>
      <c r="K29">
        <f t="shared" si="7"/>
        <v>13180015.748860508</v>
      </c>
      <c r="L29">
        <f t="shared" si="7"/>
        <v>13900207.624367336</v>
      </c>
      <c r="M29">
        <f t="shared" si="7"/>
        <v>14555527.588155394</v>
      </c>
      <c r="N29">
        <f t="shared" si="7"/>
        <v>15149584.92259125</v>
      </c>
      <c r="O29">
        <f t="shared" si="7"/>
        <v>15688754.777027594</v>
      </c>
      <c r="P29">
        <f t="shared" si="7"/>
        <v>16180181.492637465</v>
      </c>
      <c r="Q29">
        <f t="shared" si="7"/>
        <v>16630753.267121021</v>
      </c>
      <c r="R29">
        <f t="shared" si="7"/>
        <v>17046670.369711902</v>
      </c>
      <c r="S29">
        <f t="shared" si="7"/>
        <v>17433290.52485159</v>
      </c>
      <c r="T29">
        <f t="shared" si="7"/>
        <v>17795135.316994864</v>
      </c>
      <c r="U29">
        <f t="shared" si="7"/>
        <v>18135954.300871279</v>
      </c>
      <c r="V29">
        <f t="shared" si="7"/>
        <v>18458827.673313104</v>
      </c>
      <c r="W29">
        <f t="shared" si="7"/>
        <v>18766277.484675959</v>
      </c>
      <c r="X29">
        <f t="shared" si="7"/>
        <v>19060349.83387804</v>
      </c>
      <c r="Y29">
        <f t="shared" si="7"/>
        <v>19599070.567309104</v>
      </c>
      <c r="Z29">
        <f t="shared" si="7"/>
        <v>19853932.384425968</v>
      </c>
      <c r="AA29">
        <f t="shared" si="7"/>
        <v>20103435.023041282</v>
      </c>
      <c r="AB29">
        <f t="shared" si="7"/>
        <v>20347645.136626471</v>
      </c>
      <c r="AC29">
        <f t="shared" si="7"/>
        <v>20586622.967448585</v>
      </c>
    </row>
    <row r="30" spans="8:29" x14ac:dyDescent="0.35">
      <c r="H30" s="11"/>
      <c r="AC30" s="10"/>
    </row>
    <row r="31" spans="8:29" x14ac:dyDescent="0.35">
      <c r="H31" s="9" t="s">
        <v>19</v>
      </c>
      <c r="I31" s="2" t="s">
        <v>25</v>
      </c>
      <c r="J31">
        <v>2024</v>
      </c>
      <c r="K31">
        <v>2025</v>
      </c>
      <c r="L31">
        <v>2026</v>
      </c>
      <c r="M31">
        <v>2027</v>
      </c>
      <c r="N31">
        <v>2028</v>
      </c>
      <c r="O31">
        <v>2029</v>
      </c>
      <c r="P31">
        <v>2030</v>
      </c>
      <c r="Q31">
        <v>2031</v>
      </c>
      <c r="R31">
        <v>2032</v>
      </c>
      <c r="S31">
        <v>2033</v>
      </c>
      <c r="T31">
        <v>2034</v>
      </c>
      <c r="U31">
        <v>2035</v>
      </c>
      <c r="V31">
        <v>2036</v>
      </c>
      <c r="W31">
        <v>2037</v>
      </c>
      <c r="X31">
        <v>2038</v>
      </c>
      <c r="Y31">
        <v>2039</v>
      </c>
      <c r="Z31">
        <v>2040</v>
      </c>
      <c r="AA31">
        <v>2041</v>
      </c>
      <c r="AB31">
        <v>2042</v>
      </c>
      <c r="AC31" s="10">
        <v>2043</v>
      </c>
    </row>
    <row r="32" spans="8:29" x14ac:dyDescent="0.35">
      <c r="H32" s="13" t="s">
        <v>0</v>
      </c>
      <c r="I32">
        <f>F2*(B2/$B$12)</f>
        <v>1.5644688461467716E-6</v>
      </c>
      <c r="J32">
        <f>$I32*B$40*B$44*(($B2-$C2*(1-$B$13)^B$43)/$B2)*B$42</f>
        <v>47468.280246010268</v>
      </c>
      <c r="K32">
        <f t="shared" ref="K32:AC32" si="9">$I32*C$40*C$44*(($B2-$C2*(1-$B$13)^C$43)/$B2)*C$42</f>
        <v>49781.378718356675</v>
      </c>
      <c r="L32">
        <f t="shared" si="9"/>
        <v>52519.077352459906</v>
      </c>
      <c r="M32">
        <f t="shared" si="9"/>
        <v>55380.784063546365</v>
      </c>
      <c r="N32">
        <f t="shared" si="9"/>
        <v>58225.325706492004</v>
      </c>
      <c r="O32">
        <f t="shared" si="9"/>
        <v>60992.3583704743</v>
      </c>
      <c r="P32">
        <f t="shared" si="9"/>
        <v>63662.255033962989</v>
      </c>
      <c r="Q32">
        <f t="shared" si="9"/>
        <v>66235.182186072154</v>
      </c>
      <c r="R32">
        <f t="shared" si="9"/>
        <v>68720.300558828341</v>
      </c>
      <c r="S32">
        <f t="shared" si="9"/>
        <v>71130.066850115705</v>
      </c>
      <c r="T32">
        <f t="shared" si="9"/>
        <v>73477.457532741057</v>
      </c>
      <c r="U32">
        <f t="shared" si="9"/>
        <v>75774.557357786078</v>
      </c>
      <c r="V32">
        <f t="shared" si="9"/>
        <v>78032.086324727032</v>
      </c>
      <c r="W32">
        <f t="shared" si="9"/>
        <v>80259.232369204939</v>
      </c>
      <c r="X32">
        <f t="shared" si="9"/>
        <v>82463.71386470586</v>
      </c>
      <c r="Y32">
        <f t="shared" si="9"/>
        <v>88052.693154260385</v>
      </c>
      <c r="Z32">
        <f t="shared" si="9"/>
        <v>90210.169157597033</v>
      </c>
      <c r="AA32">
        <f t="shared" si="9"/>
        <v>92379.370339803107</v>
      </c>
      <c r="AB32">
        <f t="shared" si="9"/>
        <v>94560.269723581296</v>
      </c>
      <c r="AC32">
        <f t="shared" si="9"/>
        <v>96752.813700937651</v>
      </c>
    </row>
    <row r="33" spans="1:33" x14ac:dyDescent="0.35">
      <c r="H33" s="13" t="s">
        <v>1</v>
      </c>
      <c r="I33">
        <f t="shared" ref="I33:I38" si="10">F3*(B3/$B$12)</f>
        <v>1.9631147280268796E-4</v>
      </c>
      <c r="J33">
        <f>B$42*$I33*B$40*B$44*(($B3-$C3*(1-$B$13)^B$43)/$B3)</f>
        <v>6168987.0511399545</v>
      </c>
      <c r="K33">
        <f t="shared" ref="K33:AC35" si="11">C$42*$I33*C$40*C$44*(($B3-$C3*(1-$B$13)^C$43)/$B3)</f>
        <v>6467044.5024962435</v>
      </c>
      <c r="L33">
        <f t="shared" si="11"/>
        <v>6820036.9471579483</v>
      </c>
      <c r="M33">
        <f t="shared" si="11"/>
        <v>7188885.4068089267</v>
      </c>
      <c r="N33">
        <f t="shared" si="11"/>
        <v>7555257.8104191879</v>
      </c>
      <c r="O33">
        <f t="shared" si="11"/>
        <v>7911334.3435907327</v>
      </c>
      <c r="P33">
        <f t="shared" si="11"/>
        <v>8254586.07461954</v>
      </c>
      <c r="Q33">
        <f t="shared" si="11"/>
        <v>8585052.9469972868</v>
      </c>
      <c r="R33">
        <f t="shared" si="11"/>
        <v>8903939.7942425795</v>
      </c>
      <c r="S33">
        <f t="shared" si="11"/>
        <v>9212876.2210376225</v>
      </c>
      <c r="T33">
        <f t="shared" si="11"/>
        <v>9513556.464726055</v>
      </c>
      <c r="U33">
        <f t="shared" si="11"/>
        <v>9807556.6682946496</v>
      </c>
      <c r="V33">
        <f t="shared" si="11"/>
        <v>10096273.957304908</v>
      </c>
      <c r="W33">
        <f t="shared" si="11"/>
        <v>10380905.173984256</v>
      </c>
      <c r="X33">
        <f t="shared" si="11"/>
        <v>10662455.356119728</v>
      </c>
      <c r="Y33">
        <f t="shared" si="11"/>
        <v>11381326.091283152</v>
      </c>
      <c r="Z33">
        <f t="shared" si="11"/>
        <v>11656370.841636484</v>
      </c>
      <c r="AA33">
        <f t="shared" si="11"/>
        <v>11932795.999538997</v>
      </c>
      <c r="AB33">
        <f t="shared" si="11"/>
        <v>12210599.310172657</v>
      </c>
      <c r="AC33">
        <f t="shared" si="11"/>
        <v>12489775.068344073</v>
      </c>
    </row>
    <row r="34" spans="1:33" x14ac:dyDescent="0.35">
      <c r="H34" s="13" t="s">
        <v>2</v>
      </c>
      <c r="I34">
        <f t="shared" si="10"/>
        <v>1.5320509327055884E-3</v>
      </c>
      <c r="J34">
        <f>B$42*$I34*B$40*B$44*(($B4-$C4*(1-$B$13)^B$43)/$B4)</f>
        <v>49590884.339578234</v>
      </c>
      <c r="K34">
        <f t="shared" si="11"/>
        <v>51970112.548558228</v>
      </c>
      <c r="L34">
        <f t="shared" si="11"/>
        <v>54789331.53720545</v>
      </c>
      <c r="M34">
        <f t="shared" si="11"/>
        <v>57734303.738911681</v>
      </c>
      <c r="N34">
        <f t="shared" si="11"/>
        <v>60657759.774208367</v>
      </c>
      <c r="O34">
        <f t="shared" si="11"/>
        <v>63496985.987689458</v>
      </c>
      <c r="P34">
        <f t="shared" si="11"/>
        <v>66231796.20647718</v>
      </c>
      <c r="Q34">
        <f t="shared" si="11"/>
        <v>68862631.822455198</v>
      </c>
      <c r="R34">
        <f t="shared" si="11"/>
        <v>71399272.167530119</v>
      </c>
      <c r="S34">
        <f t="shared" si="11"/>
        <v>73854887.71825473</v>
      </c>
      <c r="T34">
        <f t="shared" si="11"/>
        <v>76243149.345503062</v>
      </c>
      <c r="U34">
        <f t="shared" si="11"/>
        <v>78576764.093978822</v>
      </c>
      <c r="V34">
        <f t="shared" si="11"/>
        <v>80866989.064738169</v>
      </c>
      <c r="W34">
        <f t="shared" si="11"/>
        <v>83123463.605264619</v>
      </c>
      <c r="X34">
        <f t="shared" si="11"/>
        <v>85354279.809523612</v>
      </c>
      <c r="Y34">
        <f t="shared" si="11"/>
        <v>91083980.743584156</v>
      </c>
      <c r="Z34">
        <f t="shared" si="11"/>
        <v>93259895.393849164</v>
      </c>
      <c r="AA34">
        <f t="shared" si="11"/>
        <v>95445964.473264813</v>
      </c>
      <c r="AB34">
        <f t="shared" si="11"/>
        <v>97642178.077579945</v>
      </c>
      <c r="AC34">
        <f t="shared" si="11"/>
        <v>99848498.635233209</v>
      </c>
      <c r="AF34">
        <v>1</v>
      </c>
      <c r="AG34">
        <v>0.76599249999999997</v>
      </c>
    </row>
    <row r="35" spans="1:33" x14ac:dyDescent="0.35">
      <c r="H35" s="13" t="s">
        <v>3</v>
      </c>
      <c r="I35">
        <f t="shared" si="10"/>
        <v>4.9451705692524486E-3</v>
      </c>
      <c r="J35">
        <f>B$42*$I35*B$40*B$44*(($B5-$C5*(1-$B$13)^B$43)/$B5)</f>
        <v>163038080.09551594</v>
      </c>
      <c r="K35">
        <f t="shared" si="11"/>
        <v>170826766.99290219</v>
      </c>
      <c r="L35">
        <f t="shared" si="11"/>
        <v>180058774.18783861</v>
      </c>
      <c r="M35">
        <f t="shared" si="11"/>
        <v>189700811.85128301</v>
      </c>
      <c r="N35">
        <f t="shared" si="11"/>
        <v>199268901.91475359</v>
      </c>
      <c r="O35">
        <f t="shared" si="11"/>
        <v>208557157.38819858</v>
      </c>
      <c r="P35">
        <f t="shared" si="11"/>
        <v>217499498.22310624</v>
      </c>
      <c r="Q35">
        <f t="shared" si="11"/>
        <v>226097615.12411922</v>
      </c>
      <c r="R35">
        <f t="shared" si="11"/>
        <v>234383846.39906481</v>
      </c>
      <c r="S35">
        <f t="shared" si="11"/>
        <v>242401632.53552929</v>
      </c>
      <c r="T35">
        <f t="shared" si="11"/>
        <v>250196020.97200722</v>
      </c>
      <c r="U35">
        <f t="shared" si="11"/>
        <v>257808861.54424405</v>
      </c>
      <c r="V35">
        <f t="shared" si="11"/>
        <v>265277215.51839256</v>
      </c>
      <c r="W35">
        <f t="shared" si="11"/>
        <v>272632810.14398497</v>
      </c>
      <c r="X35">
        <f t="shared" si="11"/>
        <v>279902275.09501278</v>
      </c>
      <c r="Y35">
        <f t="shared" si="11"/>
        <v>298641791.35761446</v>
      </c>
      <c r="Z35">
        <f t="shared" si="11"/>
        <v>305725568.82528907</v>
      </c>
      <c r="AA35">
        <f t="shared" si="11"/>
        <v>312840854.1237936</v>
      </c>
      <c r="AB35">
        <f t="shared" si="11"/>
        <v>319987631.06378973</v>
      </c>
      <c r="AC35">
        <f t="shared" si="11"/>
        <v>327165792.63329095</v>
      </c>
      <c r="AF35">
        <v>2</v>
      </c>
      <c r="AG35">
        <v>0.79619119999999999</v>
      </c>
    </row>
    <row r="36" spans="1:33" x14ac:dyDescent="0.35">
      <c r="H36" s="13" t="s">
        <v>4</v>
      </c>
      <c r="I36">
        <f t="shared" si="10"/>
        <v>6.5908403026554751E-3</v>
      </c>
      <c r="J36">
        <f>B42*$I36*B$40*B$44*(($B6-$C6*(1-$B$13)^B$43)/$B6)</f>
        <v>218166711.62393036</v>
      </c>
      <c r="K36">
        <f t="shared" ref="K36:AC36" si="12">C42*$I36*C$40*C$44*(($B6-$C6*(1-$B$13)^C$43)/$B6)</f>
        <v>228579373.50768918</v>
      </c>
      <c r="L36">
        <f t="shared" si="12"/>
        <v>240922461.25509888</v>
      </c>
      <c r="M36">
        <f t="shared" si="12"/>
        <v>253813242.40833905</v>
      </c>
      <c r="N36">
        <f t="shared" si="12"/>
        <v>266604145.66873002</v>
      </c>
      <c r="O36">
        <f t="shared" si="12"/>
        <v>279019751.69039041</v>
      </c>
      <c r="P36">
        <f t="shared" si="12"/>
        <v>290971718.86120474</v>
      </c>
      <c r="Q36">
        <f t="shared" si="12"/>
        <v>302462378.69179797</v>
      </c>
      <c r="R36">
        <f t="shared" si="12"/>
        <v>313535058.15965313</v>
      </c>
      <c r="S36">
        <f t="shared" si="12"/>
        <v>324247926.94877416</v>
      </c>
      <c r="T36">
        <f t="shared" si="12"/>
        <v>334661294.04242194</v>
      </c>
      <c r="U36">
        <f t="shared" si="12"/>
        <v>344831181.27504492</v>
      </c>
      <c r="V36">
        <f t="shared" si="12"/>
        <v>354807196.49050587</v>
      </c>
      <c r="W36">
        <f t="shared" si="12"/>
        <v>364631805.46608168</v>
      </c>
      <c r="X36">
        <f t="shared" si="12"/>
        <v>374340649.64699197</v>
      </c>
      <c r="Y36">
        <f t="shared" si="12"/>
        <v>399388402.64001703</v>
      </c>
      <c r="Z36">
        <f t="shared" si="12"/>
        <v>408847274.73738843</v>
      </c>
      <c r="AA36">
        <f t="shared" si="12"/>
        <v>418347767.06902456</v>
      </c>
      <c r="AB36">
        <f t="shared" si="12"/>
        <v>427889862.69557154</v>
      </c>
      <c r="AC36">
        <f t="shared" si="12"/>
        <v>437473423.18470526</v>
      </c>
      <c r="AF36">
        <v>3</v>
      </c>
      <c r="AG36">
        <v>0.82174910000000001</v>
      </c>
    </row>
    <row r="37" spans="1:33" x14ac:dyDescent="0.35">
      <c r="H37" s="13" t="s">
        <v>5</v>
      </c>
      <c r="I37">
        <f t="shared" si="10"/>
        <v>2.8260729435709018E-3</v>
      </c>
      <c r="J37">
        <f>B$42*$I37*B$40*B$44*(($B7-$C7*(1-$B$13)^B$43)/$B7)</f>
        <v>93143017.241696328</v>
      </c>
      <c r="K37">
        <f t="shared" ref="K37:AC38" si="13">C$42*$I37*C$40*C$44*(($B7-$C7*(1-$B$13)^C$43)/$B7)</f>
        <v>97592997.489184678</v>
      </c>
      <c r="L37">
        <f t="shared" si="13"/>
        <v>102867573.16196449</v>
      </c>
      <c r="M37">
        <f t="shared" si="13"/>
        <v>108376431.65075859</v>
      </c>
      <c r="N37">
        <f t="shared" si="13"/>
        <v>113843076.24082468</v>
      </c>
      <c r="O37">
        <f t="shared" si="13"/>
        <v>119149881.55897579</v>
      </c>
      <c r="P37">
        <f t="shared" si="13"/>
        <v>124259093.48123437</v>
      </c>
      <c r="Q37">
        <f t="shared" si="13"/>
        <v>129171675.50656591</v>
      </c>
      <c r="R37">
        <f t="shared" si="13"/>
        <v>133906100.51327357</v>
      </c>
      <c r="S37">
        <f t="shared" si="13"/>
        <v>138487184.47879291</v>
      </c>
      <c r="T37">
        <f t="shared" si="13"/>
        <v>142940661.80683884</v>
      </c>
      <c r="U37">
        <f t="shared" si="13"/>
        <v>147290440.41167328</v>
      </c>
      <c r="V37">
        <f t="shared" si="13"/>
        <v>151557692.73278764</v>
      </c>
      <c r="W37">
        <f t="shared" si="13"/>
        <v>155760544.06063861</v>
      </c>
      <c r="X37">
        <f t="shared" si="13"/>
        <v>159914207.56793523</v>
      </c>
      <c r="Y37">
        <f t="shared" si="13"/>
        <v>170620997.29160035</v>
      </c>
      <c r="Z37">
        <f t="shared" si="13"/>
        <v>174668630.12889037</v>
      </c>
      <c r="AA37">
        <f t="shared" si="13"/>
        <v>178734282.0192247</v>
      </c>
      <c r="AB37">
        <f t="shared" si="13"/>
        <v>182817943.55008146</v>
      </c>
      <c r="AC37">
        <f t="shared" si="13"/>
        <v>186919553.420935</v>
      </c>
      <c r="AF37">
        <v>4</v>
      </c>
      <c r="AG37">
        <v>0.84281379999999995</v>
      </c>
    </row>
    <row r="38" spans="1:33" ht="15" thickBot="1" x14ac:dyDescent="0.4">
      <c r="H38" s="15" t="s">
        <v>6</v>
      </c>
      <c r="I38">
        <f t="shared" si="10"/>
        <v>3.1677026814799379E-4</v>
      </c>
      <c r="J38" s="12">
        <f>B$42*$I38*B$40*B$44*(($B8-$C8*(1-$B$13)^B$43)/$B8)</f>
        <v>10213153.69498783</v>
      </c>
      <c r="K38" s="12">
        <f t="shared" si="13"/>
        <v>10703605.904850749</v>
      </c>
      <c r="L38" s="12">
        <f t="shared" si="13"/>
        <v>11284717.231885901</v>
      </c>
      <c r="M38" s="12">
        <f t="shared" si="13"/>
        <v>11891773.499456447</v>
      </c>
      <c r="N38" s="12">
        <f t="shared" si="13"/>
        <v>12494442.205568582</v>
      </c>
      <c r="O38" s="12">
        <f t="shared" si="13"/>
        <v>13079803.58226232</v>
      </c>
      <c r="P38" s="12">
        <f t="shared" si="13"/>
        <v>13643696.443543533</v>
      </c>
      <c r="Q38" s="12">
        <f t="shared" si="13"/>
        <v>14186208.435125442</v>
      </c>
      <c r="R38" s="12">
        <f t="shared" si="13"/>
        <v>14709351.047265664</v>
      </c>
      <c r="S38" s="12">
        <f t="shared" si="13"/>
        <v>15215834.806331342</v>
      </c>
      <c r="T38" s="12">
        <f t="shared" si="13"/>
        <v>15708473.813232834</v>
      </c>
      <c r="U38" s="12">
        <f t="shared" si="13"/>
        <v>16189884.063232504</v>
      </c>
      <c r="V38" s="12">
        <f t="shared" si="13"/>
        <v>16662383.232680509</v>
      </c>
      <c r="W38" s="12">
        <f t="shared" si="13"/>
        <v>17127956.033784565</v>
      </c>
      <c r="X38" s="12">
        <f t="shared" si="13"/>
        <v>17588268.670580678</v>
      </c>
      <c r="Y38" s="12">
        <f t="shared" si="13"/>
        <v>18769620.527688451</v>
      </c>
      <c r="Z38" s="12">
        <f t="shared" si="13"/>
        <v>19218696.871829659</v>
      </c>
      <c r="AA38" s="12">
        <f t="shared" si="13"/>
        <v>19669890.024260398</v>
      </c>
      <c r="AB38" s="12">
        <f t="shared" si="13"/>
        <v>20123197.722539961</v>
      </c>
      <c r="AC38" s="12">
        <f t="shared" si="13"/>
        <v>20578612.00431614</v>
      </c>
      <c r="AF38">
        <v>5</v>
      </c>
      <c r="AG38">
        <v>0.85988200000000004</v>
      </c>
    </row>
    <row r="39" spans="1:33" x14ac:dyDescent="0.35">
      <c r="A39" s="2" t="s">
        <v>12</v>
      </c>
      <c r="B39">
        <v>2024</v>
      </c>
      <c r="C39">
        <v>2025</v>
      </c>
      <c r="D39">
        <v>2026</v>
      </c>
      <c r="E39">
        <v>2027</v>
      </c>
      <c r="F39">
        <v>2028</v>
      </c>
      <c r="G39">
        <v>2029</v>
      </c>
      <c r="H39">
        <v>2030</v>
      </c>
      <c r="I39">
        <v>2031</v>
      </c>
      <c r="J39">
        <v>2032</v>
      </c>
      <c r="K39">
        <v>2033</v>
      </c>
      <c r="L39">
        <v>2034</v>
      </c>
      <c r="M39">
        <v>2035</v>
      </c>
      <c r="N39">
        <v>2036</v>
      </c>
      <c r="O39">
        <v>2037</v>
      </c>
      <c r="P39">
        <v>2038</v>
      </c>
      <c r="Q39">
        <v>2039</v>
      </c>
      <c r="R39">
        <v>2040</v>
      </c>
      <c r="S39">
        <v>2041</v>
      </c>
      <c r="T39">
        <v>2042</v>
      </c>
      <c r="U39">
        <v>2043</v>
      </c>
      <c r="AF39">
        <v>6</v>
      </c>
      <c r="AG39">
        <v>0.87355649999999996</v>
      </c>
    </row>
    <row r="40" spans="1:33" x14ac:dyDescent="0.35">
      <c r="A40" s="2" t="s">
        <v>13</v>
      </c>
      <c r="B40">
        <v>661331.1</v>
      </c>
      <c r="C40">
        <v>662761.5</v>
      </c>
      <c r="D40">
        <v>664191.9</v>
      </c>
      <c r="E40">
        <v>665622.30000000005</v>
      </c>
      <c r="F40">
        <v>667052.69999999995</v>
      </c>
      <c r="G40">
        <v>668483</v>
      </c>
      <c r="H40">
        <v>669913.4</v>
      </c>
      <c r="I40">
        <v>671343.8</v>
      </c>
      <c r="J40">
        <v>672774.2</v>
      </c>
      <c r="K40">
        <v>674204.6</v>
      </c>
      <c r="L40">
        <v>675635</v>
      </c>
      <c r="M40">
        <v>677065.4</v>
      </c>
      <c r="N40">
        <v>678495.7</v>
      </c>
      <c r="O40">
        <v>679926.1</v>
      </c>
      <c r="P40">
        <v>681356.5</v>
      </c>
      <c r="Q40">
        <v>682786.9</v>
      </c>
      <c r="R40">
        <v>684217.3</v>
      </c>
      <c r="S40">
        <v>685647.7</v>
      </c>
      <c r="T40">
        <v>687078.1</v>
      </c>
      <c r="U40">
        <v>688508.5</v>
      </c>
      <c r="AF40">
        <v>7</v>
      </c>
      <c r="AG40">
        <v>0.88442860000000001</v>
      </c>
    </row>
    <row r="41" spans="1:33" x14ac:dyDescent="0.35">
      <c r="A41" s="2" t="s">
        <v>14</v>
      </c>
      <c r="B41">
        <v>67574.63</v>
      </c>
      <c r="C41">
        <v>69660.259999999995</v>
      </c>
      <c r="D41">
        <v>71745.899999999994</v>
      </c>
      <c r="E41">
        <v>73831.53</v>
      </c>
      <c r="F41">
        <v>75917.16</v>
      </c>
      <c r="G41">
        <v>78002.789999999994</v>
      </c>
      <c r="H41">
        <v>80088.429999999993</v>
      </c>
      <c r="I41">
        <v>82174.06</v>
      </c>
      <c r="J41">
        <v>84259.69</v>
      </c>
      <c r="K41">
        <v>86345.32</v>
      </c>
      <c r="L41">
        <v>88430.96</v>
      </c>
      <c r="M41">
        <v>90516.59</v>
      </c>
      <c r="N41">
        <v>92602.22</v>
      </c>
      <c r="O41">
        <v>94687.85</v>
      </c>
      <c r="P41">
        <v>96773.49</v>
      </c>
      <c r="Q41">
        <v>98859.12</v>
      </c>
      <c r="R41">
        <v>100944.75</v>
      </c>
      <c r="S41">
        <v>103030.38</v>
      </c>
      <c r="T41">
        <v>105116.02</v>
      </c>
      <c r="U41">
        <v>107201.65</v>
      </c>
      <c r="AF41">
        <v>8</v>
      </c>
      <c r="AG41">
        <v>0.89302749999999997</v>
      </c>
    </row>
    <row r="42" spans="1:33" x14ac:dyDescent="0.35">
      <c r="A42" s="2" t="s">
        <v>21</v>
      </c>
      <c r="B42">
        <v>0.77861880000000006</v>
      </c>
      <c r="C42">
        <v>0.78924430000000001</v>
      </c>
      <c r="D42">
        <v>0.80553330000000001</v>
      </c>
      <c r="E42">
        <v>0.82247709999999996</v>
      </c>
      <c r="F42">
        <v>0.83797440000000001</v>
      </c>
      <c r="G42">
        <v>0.85130530000000004</v>
      </c>
      <c r="H42">
        <v>0.86238740000000003</v>
      </c>
      <c r="I42">
        <v>0.87141109999999999</v>
      </c>
      <c r="J42">
        <v>0.87866219999999995</v>
      </c>
      <c r="K42">
        <v>0.8844381</v>
      </c>
      <c r="L42">
        <v>0.88901200000000002</v>
      </c>
      <c r="M42">
        <v>0.89261939999999995</v>
      </c>
      <c r="N42">
        <v>0.89545669999999999</v>
      </c>
      <c r="O42">
        <v>0.89768380000000003</v>
      </c>
      <c r="P42">
        <v>0.89942960000000005</v>
      </c>
      <c r="Q42" s="20">
        <v>0.93698519999999996</v>
      </c>
      <c r="R42" s="20">
        <v>0.93698519999999996</v>
      </c>
      <c r="S42" s="20">
        <v>0.93698519999999996</v>
      </c>
      <c r="T42" s="20">
        <v>0.93698519999999996</v>
      </c>
      <c r="U42" s="20">
        <v>0.93698519999999996</v>
      </c>
      <c r="AF42">
        <v>9</v>
      </c>
      <c r="AG42">
        <v>0.89980380000000004</v>
      </c>
    </row>
    <row r="43" spans="1:33" x14ac:dyDescent="0.35">
      <c r="A43" s="2" t="s">
        <v>22</v>
      </c>
      <c r="B43">
        <v>1</v>
      </c>
      <c r="C43">
        <v>2</v>
      </c>
      <c r="D43">
        <v>3</v>
      </c>
      <c r="E43">
        <v>4</v>
      </c>
      <c r="F43">
        <v>5</v>
      </c>
      <c r="G43">
        <v>6</v>
      </c>
      <c r="H43">
        <v>7</v>
      </c>
      <c r="I43">
        <v>8</v>
      </c>
      <c r="J43">
        <v>9</v>
      </c>
      <c r="K43">
        <v>10</v>
      </c>
      <c r="L43">
        <v>11</v>
      </c>
      <c r="M43">
        <v>12</v>
      </c>
      <c r="N43">
        <v>13</v>
      </c>
      <c r="O43">
        <v>14</v>
      </c>
      <c r="P43">
        <v>15</v>
      </c>
      <c r="Q43">
        <v>16</v>
      </c>
      <c r="R43">
        <v>17</v>
      </c>
      <c r="S43">
        <v>18</v>
      </c>
      <c r="T43">
        <v>19</v>
      </c>
      <c r="U43">
        <v>20</v>
      </c>
      <c r="AF43">
        <v>10</v>
      </c>
      <c r="AG43">
        <v>0.90513030000000005</v>
      </c>
    </row>
    <row r="44" spans="1:33" x14ac:dyDescent="0.35">
      <c r="A44" s="2" t="s">
        <v>26</v>
      </c>
      <c r="B44">
        <v>67574.63</v>
      </c>
      <c r="C44">
        <v>69660.259999999995</v>
      </c>
      <c r="D44">
        <v>71745.899999999994</v>
      </c>
      <c r="E44">
        <v>73831.53</v>
      </c>
      <c r="F44">
        <v>75917.16</v>
      </c>
      <c r="G44">
        <v>78002.789999999994</v>
      </c>
      <c r="H44">
        <v>80088.429999999993</v>
      </c>
      <c r="I44">
        <v>82174.06</v>
      </c>
      <c r="J44">
        <v>84259.69</v>
      </c>
      <c r="K44">
        <v>86345.32</v>
      </c>
      <c r="L44">
        <v>88430.96</v>
      </c>
      <c r="M44">
        <v>90516.59</v>
      </c>
      <c r="N44">
        <v>92602.22</v>
      </c>
      <c r="O44">
        <v>94687.85</v>
      </c>
      <c r="P44">
        <v>96773.49</v>
      </c>
      <c r="Q44">
        <v>98859.12</v>
      </c>
      <c r="R44">
        <v>100944.75</v>
      </c>
      <c r="S44">
        <v>103030.38</v>
      </c>
      <c r="T44">
        <v>105116.02</v>
      </c>
      <c r="U44">
        <v>107201.65</v>
      </c>
      <c r="AF44">
        <v>11</v>
      </c>
      <c r="AG44">
        <v>0.90930979999999995</v>
      </c>
    </row>
    <row r="45" spans="1:33" x14ac:dyDescent="0.35">
      <c r="A45" s="2" t="s">
        <v>35</v>
      </c>
      <c r="B45">
        <v>0.76599249999999997</v>
      </c>
      <c r="C45">
        <v>0.79619119999999999</v>
      </c>
      <c r="D45">
        <v>0.82174910000000001</v>
      </c>
      <c r="E45">
        <v>0.84281379999999995</v>
      </c>
      <c r="F45">
        <v>0.85988200000000004</v>
      </c>
      <c r="G45">
        <v>0.87355649999999996</v>
      </c>
      <c r="H45">
        <v>0.88442860000000001</v>
      </c>
      <c r="I45">
        <v>0.89302749999999997</v>
      </c>
      <c r="J45">
        <v>0.89980380000000004</v>
      </c>
      <c r="K45">
        <v>0.90513030000000005</v>
      </c>
      <c r="L45">
        <v>0.90930979999999995</v>
      </c>
      <c r="M45">
        <v>0.91258530000000004</v>
      </c>
      <c r="N45">
        <v>0.91515000000000002</v>
      </c>
      <c r="O45">
        <v>0.91715690000000005</v>
      </c>
      <c r="P45">
        <v>0.91872670000000001</v>
      </c>
      <c r="Q45">
        <v>0.93214750000000002</v>
      </c>
      <c r="R45">
        <v>0.93214750000000002</v>
      </c>
      <c r="S45">
        <v>0.93214750000000002</v>
      </c>
      <c r="T45">
        <v>0.93214750000000002</v>
      </c>
      <c r="U45">
        <v>0.93214750000000002</v>
      </c>
      <c r="AF45">
        <v>12</v>
      </c>
      <c r="AG45">
        <v>0.91258530000000004</v>
      </c>
    </row>
    <row r="46" spans="1:33" x14ac:dyDescent="0.35">
      <c r="AF46">
        <v>13</v>
      </c>
      <c r="AG46">
        <v>0.91515000000000002</v>
      </c>
    </row>
    <row r="47" spans="1:33" x14ac:dyDescent="0.35">
      <c r="AF47">
        <v>14</v>
      </c>
      <c r="AG47">
        <v>0.91715690000000005</v>
      </c>
    </row>
    <row r="48" spans="1:33" x14ac:dyDescent="0.35">
      <c r="B48">
        <v>2004</v>
      </c>
      <c r="C48">
        <v>2005</v>
      </c>
      <c r="D48">
        <v>2006</v>
      </c>
      <c r="E48">
        <v>2007</v>
      </c>
      <c r="F48">
        <v>2008</v>
      </c>
      <c r="G48">
        <v>2009</v>
      </c>
      <c r="H48">
        <v>2010</v>
      </c>
      <c r="I48">
        <v>2011</v>
      </c>
      <c r="J48">
        <v>2012</v>
      </c>
      <c r="K48">
        <v>2013</v>
      </c>
      <c r="L48">
        <v>2014</v>
      </c>
      <c r="M48">
        <v>2015</v>
      </c>
      <c r="N48">
        <v>2016</v>
      </c>
      <c r="O48">
        <v>2017</v>
      </c>
      <c r="P48">
        <v>2018</v>
      </c>
      <c r="Q48">
        <v>2019</v>
      </c>
      <c r="R48">
        <v>2020</v>
      </c>
      <c r="S48">
        <v>2021</v>
      </c>
      <c r="T48">
        <v>2022</v>
      </c>
      <c r="U48">
        <v>2023</v>
      </c>
      <c r="AF48">
        <v>15</v>
      </c>
      <c r="AG48">
        <v>0.91872670000000001</v>
      </c>
    </row>
    <row r="49" spans="1:33" ht="15" thickBot="1" x14ac:dyDescent="0.4">
      <c r="A49" t="s">
        <v>37</v>
      </c>
      <c r="B49" s="1">
        <v>19450</v>
      </c>
      <c r="C49" s="1">
        <v>19635</v>
      </c>
      <c r="D49" s="1">
        <v>22766</v>
      </c>
      <c r="E49" s="1">
        <v>24723</v>
      </c>
      <c r="F49" s="1">
        <v>23494</v>
      </c>
      <c r="G49" s="1">
        <v>25324</v>
      </c>
      <c r="H49" s="1">
        <v>26224</v>
      </c>
      <c r="I49" s="1">
        <v>27099</v>
      </c>
      <c r="J49" s="1">
        <v>28939</v>
      </c>
      <c r="K49" s="1">
        <v>29210</v>
      </c>
      <c r="L49" s="1">
        <v>28899</v>
      </c>
      <c r="M49" s="1">
        <v>27660</v>
      </c>
      <c r="N49" s="1">
        <v>30823</v>
      </c>
      <c r="O49" s="1">
        <v>28326</v>
      </c>
      <c r="P49" s="1">
        <v>30519</v>
      </c>
      <c r="Q49" s="1">
        <v>32890</v>
      </c>
      <c r="R49" s="1">
        <v>35028</v>
      </c>
      <c r="S49" s="1">
        <v>33377</v>
      </c>
      <c r="T49" s="1">
        <v>30775</v>
      </c>
      <c r="U49" s="1">
        <v>31927</v>
      </c>
      <c r="AF49">
        <v>16</v>
      </c>
      <c r="AG49">
        <v>0.85671980000000003</v>
      </c>
    </row>
    <row r="50" spans="1:33" x14ac:dyDescent="0.35">
      <c r="AF50">
        <v>17</v>
      </c>
      <c r="AG50">
        <v>0.85671980000000003</v>
      </c>
    </row>
    <row r="51" spans="1:33" x14ac:dyDescent="0.35">
      <c r="AF51">
        <v>18</v>
      </c>
      <c r="AG51">
        <v>0.85671980000000003</v>
      </c>
    </row>
    <row r="52" spans="1:33" ht="15" thickBot="1" x14ac:dyDescent="0.4">
      <c r="AF52">
        <v>19</v>
      </c>
      <c r="AG52">
        <v>0.85671980000000003</v>
      </c>
    </row>
    <row r="53" spans="1:33" x14ac:dyDescent="0.35">
      <c r="H53" s="17" t="s">
        <v>27</v>
      </c>
      <c r="I53" s="7" t="s">
        <v>27</v>
      </c>
      <c r="J53" s="7">
        <v>2024</v>
      </c>
      <c r="K53" s="7">
        <v>2025</v>
      </c>
      <c r="L53" s="7">
        <v>2026</v>
      </c>
      <c r="M53" s="7">
        <v>2027</v>
      </c>
      <c r="N53" s="7">
        <v>2028</v>
      </c>
      <c r="O53" s="7">
        <v>2029</v>
      </c>
      <c r="P53" s="7">
        <v>2030</v>
      </c>
      <c r="Q53" s="7">
        <v>2031</v>
      </c>
      <c r="R53" s="7">
        <v>2032</v>
      </c>
      <c r="S53" s="7">
        <v>2033</v>
      </c>
      <c r="T53" s="7">
        <v>2034</v>
      </c>
      <c r="U53" s="7">
        <v>2035</v>
      </c>
      <c r="V53" s="7">
        <v>2036</v>
      </c>
      <c r="W53" s="7">
        <v>2037</v>
      </c>
      <c r="X53" s="7">
        <v>2038</v>
      </c>
      <c r="Y53" s="7">
        <v>2039</v>
      </c>
      <c r="Z53" s="7">
        <v>2040</v>
      </c>
      <c r="AA53" s="7">
        <v>2041</v>
      </c>
      <c r="AB53" s="7">
        <v>2042</v>
      </c>
      <c r="AC53" s="8">
        <v>2043</v>
      </c>
      <c r="AF53">
        <v>20</v>
      </c>
      <c r="AG53">
        <v>0.85671980000000003</v>
      </c>
    </row>
    <row r="54" spans="1:33" x14ac:dyDescent="0.35">
      <c r="H54" s="11" t="s">
        <v>28</v>
      </c>
      <c r="I54" s="3" t="s">
        <v>0</v>
      </c>
      <c r="J54">
        <f>J2+J13</f>
        <v>110828.75771040638</v>
      </c>
      <c r="K54">
        <f t="shared" ref="K54:AC54" si="14">K2+K13</f>
        <v>114496.49854821307</v>
      </c>
      <c r="L54">
        <f t="shared" si="14"/>
        <v>118179.05288962206</v>
      </c>
      <c r="M54">
        <f t="shared" si="14"/>
        <v>121876.38782632838</v>
      </c>
      <c r="N54">
        <f t="shared" si="14"/>
        <v>125588.51979474763</v>
      </c>
      <c r="O54">
        <f t="shared" si="14"/>
        <v>129315.42945026974</v>
      </c>
      <c r="P54">
        <f t="shared" si="14"/>
        <v>133057.17157866276</v>
      </c>
      <c r="Q54">
        <f t="shared" si="14"/>
        <v>136813.69416046052</v>
      </c>
      <c r="R54">
        <f t="shared" si="14"/>
        <v>140585.01377397115</v>
      </c>
      <c r="S54">
        <f t="shared" si="14"/>
        <v>144371.13041919476</v>
      </c>
      <c r="T54">
        <f t="shared" si="14"/>
        <v>148172.06085180835</v>
      </c>
      <c r="U54">
        <f t="shared" si="14"/>
        <v>151987.7715959315</v>
      </c>
      <c r="V54">
        <f t="shared" si="14"/>
        <v>155818.25640651429</v>
      </c>
      <c r="W54">
        <f t="shared" si="14"/>
        <v>159663.56069682929</v>
      </c>
      <c r="X54">
        <f t="shared" si="14"/>
        <v>163523.6789164269</v>
      </c>
      <c r="Y54">
        <f t="shared" si="14"/>
        <v>167398.57730564152</v>
      </c>
      <c r="Z54">
        <f t="shared" si="14"/>
        <v>171288.27272656909</v>
      </c>
      <c r="AA54">
        <f t="shared" si="14"/>
        <v>175192.76517920953</v>
      </c>
      <c r="AB54">
        <f t="shared" si="14"/>
        <v>179112.0717030277</v>
      </c>
      <c r="AC54" s="10">
        <f t="shared" si="14"/>
        <v>183046.15825456777</v>
      </c>
    </row>
    <row r="55" spans="1:33" x14ac:dyDescent="0.35">
      <c r="H55" s="11"/>
      <c r="I55" s="3" t="s">
        <v>1</v>
      </c>
      <c r="J55">
        <f t="shared" ref="J55:AC60" si="15">J3+J14</f>
        <v>10595054.955377335</v>
      </c>
      <c r="K55">
        <f t="shared" si="15"/>
        <v>10945685.211832829</v>
      </c>
      <c r="L55">
        <f t="shared" si="15"/>
        <v>11297731.615937999</v>
      </c>
      <c r="M55">
        <f t="shared" si="15"/>
        <v>11651191.021710638</v>
      </c>
      <c r="N55">
        <f t="shared" si="15"/>
        <v>12006065.00044623</v>
      </c>
      <c r="O55">
        <f t="shared" si="15"/>
        <v>12362351.702830475</v>
      </c>
      <c r="P55">
        <f t="shared" si="15"/>
        <v>12720056.366296645</v>
      </c>
      <c r="Q55">
        <f t="shared" si="15"/>
        <v>13079174.017865576</v>
      </c>
      <c r="R55">
        <f t="shared" si="15"/>
        <v>13439706.242397457</v>
      </c>
      <c r="S55">
        <f t="shared" si="15"/>
        <v>13801653.039892294</v>
      </c>
      <c r="T55">
        <f t="shared" si="15"/>
        <v>14165016.012166463</v>
      </c>
      <c r="U55">
        <f t="shared" si="15"/>
        <v>14529791.958978442</v>
      </c>
      <c r="V55">
        <f t="shared" si="15"/>
        <v>14895980.28331127</v>
      </c>
      <c r="W55">
        <f t="shared" si="15"/>
        <v>15263585.326602397</v>
      </c>
      <c r="X55">
        <f t="shared" si="15"/>
        <v>15632606.558237566</v>
      </c>
      <c r="Y55">
        <f t="shared" si="15"/>
        <v>16003040.750845835</v>
      </c>
      <c r="Z55">
        <f t="shared" si="15"/>
        <v>16374889.51641706</v>
      </c>
      <c r="AA55">
        <f t="shared" si="15"/>
        <v>16748152.854951236</v>
      </c>
      <c r="AB55">
        <f t="shared" si="15"/>
        <v>17122832.395394403</v>
      </c>
      <c r="AC55" s="10">
        <f t="shared" si="15"/>
        <v>17498924.883245729</v>
      </c>
    </row>
    <row r="56" spans="1:33" x14ac:dyDescent="0.35">
      <c r="H56" s="11"/>
      <c r="I56" s="3" t="s">
        <v>2</v>
      </c>
      <c r="J56">
        <f t="shared" si="15"/>
        <v>84434808.865312502</v>
      </c>
      <c r="K56">
        <f t="shared" si="15"/>
        <v>87229074.568596035</v>
      </c>
      <c r="L56">
        <f t="shared" si="15"/>
        <v>90034625.928879827</v>
      </c>
      <c r="M56">
        <f t="shared" si="15"/>
        <v>92851437.874995589</v>
      </c>
      <c r="N56">
        <f t="shared" si="15"/>
        <v>95679522.929014593</v>
      </c>
      <c r="O56">
        <f t="shared" si="15"/>
        <v>98518866.353259712</v>
      </c>
      <c r="P56">
        <f t="shared" si="15"/>
        <v>101369509.88622867</v>
      </c>
      <c r="Q56">
        <f t="shared" si="15"/>
        <v>104231413.89692877</v>
      </c>
      <c r="R56">
        <f t="shared" si="15"/>
        <v>107104591.01553214</v>
      </c>
      <c r="S56">
        <f t="shared" si="15"/>
        <v>109989041.24203879</v>
      </c>
      <c r="T56">
        <f t="shared" si="15"/>
        <v>112884777.34174913</v>
      </c>
      <c r="U56">
        <f t="shared" si="15"/>
        <v>115791773.81108798</v>
      </c>
      <c r="V56">
        <f t="shared" si="15"/>
        <v>118710025.89226845</v>
      </c>
      <c r="W56">
        <f t="shared" si="15"/>
        <v>121639568.18335947</v>
      </c>
      <c r="X56">
        <f t="shared" si="15"/>
        <v>124580396.45575495</v>
      </c>
      <c r="Y56">
        <f t="shared" si="15"/>
        <v>127532484.98967816</v>
      </c>
      <c r="Z56">
        <f t="shared" si="15"/>
        <v>130495846.63150465</v>
      </c>
      <c r="AA56">
        <f t="shared" si="15"/>
        <v>133470481.38123439</v>
      </c>
      <c r="AB56">
        <f t="shared" si="15"/>
        <v>136456402.22037128</v>
      </c>
      <c r="AC56" s="10">
        <f t="shared" si="15"/>
        <v>139453583.21293324</v>
      </c>
    </row>
    <row r="57" spans="1:33" x14ac:dyDescent="0.35">
      <c r="H57" s="11"/>
      <c r="I57" s="3" t="s">
        <v>3</v>
      </c>
      <c r="J57">
        <f t="shared" si="15"/>
        <v>313283394.6949116</v>
      </c>
      <c r="K57">
        <f t="shared" si="15"/>
        <v>323651121.66638643</v>
      </c>
      <c r="L57">
        <f t="shared" si="15"/>
        <v>334060722.46909195</v>
      </c>
      <c r="M57">
        <f t="shared" si="15"/>
        <v>344512104.08001012</v>
      </c>
      <c r="N57">
        <f t="shared" si="15"/>
        <v>355005312.96051252</v>
      </c>
      <c r="O57">
        <f t="shared" si="15"/>
        <v>365540294.42853612</v>
      </c>
      <c r="P57">
        <f t="shared" si="15"/>
        <v>376117203.34886289</v>
      </c>
      <c r="Q57">
        <f t="shared" si="15"/>
        <v>386735892.67630982</v>
      </c>
      <c r="R57">
        <f t="shared" si="15"/>
        <v>397396409.27334082</v>
      </c>
      <c r="S57">
        <f t="shared" si="15"/>
        <v>408098753.13995612</v>
      </c>
      <c r="T57">
        <f t="shared" si="15"/>
        <v>418842971.63999414</v>
      </c>
      <c r="U57">
        <f t="shared" si="15"/>
        <v>429628970.1460526</v>
      </c>
      <c r="V57">
        <f t="shared" si="15"/>
        <v>440456731.00503755</v>
      </c>
      <c r="W57">
        <f t="shared" si="15"/>
        <v>451326382.58818156</v>
      </c>
      <c r="X57">
        <f t="shared" si="15"/>
        <v>462237909.20584083</v>
      </c>
      <c r="Y57">
        <f t="shared" si="15"/>
        <v>473191215.42842793</v>
      </c>
      <c r="Z57">
        <f t="shared" si="15"/>
        <v>484186348.92059934</v>
      </c>
      <c r="AA57">
        <f t="shared" si="15"/>
        <v>495223309.68235493</v>
      </c>
      <c r="AB57">
        <f t="shared" si="15"/>
        <v>506302145.87972546</v>
      </c>
      <c r="AC57" s="10">
        <f t="shared" si="15"/>
        <v>517422761.2809242</v>
      </c>
    </row>
    <row r="58" spans="1:33" x14ac:dyDescent="0.35">
      <c r="H58" s="11"/>
      <c r="I58" s="3" t="s">
        <v>4</v>
      </c>
      <c r="J58">
        <f t="shared" si="15"/>
        <v>469199554.66914272</v>
      </c>
      <c r="K58">
        <f t="shared" si="15"/>
        <v>484727134.36319119</v>
      </c>
      <c r="L58">
        <f t="shared" si="15"/>
        <v>500317427.82789707</v>
      </c>
      <c r="M58">
        <f t="shared" si="15"/>
        <v>515970295.74416703</v>
      </c>
      <c r="N58">
        <f t="shared" si="15"/>
        <v>531685807.69645739</v>
      </c>
      <c r="O58">
        <f t="shared" si="15"/>
        <v>547463881.78831303</v>
      </c>
      <c r="P58">
        <f t="shared" si="15"/>
        <v>563304749.95825315</v>
      </c>
      <c r="Q58">
        <f t="shared" si="15"/>
        <v>579208191.97904718</v>
      </c>
      <c r="R58">
        <f t="shared" si="15"/>
        <v>595174278.03586173</v>
      </c>
      <c r="S58">
        <f t="shared" si="15"/>
        <v>611203008.12869704</v>
      </c>
      <c r="T58">
        <f t="shared" si="15"/>
        <v>627294453.1936202</v>
      </c>
      <c r="U58">
        <f t="shared" si="15"/>
        <v>643448471.50867653</v>
      </c>
      <c r="V58">
        <f t="shared" si="15"/>
        <v>659665036.63510871</v>
      </c>
      <c r="W58">
        <f t="shared" si="15"/>
        <v>675944340.83246803</v>
      </c>
      <c r="X58">
        <f t="shared" si="15"/>
        <v>692286360.60262537</v>
      </c>
      <c r="Y58">
        <f t="shared" si="15"/>
        <v>708690953.02220595</v>
      </c>
      <c r="Z58">
        <f t="shared" si="15"/>
        <v>725158189.47780728</v>
      </c>
      <c r="AA58">
        <f t="shared" si="15"/>
        <v>741688069.96942914</v>
      </c>
      <c r="AB58">
        <f t="shared" si="15"/>
        <v>758280666.63456953</v>
      </c>
      <c r="AC58" s="10">
        <f t="shared" si="15"/>
        <v>774935835.34841275</v>
      </c>
    </row>
    <row r="59" spans="1:33" x14ac:dyDescent="0.35">
      <c r="H59" s="11"/>
      <c r="I59" s="3" t="s">
        <v>5</v>
      </c>
      <c r="J59">
        <f t="shared" si="15"/>
        <v>225459707.52928066</v>
      </c>
      <c r="K59">
        <f t="shared" si="15"/>
        <v>232921018.05615532</v>
      </c>
      <c r="L59">
        <f t="shared" si="15"/>
        <v>240412463.79575506</v>
      </c>
      <c r="M59">
        <f t="shared" si="15"/>
        <v>247933977.80248767</v>
      </c>
      <c r="N59">
        <f t="shared" si="15"/>
        <v>255485593.51306695</v>
      </c>
      <c r="O59">
        <f t="shared" si="15"/>
        <v>263067271.57461917</v>
      </c>
      <c r="P59">
        <f t="shared" si="15"/>
        <v>270679123.43821061</v>
      </c>
      <c r="Q59">
        <f t="shared" si="15"/>
        <v>278321043.28028178</v>
      </c>
      <c r="R59">
        <f t="shared" si="15"/>
        <v>285993064.82619971</v>
      </c>
      <c r="S59">
        <f t="shared" si="15"/>
        <v>293695188.07596433</v>
      </c>
      <c r="T59">
        <f t="shared" si="15"/>
        <v>301427447.11576527</v>
      </c>
      <c r="U59">
        <f t="shared" si="15"/>
        <v>309189773.84538782</v>
      </c>
      <c r="V59">
        <f t="shared" si="15"/>
        <v>316982155.56048357</v>
      </c>
      <c r="W59">
        <f t="shared" si="15"/>
        <v>324804684.64558679</v>
      </c>
      <c r="X59">
        <f t="shared" si="15"/>
        <v>332657349.80937934</v>
      </c>
      <c r="Y59">
        <f t="shared" si="15"/>
        <v>340540082.37434053</v>
      </c>
      <c r="Z59">
        <f t="shared" si="15"/>
        <v>348452916.64314842</v>
      </c>
      <c r="AA59">
        <f t="shared" si="15"/>
        <v>356395852.61580294</v>
      </c>
      <c r="AB59">
        <f t="shared" si="15"/>
        <v>364368924.95580506</v>
      </c>
      <c r="AC59" s="10">
        <f t="shared" si="15"/>
        <v>372372064.40831757</v>
      </c>
    </row>
    <row r="60" spans="1:33" x14ac:dyDescent="0.35">
      <c r="H60" s="11"/>
      <c r="I60" s="3" t="s">
        <v>6</v>
      </c>
      <c r="J60">
        <f t="shared" si="15"/>
        <v>29455412.87349727</v>
      </c>
      <c r="K60">
        <f t="shared" si="15"/>
        <v>30430203.37843892</v>
      </c>
      <c r="L60">
        <f t="shared" si="15"/>
        <v>31408930.92890669</v>
      </c>
      <c r="M60">
        <f t="shared" si="15"/>
        <v>32391586.778725572</v>
      </c>
      <c r="N60">
        <f t="shared" si="15"/>
        <v>33378175.296269059</v>
      </c>
      <c r="O60">
        <f t="shared" si="15"/>
        <v>34368691.340240926</v>
      </c>
      <c r="P60">
        <f t="shared" si="15"/>
        <v>35363149.471279114</v>
      </c>
      <c r="Q60">
        <f t="shared" si="15"/>
        <v>36361535.86395704</v>
      </c>
      <c r="R60">
        <f t="shared" si="15"/>
        <v>37363854.924359567</v>
      </c>
      <c r="S60">
        <f t="shared" si="15"/>
        <v>38370106.652486712</v>
      </c>
      <c r="T60">
        <f t="shared" si="15"/>
        <v>39380295.501563393</v>
      </c>
      <c r="U60">
        <f t="shared" si="15"/>
        <v>40394412.574567765</v>
      </c>
      <c r="V60">
        <f t="shared" si="15"/>
        <v>41412456.211727306</v>
      </c>
      <c r="W60">
        <f t="shared" si="15"/>
        <v>42434438.482713498</v>
      </c>
      <c r="X60">
        <f t="shared" si="15"/>
        <v>43460357.912360594</v>
      </c>
      <c r="Y60">
        <f t="shared" si="15"/>
        <v>44490205.528224006</v>
      </c>
      <c r="Z60">
        <f t="shared" si="15"/>
        <v>45523985.811812036</v>
      </c>
      <c r="AA60">
        <f t="shared" si="15"/>
        <v>46561698.763124667</v>
      </c>
      <c r="AB60">
        <f t="shared" si="15"/>
        <v>47603348.910810262</v>
      </c>
      <c r="AC60" s="10">
        <f t="shared" si="15"/>
        <v>48648927.207000121</v>
      </c>
    </row>
    <row r="61" spans="1:33" x14ac:dyDescent="0.35">
      <c r="H61" s="11"/>
      <c r="AC61" s="10"/>
    </row>
    <row r="62" spans="1:33" x14ac:dyDescent="0.35">
      <c r="H62" s="11" t="s">
        <v>23</v>
      </c>
      <c r="I62" s="3" t="s">
        <v>0</v>
      </c>
      <c r="J62">
        <f>J23+J32</f>
        <v>85350.358758743649</v>
      </c>
      <c r="K62">
        <f t="shared" ref="K62:AC62" si="16">K23+K32</f>
        <v>90053.229647161439</v>
      </c>
      <c r="L62">
        <f t="shared" si="16"/>
        <v>94991.491649563744</v>
      </c>
      <c r="M62">
        <f t="shared" si="16"/>
        <v>99855.544063053778</v>
      </c>
      <c r="N62">
        <f t="shared" si="16"/>
        <v>104515.24199043956</v>
      </c>
      <c r="O62">
        <f t="shared" si="16"/>
        <v>108929.72094105039</v>
      </c>
      <c r="P62">
        <f t="shared" si="16"/>
        <v>113101.1835973706</v>
      </c>
      <c r="Q62">
        <f t="shared" si="16"/>
        <v>117050.84350006829</v>
      </c>
      <c r="R62">
        <f t="shared" si="16"/>
        <v>120806.80645096759</v>
      </c>
      <c r="S62">
        <f t="shared" si="16"/>
        <v>124397.89980214127</v>
      </c>
      <c r="T62">
        <f t="shared" si="16"/>
        <v>127850.91583501088</v>
      </c>
      <c r="U62">
        <f t="shared" si="16"/>
        <v>131189.39615412429</v>
      </c>
      <c r="V62">
        <f t="shared" si="16"/>
        <v>134433.47237348274</v>
      </c>
      <c r="W62">
        <f t="shared" si="16"/>
        <v>137600.03861344594</v>
      </c>
      <c r="X62">
        <f t="shared" si="16"/>
        <v>140703.06515130567</v>
      </c>
      <c r="Y62">
        <f t="shared" si="16"/>
        <v>147938.11842759789</v>
      </c>
      <c r="Z62">
        <f t="shared" si="16"/>
        <v>150874.33076190302</v>
      </c>
      <c r="AA62">
        <f t="shared" si="16"/>
        <v>153805.89317797392</v>
      </c>
      <c r="AB62">
        <f t="shared" si="16"/>
        <v>156732.98235977718</v>
      </c>
      <c r="AC62" s="10">
        <f t="shared" si="16"/>
        <v>159655.72877099554</v>
      </c>
    </row>
    <row r="63" spans="1:33" x14ac:dyDescent="0.35">
      <c r="H63" s="11"/>
      <c r="I63" s="3" t="s">
        <v>1</v>
      </c>
      <c r="J63">
        <f t="shared" ref="J63:AC68" si="17">J24+J33</f>
        <v>8201813.8732406944</v>
      </c>
      <c r="K63">
        <f t="shared" si="17"/>
        <v>8628111.2115523294</v>
      </c>
      <c r="L63">
        <f t="shared" si="17"/>
        <v>9099190.2136162892</v>
      </c>
      <c r="M63">
        <f t="shared" si="17"/>
        <v>9575488.4809539281</v>
      </c>
      <c r="N63">
        <f t="shared" si="17"/>
        <v>10039265.740004588</v>
      </c>
      <c r="O63">
        <f t="shared" si="17"/>
        <v>10483747.480358813</v>
      </c>
      <c r="P63">
        <f t="shared" si="17"/>
        <v>10907576.195154659</v>
      </c>
      <c r="Q63">
        <f t="shared" si="17"/>
        <v>11311921.254055887</v>
      </c>
      <c r="R63">
        <f t="shared" si="17"/>
        <v>11699004.120278921</v>
      </c>
      <c r="S63">
        <f t="shared" si="17"/>
        <v>12071332.880000025</v>
      </c>
      <c r="T63">
        <f t="shared" si="17"/>
        <v>12431343.1540197</v>
      </c>
      <c r="U63">
        <f t="shared" si="17"/>
        <v>12781225.882609807</v>
      </c>
      <c r="V63">
        <f t="shared" si="17"/>
        <v>13122883.237073708</v>
      </c>
      <c r="W63">
        <f t="shared" si="17"/>
        <v>13457925.58866382</v>
      </c>
      <c r="X63">
        <f t="shared" si="17"/>
        <v>13787693.464618778</v>
      </c>
      <c r="Y63">
        <f t="shared" si="17"/>
        <v>14594895.766654328</v>
      </c>
      <c r="Z63">
        <f t="shared" si="17"/>
        <v>14911729.039789086</v>
      </c>
      <c r="AA63">
        <f t="shared" si="17"/>
        <v>15229064.000563405</v>
      </c>
      <c r="AB63">
        <f t="shared" si="17"/>
        <v>15546909.323023142</v>
      </c>
      <c r="AC63" s="10">
        <f t="shared" si="17"/>
        <v>15865269.179623028</v>
      </c>
    </row>
    <row r="64" spans="1:33" x14ac:dyDescent="0.35">
      <c r="H64" s="11"/>
      <c r="I64" s="3" t="s">
        <v>2</v>
      </c>
      <c r="J64">
        <f t="shared" si="17"/>
        <v>65358291.138679154</v>
      </c>
      <c r="K64">
        <f t="shared" si="17"/>
        <v>68732198.502574101</v>
      </c>
      <c r="L64">
        <f t="shared" si="17"/>
        <v>72467343.416550592</v>
      </c>
      <c r="M64">
        <f t="shared" si="17"/>
        <v>76245738.716506734</v>
      </c>
      <c r="N64">
        <f t="shared" si="17"/>
        <v>79924705.237615123</v>
      </c>
      <c r="O64">
        <f t="shared" si="17"/>
        <v>83449637.114585847</v>
      </c>
      <c r="P64">
        <f t="shared" si="17"/>
        <v>86809434.207753032</v>
      </c>
      <c r="Q64">
        <f t="shared" si="17"/>
        <v>90013298.183958903</v>
      </c>
      <c r="R64">
        <f t="shared" si="17"/>
        <v>93078893.756115124</v>
      </c>
      <c r="S64">
        <f t="shared" si="17"/>
        <v>96026205.249810562</v>
      </c>
      <c r="T64">
        <f t="shared" si="17"/>
        <v>98874653.998492569</v>
      </c>
      <c r="U64">
        <f t="shared" si="17"/>
        <v>101641715.65715057</v>
      </c>
      <c r="V64">
        <f t="shared" si="17"/>
        <v>104342564.66085924</v>
      </c>
      <c r="W64">
        <f t="shared" si="17"/>
        <v>106990047.85136062</v>
      </c>
      <c r="X64">
        <f t="shared" si="17"/>
        <v>109594859.51116</v>
      </c>
      <c r="Y64">
        <f t="shared" si="17"/>
        <v>116009694.92540982</v>
      </c>
      <c r="Z64">
        <f t="shared" si="17"/>
        <v>118509737.84428322</v>
      </c>
      <c r="AA64">
        <f t="shared" si="17"/>
        <v>121013119.49402606</v>
      </c>
      <c r="AB64">
        <f t="shared" si="17"/>
        <v>123519914.73896699</v>
      </c>
      <c r="AC64" s="10">
        <f t="shared" si="17"/>
        <v>126030162.6224803</v>
      </c>
    </row>
    <row r="65" spans="1:31" x14ac:dyDescent="0.35">
      <c r="H65" s="11"/>
      <c r="I65" s="3" t="s">
        <v>3</v>
      </c>
      <c r="J65">
        <f t="shared" si="17"/>
        <v>241909685.24275374</v>
      </c>
      <c r="K65">
        <f t="shared" si="17"/>
        <v>254673948.81893247</v>
      </c>
      <c r="L65">
        <f t="shared" si="17"/>
        <v>268487593.87272131</v>
      </c>
      <c r="M65">
        <f t="shared" si="17"/>
        <v>282298574.3663528</v>
      </c>
      <c r="N65">
        <f t="shared" si="17"/>
        <v>295645873.36892021</v>
      </c>
      <c r="O65">
        <f t="shared" si="17"/>
        <v>308364160.61785436</v>
      </c>
      <c r="P65">
        <f t="shared" si="17"/>
        <v>320432806.15247166</v>
      </c>
      <c r="Q65">
        <f t="shared" si="17"/>
        <v>331897321.25972849</v>
      </c>
      <c r="R65">
        <f t="shared" si="17"/>
        <v>342829488.44173157</v>
      </c>
      <c r="S65">
        <f t="shared" si="17"/>
        <v>353306832.37109232</v>
      </c>
      <c r="T65">
        <f t="shared" si="17"/>
        <v>363403165.40746665</v>
      </c>
      <c r="U65">
        <f t="shared" si="17"/>
        <v>373184190.89354312</v>
      </c>
      <c r="V65">
        <f t="shared" si="17"/>
        <v>382706565.35459846</v>
      </c>
      <c r="W65">
        <f t="shared" si="17"/>
        <v>392018060.54411459</v>
      </c>
      <c r="X65">
        <f t="shared" si="17"/>
        <v>401158322.78426445</v>
      </c>
      <c r="Y65">
        <f t="shared" si="17"/>
        <v>423325013.65349382</v>
      </c>
      <c r="Z65">
        <f t="shared" si="17"/>
        <v>432030143.13830525</v>
      </c>
      <c r="AA65">
        <f t="shared" si="17"/>
        <v>440732687.01864123</v>
      </c>
      <c r="AB65">
        <f t="shared" si="17"/>
        <v>449433053.13392365</v>
      </c>
      <c r="AC65" s="10">
        <f t="shared" si="17"/>
        <v>458131517.71482795</v>
      </c>
    </row>
    <row r="66" spans="1:31" x14ac:dyDescent="0.35">
      <c r="H66" s="11"/>
      <c r="I66" s="3" t="s">
        <v>4</v>
      </c>
      <c r="J66">
        <f t="shared" si="17"/>
        <v>361603308.61609602</v>
      </c>
      <c r="K66">
        <f t="shared" si="17"/>
        <v>381064598.14661407</v>
      </c>
      <c r="L66">
        <f t="shared" si="17"/>
        <v>401739892.9271816</v>
      </c>
      <c r="M66">
        <f t="shared" si="17"/>
        <v>422212350.29330742</v>
      </c>
      <c r="N66">
        <f t="shared" si="17"/>
        <v>441876156.27368832</v>
      </c>
      <c r="O66">
        <f t="shared" si="17"/>
        <v>460529648.34486806</v>
      </c>
      <c r="P66">
        <f t="shared" si="17"/>
        <v>478167140.82545435</v>
      </c>
      <c r="Q66">
        <f t="shared" si="17"/>
        <v>494870657.72368991</v>
      </c>
      <c r="R66">
        <f t="shared" si="17"/>
        <v>510755259.5767839</v>
      </c>
      <c r="S66">
        <f t="shared" si="17"/>
        <v>525941101.86834604</v>
      </c>
      <c r="T66">
        <f t="shared" si="17"/>
        <v>540540805.7210499</v>
      </c>
      <c r="U66">
        <f t="shared" si="17"/>
        <v>554653773.16752601</v>
      </c>
      <c r="V66">
        <f t="shared" si="17"/>
        <v>568365248.16276574</v>
      </c>
      <c r="W66">
        <f t="shared" si="17"/>
        <v>581746875.16048717</v>
      </c>
      <c r="X66">
        <f t="shared" si="17"/>
        <v>594857967.79713643</v>
      </c>
      <c r="Y66">
        <f t="shared" si="17"/>
        <v>626138410.76718104</v>
      </c>
      <c r="Z66">
        <f t="shared" si="17"/>
        <v>638545887.94784367</v>
      </c>
      <c r="AA66">
        <f t="shared" si="17"/>
        <v>650932982.74052393</v>
      </c>
      <c r="AB66">
        <f t="shared" si="17"/>
        <v>663300449.34831226</v>
      </c>
      <c r="AC66" s="10">
        <f t="shared" si="17"/>
        <v>675648846.3073709</v>
      </c>
    </row>
    <row r="67" spans="1:31" x14ac:dyDescent="0.35">
      <c r="H67" s="11"/>
      <c r="I67" s="3" t="s">
        <v>5</v>
      </c>
      <c r="J67">
        <f t="shared" si="17"/>
        <v>173451283.61592618</v>
      </c>
      <c r="K67">
        <f t="shared" si="17"/>
        <v>182967471.61384559</v>
      </c>
      <c r="L67">
        <f t="shared" si="17"/>
        <v>192907140.5468944</v>
      </c>
      <c r="M67">
        <f t="shared" si="17"/>
        <v>202660879.9491756</v>
      </c>
      <c r="N67">
        <f t="shared" si="17"/>
        <v>211975572.48499203</v>
      </c>
      <c r="O67">
        <f t="shared" si="17"/>
        <v>220774888.25711221</v>
      </c>
      <c r="P67">
        <f t="shared" si="17"/>
        <v>229067351.11134553</v>
      </c>
      <c r="Q67">
        <f t="shared" si="17"/>
        <v>236898543.32917815</v>
      </c>
      <c r="R67">
        <f t="shared" si="17"/>
        <v>244327100.46666259</v>
      </c>
      <c r="S67">
        <f t="shared" si="17"/>
        <v>251412543.53614575</v>
      </c>
      <c r="T67">
        <f t="shared" si="17"/>
        <v>258209895.82099137</v>
      </c>
      <c r="U67">
        <f t="shared" si="17"/>
        <v>264767353.2385515</v>
      </c>
      <c r="V67">
        <f t="shared" si="17"/>
        <v>271126040.41879791</v>
      </c>
      <c r="W67">
        <f t="shared" si="17"/>
        <v>277320419.40981567</v>
      </c>
      <c r="X67">
        <f t="shared" si="17"/>
        <v>283378957.13320732</v>
      </c>
      <c r="Y67">
        <f t="shared" si="17"/>
        <v>297575348.09810811</v>
      </c>
      <c r="Z67">
        <f t="shared" si="17"/>
        <v>303273866.18663079</v>
      </c>
      <c r="AA67">
        <f t="shared" si="17"/>
        <v>308955688.87451059</v>
      </c>
      <c r="AB67">
        <f t="shared" si="17"/>
        <v>314621238.50175011</v>
      </c>
      <c r="AC67" s="10">
        <f t="shared" si="17"/>
        <v>320270843.99132311</v>
      </c>
    </row>
    <row r="68" spans="1:31" ht="15" thickBot="1" x14ac:dyDescent="0.4">
      <c r="H68" s="18"/>
      <c r="I68" s="19" t="s">
        <v>6</v>
      </c>
      <c r="J68" s="12">
        <f t="shared" si="17"/>
        <v>22611053.962349951</v>
      </c>
      <c r="K68" s="12">
        <f t="shared" si="17"/>
        <v>23883621.653711259</v>
      </c>
      <c r="L68" s="12">
        <f t="shared" si="17"/>
        <v>25184924.856253237</v>
      </c>
      <c r="M68" s="12">
        <f t="shared" si="17"/>
        <v>26447301.087611839</v>
      </c>
      <c r="N68" s="12">
        <f t="shared" si="17"/>
        <v>27644027.128159832</v>
      </c>
      <c r="O68" s="12">
        <f t="shared" si="17"/>
        <v>28768558.359289914</v>
      </c>
      <c r="P68" s="12">
        <f t="shared" si="17"/>
        <v>29823877.936180998</v>
      </c>
      <c r="Q68" s="12">
        <f t="shared" si="17"/>
        <v>30816961.702246465</v>
      </c>
      <c r="R68" s="12">
        <f t="shared" si="17"/>
        <v>31756021.416977566</v>
      </c>
      <c r="S68" s="12">
        <f t="shared" si="17"/>
        <v>32649125.331182934</v>
      </c>
      <c r="T68" s="12">
        <f t="shared" si="17"/>
        <v>33503609.1302277</v>
      </c>
      <c r="U68" s="12">
        <f t="shared" si="17"/>
        <v>34325838.364103779</v>
      </c>
      <c r="V68" s="12">
        <f t="shared" si="17"/>
        <v>35121210.905993611</v>
      </c>
      <c r="W68" s="12">
        <f t="shared" si="17"/>
        <v>35894233.518460527</v>
      </c>
      <c r="X68" s="12">
        <f t="shared" si="17"/>
        <v>36648618.504458718</v>
      </c>
      <c r="Y68" s="12">
        <f t="shared" si="17"/>
        <v>38368691.094997555</v>
      </c>
      <c r="Z68" s="12">
        <f t="shared" si="17"/>
        <v>39072629.256255627</v>
      </c>
      <c r="AA68" s="12">
        <f t="shared" si="17"/>
        <v>39773325.04730168</v>
      </c>
      <c r="AB68" s="12">
        <f t="shared" si="17"/>
        <v>40470842.859166428</v>
      </c>
      <c r="AC68" s="16">
        <f t="shared" si="17"/>
        <v>41165234.971764728</v>
      </c>
    </row>
    <row r="69" spans="1:31" x14ac:dyDescent="0.35">
      <c r="I69" s="3" t="s">
        <v>40</v>
      </c>
      <c r="J69">
        <f>SUM(J62:J67)</f>
        <v>850609732.84545457</v>
      </c>
      <c r="K69">
        <f t="shared" ref="K69:AC69" si="18">SUM(K62:K67)</f>
        <v>896156381.5231657</v>
      </c>
      <c r="L69">
        <f t="shared" si="18"/>
        <v>944796152.46861374</v>
      </c>
      <c r="M69">
        <f t="shared" si="18"/>
        <v>993092887.35035956</v>
      </c>
      <c r="N69">
        <f t="shared" si="18"/>
        <v>1039566088.3472106</v>
      </c>
      <c r="O69">
        <f t="shared" si="18"/>
        <v>1083711011.5357203</v>
      </c>
      <c r="P69">
        <f t="shared" si="18"/>
        <v>1125497409.6757765</v>
      </c>
      <c r="Q69">
        <f t="shared" si="18"/>
        <v>1165108792.5941114</v>
      </c>
      <c r="R69">
        <f t="shared" si="18"/>
        <v>1202810553.1680231</v>
      </c>
      <c r="S69">
        <f t="shared" si="18"/>
        <v>1238882413.8051968</v>
      </c>
      <c r="T69">
        <f t="shared" si="18"/>
        <v>1273587715.0178552</v>
      </c>
      <c r="U69">
        <f t="shared" si="18"/>
        <v>1307159448.2355351</v>
      </c>
      <c r="V69">
        <f t="shared" si="18"/>
        <v>1339797735.3064685</v>
      </c>
      <c r="W69">
        <f t="shared" si="18"/>
        <v>1371670928.5930552</v>
      </c>
      <c r="X69">
        <f t="shared" si="18"/>
        <v>1402918503.7555382</v>
      </c>
      <c r="Y69">
        <f t="shared" si="18"/>
        <v>1477791301.3292747</v>
      </c>
      <c r="Z69">
        <f t="shared" si="18"/>
        <v>1507422238.4876137</v>
      </c>
      <c r="AA69">
        <f t="shared" si="18"/>
        <v>1537017348.0214431</v>
      </c>
      <c r="AB69">
        <f t="shared" si="18"/>
        <v>1566578298.028336</v>
      </c>
      <c r="AC69">
        <f t="shared" si="18"/>
        <v>1596106295.5443964</v>
      </c>
    </row>
    <row r="70" spans="1:31" x14ac:dyDescent="0.35">
      <c r="I70" s="3" t="s">
        <v>39</v>
      </c>
      <c r="J70">
        <f>SUM(J54:J60)</f>
        <v>1132538762.3452325</v>
      </c>
      <c r="K70">
        <f t="shared" ref="K70:AC70" si="19">SUM(K54:K60)</f>
        <v>1170018733.7431488</v>
      </c>
      <c r="L70">
        <f t="shared" si="19"/>
        <v>1207650081.6193583</v>
      </c>
      <c r="M70">
        <f t="shared" si="19"/>
        <v>1245432469.689923</v>
      </c>
      <c r="N70">
        <f t="shared" si="19"/>
        <v>1283366065.9155617</v>
      </c>
      <c r="O70">
        <f t="shared" si="19"/>
        <v>1321450672.6172497</v>
      </c>
      <c r="P70">
        <f t="shared" si="19"/>
        <v>1359686849.6407099</v>
      </c>
      <c r="Q70">
        <f t="shared" si="19"/>
        <v>1398074065.4085505</v>
      </c>
      <c r="R70">
        <f t="shared" si="19"/>
        <v>1436612489.3314655</v>
      </c>
      <c r="S70">
        <f t="shared" si="19"/>
        <v>1475302121.4094548</v>
      </c>
      <c r="T70">
        <f t="shared" si="19"/>
        <v>1514143132.8657103</v>
      </c>
      <c r="U70">
        <f t="shared" si="19"/>
        <v>1553135181.6163473</v>
      </c>
      <c r="V70">
        <f t="shared" si="19"/>
        <v>1592278203.8443434</v>
      </c>
      <c r="W70">
        <f t="shared" si="19"/>
        <v>1631572663.6196084</v>
      </c>
      <c r="X70">
        <f t="shared" si="19"/>
        <v>1671018504.2231152</v>
      </c>
      <c r="Y70">
        <f t="shared" si="19"/>
        <v>1710615380.6710281</v>
      </c>
      <c r="Z70">
        <f t="shared" si="19"/>
        <v>1750363465.2740152</v>
      </c>
      <c r="AA70">
        <f t="shared" si="19"/>
        <v>1790262758.0320766</v>
      </c>
      <c r="AB70">
        <f t="shared" si="19"/>
        <v>1830313433.0683789</v>
      </c>
      <c r="AC70">
        <f t="shared" si="19"/>
        <v>1870515142.499088</v>
      </c>
    </row>
    <row r="71" spans="1:31" x14ac:dyDescent="0.35">
      <c r="A71" t="s">
        <v>29</v>
      </c>
      <c r="I71" s="3" t="s">
        <v>41</v>
      </c>
      <c r="J71">
        <f>J70-J69</f>
        <v>281929029.49977791</v>
      </c>
      <c r="K71">
        <f t="shared" ref="K71:AC71" si="20">K70-K69</f>
        <v>273862352.2199831</v>
      </c>
      <c r="L71">
        <f t="shared" si="20"/>
        <v>262853929.15074456</v>
      </c>
      <c r="M71">
        <f t="shared" si="20"/>
        <v>252339582.33956349</v>
      </c>
      <c r="N71">
        <f t="shared" si="20"/>
        <v>243799977.56835103</v>
      </c>
      <c r="O71">
        <f t="shared" si="20"/>
        <v>237739661.08152938</v>
      </c>
      <c r="P71">
        <f t="shared" si="20"/>
        <v>234189439.9649334</v>
      </c>
      <c r="Q71">
        <f t="shared" si="20"/>
        <v>232965272.81443906</v>
      </c>
      <c r="R71">
        <f t="shared" si="20"/>
        <v>233801936.16344237</v>
      </c>
      <c r="S71">
        <f t="shared" si="20"/>
        <v>236419707.60425806</v>
      </c>
      <c r="T71">
        <f t="shared" si="20"/>
        <v>240555417.84785509</v>
      </c>
      <c r="U71">
        <f t="shared" si="20"/>
        <v>245975733.38081217</v>
      </c>
      <c r="V71">
        <f t="shared" si="20"/>
        <v>252480468.53787494</v>
      </c>
      <c r="W71">
        <f t="shared" si="20"/>
        <v>259901735.02655315</v>
      </c>
      <c r="X71">
        <f t="shared" si="20"/>
        <v>268100000.46757698</v>
      </c>
      <c r="Y71">
        <f t="shared" si="20"/>
        <v>232824079.34175348</v>
      </c>
      <c r="Z71">
        <f t="shared" si="20"/>
        <v>242941226.78640151</v>
      </c>
      <c r="AA71">
        <f t="shared" si="20"/>
        <v>253245410.01063347</v>
      </c>
      <c r="AB71">
        <f t="shared" si="20"/>
        <v>263735135.04004288</v>
      </c>
      <c r="AC71">
        <f t="shared" si="20"/>
        <v>274408846.95469165</v>
      </c>
    </row>
    <row r="72" spans="1:31" x14ac:dyDescent="0.35">
      <c r="A72" t="s">
        <v>30</v>
      </c>
      <c r="J72">
        <v>17207420240.87804</v>
      </c>
      <c r="K72">
        <v>18084866213.802067</v>
      </c>
      <c r="L72">
        <v>18948343181.60862</v>
      </c>
      <c r="M72">
        <v>19817540996.096184</v>
      </c>
      <c r="N72">
        <v>20746332408.221313</v>
      </c>
      <c r="O72">
        <v>21683251901.493488</v>
      </c>
      <c r="P72">
        <v>22644122705.560318</v>
      </c>
      <c r="Q72">
        <v>23629495817.702995</v>
      </c>
      <c r="R72">
        <v>24623049818.285755</v>
      </c>
      <c r="S72">
        <v>25651619462.302193</v>
      </c>
      <c r="T72">
        <v>26725367451.79287</v>
      </c>
      <c r="U72">
        <v>27860477402.041</v>
      </c>
      <c r="V72">
        <v>28981615000.556282</v>
      </c>
      <c r="W72">
        <v>30186199310.232082</v>
      </c>
      <c r="X72">
        <v>31393741034.273262</v>
      </c>
      <c r="Y72">
        <v>32601148289.366169</v>
      </c>
      <c r="Z72">
        <v>33812430218.826443</v>
      </c>
      <c r="AA72">
        <v>35093419044.254898</v>
      </c>
      <c r="AB72">
        <v>36461080411.438766</v>
      </c>
      <c r="AC72">
        <v>37850422007.208992</v>
      </c>
    </row>
    <row r="73" spans="1:31" x14ac:dyDescent="0.35">
      <c r="A73" t="s">
        <v>31</v>
      </c>
      <c r="I73" s="3" t="s">
        <v>45</v>
      </c>
      <c r="J73">
        <f>J71/J70</f>
        <v>0.24893543503620702</v>
      </c>
      <c r="K73">
        <f t="shared" ref="K73:AC73" si="21">K71/K70</f>
        <v>0.2340666386971744</v>
      </c>
      <c r="L73">
        <f t="shared" si="21"/>
        <v>0.21765736048167139</v>
      </c>
      <c r="M73">
        <f t="shared" si="21"/>
        <v>0.20261201508772997</v>
      </c>
      <c r="N73">
        <f t="shared" si="21"/>
        <v>0.18996916315877696</v>
      </c>
      <c r="O73">
        <f t="shared" si="21"/>
        <v>0.1799080858694975</v>
      </c>
      <c r="P73">
        <f t="shared" si="21"/>
        <v>0.17223777668131213</v>
      </c>
      <c r="Q73">
        <f t="shared" si="21"/>
        <v>0.16663299790656017</v>
      </c>
      <c r="R73">
        <f t="shared" si="21"/>
        <v>0.16274530390045769</v>
      </c>
      <c r="S73">
        <f t="shared" si="21"/>
        <v>0.16025172347640257</v>
      </c>
      <c r="T73">
        <f t="shared" si="21"/>
        <v>0.15887231043512581</v>
      </c>
      <c r="U73">
        <f t="shared" si="21"/>
        <v>0.1583736794403339</v>
      </c>
      <c r="V73">
        <f t="shared" si="21"/>
        <v>0.15856554961833585</v>
      </c>
      <c r="W73">
        <f t="shared" si="21"/>
        <v>0.15929522528893492</v>
      </c>
      <c r="X73">
        <f t="shared" si="21"/>
        <v>0.16044107219041312</v>
      </c>
      <c r="Y73">
        <f t="shared" si="21"/>
        <v>0.13610545185816281</v>
      </c>
      <c r="Z73">
        <f t="shared" si="21"/>
        <v>0.13879473126935363</v>
      </c>
      <c r="AA73">
        <f t="shared" si="21"/>
        <v>0.14145711788643262</v>
      </c>
      <c r="AB73">
        <f t="shared" si="21"/>
        <v>0.14409288063734052</v>
      </c>
      <c r="AC73">
        <f t="shared" si="21"/>
        <v>0.14670228576073954</v>
      </c>
      <c r="AE73">
        <f>AVERAGE(J73:AC73)</f>
        <v>0.17188584023404813</v>
      </c>
    </row>
    <row r="74" spans="1:31" x14ac:dyDescent="0.35">
      <c r="A74" t="s">
        <v>32</v>
      </c>
    </row>
    <row r="75" spans="1:31" x14ac:dyDescent="0.35">
      <c r="A75" t="s">
        <v>36</v>
      </c>
    </row>
    <row r="79" spans="1:31" x14ac:dyDescent="0.35">
      <c r="A79" t="s">
        <v>33</v>
      </c>
    </row>
    <row r="80" spans="1:31" x14ac:dyDescent="0.35">
      <c r="A80" t="s">
        <v>34</v>
      </c>
    </row>
    <row r="88" spans="2:9" x14ac:dyDescent="0.35">
      <c r="B88" t="s">
        <v>42</v>
      </c>
      <c r="G88" t="s">
        <v>12</v>
      </c>
      <c r="H88" t="s">
        <v>43</v>
      </c>
      <c r="I88" t="s">
        <v>44</v>
      </c>
    </row>
    <row r="89" spans="2:9" x14ac:dyDescent="0.35">
      <c r="C89">
        <v>0.77861880000000006</v>
      </c>
      <c r="D89">
        <v>0.76599249999999997</v>
      </c>
      <c r="E89">
        <f>1-C89</f>
        <v>0.22138119999999994</v>
      </c>
      <c r="F89">
        <f>1-D89</f>
        <v>0.23400750000000003</v>
      </c>
      <c r="G89">
        <v>1</v>
      </c>
      <c r="H89">
        <v>0.22138119999999994</v>
      </c>
      <c r="I89">
        <v>0.23400750000000003</v>
      </c>
    </row>
    <row r="90" spans="2:9" x14ac:dyDescent="0.35">
      <c r="C90">
        <v>0.78924430000000001</v>
      </c>
      <c r="D90">
        <v>0.79619119999999999</v>
      </c>
      <c r="E90">
        <f t="shared" ref="E90:F108" si="22">1-C90</f>
        <v>0.21075569999999999</v>
      </c>
      <c r="F90">
        <f t="shared" si="22"/>
        <v>0.20380880000000001</v>
      </c>
      <c r="G90">
        <v>2</v>
      </c>
      <c r="H90">
        <v>0.21075569999999999</v>
      </c>
      <c r="I90">
        <v>0.20380880000000001</v>
      </c>
    </row>
    <row r="91" spans="2:9" x14ac:dyDescent="0.35">
      <c r="C91">
        <v>0.80553330000000001</v>
      </c>
      <c r="D91">
        <v>0.82174910000000001</v>
      </c>
      <c r="E91">
        <f t="shared" si="22"/>
        <v>0.19446669999999999</v>
      </c>
      <c r="F91">
        <f t="shared" si="22"/>
        <v>0.17825089999999999</v>
      </c>
      <c r="G91">
        <v>3</v>
      </c>
      <c r="H91">
        <v>0.19446669999999999</v>
      </c>
      <c r="I91">
        <v>0.17825089999999999</v>
      </c>
    </row>
    <row r="92" spans="2:9" x14ac:dyDescent="0.35">
      <c r="C92">
        <v>0.82247709999999996</v>
      </c>
      <c r="D92">
        <v>0.84281379999999995</v>
      </c>
      <c r="E92">
        <f t="shared" si="22"/>
        <v>0.17752290000000004</v>
      </c>
      <c r="F92">
        <f t="shared" si="22"/>
        <v>0.15718620000000005</v>
      </c>
      <c r="G92">
        <v>4</v>
      </c>
      <c r="H92">
        <v>0.17752290000000004</v>
      </c>
      <c r="I92">
        <v>0.15718620000000005</v>
      </c>
    </row>
    <row r="93" spans="2:9" x14ac:dyDescent="0.35">
      <c r="C93">
        <v>0.83797440000000001</v>
      </c>
      <c r="D93">
        <v>0.85988200000000004</v>
      </c>
      <c r="E93">
        <f t="shared" si="22"/>
        <v>0.16202559999999999</v>
      </c>
      <c r="F93">
        <f t="shared" si="22"/>
        <v>0.14011799999999996</v>
      </c>
      <c r="G93">
        <v>5</v>
      </c>
      <c r="H93">
        <v>0.16202559999999999</v>
      </c>
      <c r="I93">
        <v>0.14011799999999996</v>
      </c>
    </row>
    <row r="94" spans="2:9" x14ac:dyDescent="0.35">
      <c r="C94">
        <v>0.85130530000000004</v>
      </c>
      <c r="D94">
        <v>0.87355649999999996</v>
      </c>
      <c r="E94">
        <f t="shared" si="22"/>
        <v>0.14869469999999996</v>
      </c>
      <c r="F94">
        <f t="shared" si="22"/>
        <v>0.12644350000000004</v>
      </c>
      <c r="G94">
        <v>6</v>
      </c>
      <c r="H94">
        <v>0.14869469999999996</v>
      </c>
      <c r="I94">
        <v>0.12644350000000004</v>
      </c>
    </row>
    <row r="95" spans="2:9" x14ac:dyDescent="0.35">
      <c r="C95">
        <v>0.86238740000000003</v>
      </c>
      <c r="D95">
        <v>0.88442860000000001</v>
      </c>
      <c r="E95">
        <f t="shared" si="22"/>
        <v>0.13761259999999997</v>
      </c>
      <c r="F95">
        <f t="shared" si="22"/>
        <v>0.11557139999999999</v>
      </c>
      <c r="G95">
        <v>7</v>
      </c>
      <c r="H95">
        <v>0.13761259999999997</v>
      </c>
      <c r="I95">
        <v>0.11557139999999999</v>
      </c>
    </row>
    <row r="96" spans="2:9" x14ac:dyDescent="0.35">
      <c r="C96">
        <v>0.87141109999999999</v>
      </c>
      <c r="D96">
        <v>0.89302749999999997</v>
      </c>
      <c r="E96">
        <f t="shared" si="22"/>
        <v>0.12858890000000001</v>
      </c>
      <c r="F96">
        <f t="shared" si="22"/>
        <v>0.10697250000000003</v>
      </c>
      <c r="G96">
        <v>8</v>
      </c>
      <c r="H96">
        <v>0.12858890000000001</v>
      </c>
      <c r="I96">
        <v>0.10697250000000003</v>
      </c>
    </row>
    <row r="97" spans="3:9" x14ac:dyDescent="0.35">
      <c r="C97">
        <v>0.87866219999999995</v>
      </c>
      <c r="D97">
        <v>0.89980380000000004</v>
      </c>
      <c r="E97">
        <f t="shared" si="22"/>
        <v>0.12133780000000005</v>
      </c>
      <c r="F97">
        <f t="shared" si="22"/>
        <v>0.10019619999999996</v>
      </c>
      <c r="G97">
        <v>9</v>
      </c>
      <c r="H97">
        <v>0.12133780000000005</v>
      </c>
      <c r="I97">
        <v>0.10019619999999996</v>
      </c>
    </row>
    <row r="98" spans="3:9" x14ac:dyDescent="0.35">
      <c r="C98">
        <v>0.8844381</v>
      </c>
      <c r="D98">
        <v>0.90513030000000005</v>
      </c>
      <c r="E98">
        <f t="shared" si="22"/>
        <v>0.1155619</v>
      </c>
      <c r="F98">
        <f t="shared" si="22"/>
        <v>9.4869699999999946E-2</v>
      </c>
      <c r="G98">
        <v>10</v>
      </c>
      <c r="H98">
        <v>0.1155619</v>
      </c>
      <c r="I98">
        <v>9.4869699999999946E-2</v>
      </c>
    </row>
    <row r="99" spans="3:9" x14ac:dyDescent="0.35">
      <c r="C99">
        <v>0.88901200000000002</v>
      </c>
      <c r="D99">
        <v>0.90930979999999995</v>
      </c>
      <c r="E99">
        <f t="shared" si="22"/>
        <v>0.11098799999999998</v>
      </c>
      <c r="F99">
        <f t="shared" si="22"/>
        <v>9.0690200000000054E-2</v>
      </c>
      <c r="G99">
        <v>11</v>
      </c>
      <c r="H99">
        <v>0.11098799999999998</v>
      </c>
      <c r="I99">
        <v>9.0690200000000054E-2</v>
      </c>
    </row>
    <row r="100" spans="3:9" x14ac:dyDescent="0.35">
      <c r="C100">
        <v>0.89261939999999995</v>
      </c>
      <c r="D100">
        <v>0.91258530000000004</v>
      </c>
      <c r="E100">
        <f t="shared" si="22"/>
        <v>0.10738060000000005</v>
      </c>
      <c r="F100">
        <f t="shared" si="22"/>
        <v>8.7414699999999956E-2</v>
      </c>
      <c r="G100">
        <v>12</v>
      </c>
      <c r="H100">
        <v>0.10738060000000005</v>
      </c>
      <c r="I100">
        <v>8.7414699999999956E-2</v>
      </c>
    </row>
    <row r="101" spans="3:9" x14ac:dyDescent="0.35">
      <c r="C101">
        <v>0.89545669999999999</v>
      </c>
      <c r="D101">
        <v>0.91515000000000002</v>
      </c>
      <c r="E101">
        <f t="shared" si="22"/>
        <v>0.10454330000000001</v>
      </c>
      <c r="F101">
        <f t="shared" si="22"/>
        <v>8.4849999999999981E-2</v>
      </c>
      <c r="G101">
        <v>13</v>
      </c>
      <c r="H101">
        <v>0.10454330000000001</v>
      </c>
      <c r="I101">
        <v>8.4849999999999981E-2</v>
      </c>
    </row>
    <row r="102" spans="3:9" x14ac:dyDescent="0.35">
      <c r="C102">
        <v>0.89768380000000003</v>
      </c>
      <c r="D102">
        <v>0.91715690000000005</v>
      </c>
      <c r="E102">
        <f t="shared" si="22"/>
        <v>0.10231619999999997</v>
      </c>
      <c r="F102">
        <f t="shared" si="22"/>
        <v>8.2843099999999947E-2</v>
      </c>
      <c r="G102">
        <v>14</v>
      </c>
      <c r="H102">
        <v>0.10231619999999997</v>
      </c>
      <c r="I102">
        <v>8.2843099999999947E-2</v>
      </c>
    </row>
    <row r="103" spans="3:9" x14ac:dyDescent="0.35">
      <c r="C103">
        <v>0.89942960000000005</v>
      </c>
      <c r="D103">
        <v>0.91872670000000001</v>
      </c>
      <c r="E103">
        <f t="shared" si="22"/>
        <v>0.10057039999999995</v>
      </c>
      <c r="F103">
        <f t="shared" si="22"/>
        <v>8.1273299999999993E-2</v>
      </c>
      <c r="G103">
        <v>15</v>
      </c>
      <c r="H103">
        <v>0.10057039999999995</v>
      </c>
      <c r="I103">
        <v>8.1273299999999993E-2</v>
      </c>
    </row>
    <row r="104" spans="3:9" x14ac:dyDescent="0.35">
      <c r="C104">
        <v>0.92945990000000001</v>
      </c>
      <c r="D104">
        <v>0.92385050000000002</v>
      </c>
      <c r="E104">
        <f t="shared" si="22"/>
        <v>7.0540099999999994E-2</v>
      </c>
      <c r="F104">
        <f t="shared" si="22"/>
        <v>7.6149499999999981E-2</v>
      </c>
      <c r="G104">
        <v>16</v>
      </c>
      <c r="H104">
        <v>7.0540099999999994E-2</v>
      </c>
      <c r="I104">
        <v>7.6149499999999981E-2</v>
      </c>
    </row>
    <row r="105" spans="3:9" x14ac:dyDescent="0.35">
      <c r="C105">
        <v>0.92945990000000001</v>
      </c>
      <c r="D105">
        <v>0.92385050000000002</v>
      </c>
      <c r="E105">
        <f t="shared" si="22"/>
        <v>7.0540099999999994E-2</v>
      </c>
      <c r="F105">
        <f t="shared" si="22"/>
        <v>7.6149499999999981E-2</v>
      </c>
      <c r="G105">
        <v>17</v>
      </c>
      <c r="H105">
        <v>7.0540099999999994E-2</v>
      </c>
      <c r="I105">
        <v>7.6149499999999981E-2</v>
      </c>
    </row>
    <row r="106" spans="3:9" x14ac:dyDescent="0.35">
      <c r="C106">
        <v>0.92945990000000001</v>
      </c>
      <c r="D106">
        <v>0.92385050000000002</v>
      </c>
      <c r="E106">
        <f t="shared" si="22"/>
        <v>7.0540099999999994E-2</v>
      </c>
      <c r="F106">
        <f t="shared" si="22"/>
        <v>7.6149499999999981E-2</v>
      </c>
      <c r="G106">
        <v>18</v>
      </c>
      <c r="H106">
        <v>7.0540099999999994E-2</v>
      </c>
      <c r="I106">
        <v>7.6149499999999981E-2</v>
      </c>
    </row>
    <row r="107" spans="3:9" x14ac:dyDescent="0.35">
      <c r="C107">
        <v>0.92945990000000001</v>
      </c>
      <c r="D107">
        <v>0.92385050000000002</v>
      </c>
      <c r="E107">
        <f t="shared" si="22"/>
        <v>7.0540099999999994E-2</v>
      </c>
      <c r="F107">
        <f t="shared" si="22"/>
        <v>7.6149499999999981E-2</v>
      </c>
      <c r="G107">
        <v>19</v>
      </c>
      <c r="H107">
        <v>7.0540099999999994E-2</v>
      </c>
      <c r="I107">
        <v>7.6149499999999981E-2</v>
      </c>
    </row>
    <row r="108" spans="3:9" x14ac:dyDescent="0.35">
      <c r="C108">
        <v>0.92945990000000001</v>
      </c>
      <c r="D108">
        <v>0.92385050000000002</v>
      </c>
      <c r="E108">
        <f t="shared" si="22"/>
        <v>7.0540099999999994E-2</v>
      </c>
      <c r="F108">
        <f t="shared" si="22"/>
        <v>7.6149499999999981E-2</v>
      </c>
      <c r="G108">
        <v>20</v>
      </c>
      <c r="H108">
        <v>7.0540099999999994E-2</v>
      </c>
      <c r="I108">
        <v>7.6149499999999981E-2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mortality cost projection</vt:lpstr>
      <vt:lpstr>sensitivity test mortality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Zhou</dc:creator>
  <cp:lastModifiedBy>Steven Zhou</cp:lastModifiedBy>
  <dcterms:created xsi:type="dcterms:W3CDTF">2015-06-05T18:17:20Z</dcterms:created>
  <dcterms:modified xsi:type="dcterms:W3CDTF">2024-03-28T06:44:30Z</dcterms:modified>
</cp:coreProperties>
</file>