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madf\Desktop\SOA2024\Code\"/>
    </mc:Choice>
  </mc:AlternateContent>
  <xr:revisionPtr revIDLastSave="0" documentId="13_ncr:1_{97AF272D-D0D9-48C9-BD33-8D91241112A7}" xr6:coauthVersionLast="47" xr6:coauthVersionMax="47" xr10:uidLastSave="{00000000-0000-0000-0000-000000000000}"/>
  <bookViews>
    <workbookView xWindow="15255" yWindow="3060" windowWidth="22980" windowHeight="12195" activeTab="3" xr2:uid="{1E9032B7-35D5-4649-B9EC-AED3B8315F7E}"/>
  </bookViews>
  <sheets>
    <sheet name="risk_unit_data" sheetId="2" r:id="rId1"/>
    <sheet name="underwriting_class_risk (2)" sheetId="5" r:id="rId2"/>
    <sheet name="smoker_risk_data" sheetId="3" r:id="rId3"/>
    <sheet name="age_gender_rate" sheetId="6" r:id="rId4"/>
  </sheets>
  <definedNames>
    <definedName name="ExternalData_1" localSheetId="0" hidden="1">'risk_unit_data'!$A$1:$G$41</definedName>
    <definedName name="ExternalData_1" localSheetId="2" hidden="1">smoker_risk_data!$A$1:$E$41</definedName>
    <definedName name="ExternalData_2" localSheetId="1" hidden="1">'underwriting_class_risk (2)'!$A$1:$I$41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2" l="1"/>
  <c r="S5" i="2"/>
  <c r="S6" i="2"/>
  <c r="S7" i="2"/>
  <c r="S8" i="2"/>
  <c r="S9" i="2"/>
  <c r="S3" i="2"/>
  <c r="R4" i="2"/>
  <c r="R5" i="2"/>
  <c r="R6" i="2"/>
  <c r="R7" i="2"/>
  <c r="R8" i="2"/>
  <c r="R9" i="2"/>
  <c r="R3" i="2"/>
  <c r="S2" i="2"/>
  <c r="R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2" i="2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L42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K2" i="5"/>
  <c r="K3" i="5"/>
  <c r="K4" i="5"/>
  <c r="K42" i="5" s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J2" i="5"/>
  <c r="J42" i="5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G4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2" i="2"/>
  <c r="Q2" i="2" s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P7" i="2" l="1"/>
  <c r="Q7" i="2"/>
  <c r="P5" i="2"/>
  <c r="P6" i="2"/>
  <c r="Q5" i="2"/>
  <c r="Q3" i="2"/>
  <c r="P2" i="2"/>
  <c r="P8" i="2"/>
  <c r="N37" i="2"/>
  <c r="Q9" i="2"/>
  <c r="Q8" i="2"/>
  <c r="Q4" i="2"/>
  <c r="P4" i="2"/>
  <c r="P9" i="2"/>
  <c r="Q6" i="2"/>
  <c r="P3" i="2"/>
  <c r="N36" i="2"/>
  <c r="F4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EDDCA4-02AB-493F-B548-630084F8DF63}" keepAlive="1" name="Query - risk_unit_data" description="Connection to the 'risk_unit_data' query in the workbook." type="5" refreshedVersion="8" background="1" saveData="1">
    <dbPr connection="Provider=Microsoft.Mashup.OleDb.1;Data Source=$Workbook$;Location=risk_unit_data;Extended Properties=&quot;&quot;" command="SELECT * FROM [risk_unit_data]"/>
  </connection>
  <connection id="2" xr16:uid="{40BF52D4-B8C4-424F-A891-342F5137262F}" keepAlive="1" name="Query - smoker_risk_data" description="Connection to the 'smoker_risk_data' query in the workbook." type="5" refreshedVersion="8" background="1" saveData="1">
    <dbPr connection="Provider=Microsoft.Mashup.OleDb.1;Data Source=$Workbook$;Location=smoker_risk_data;Extended Properties=&quot;&quot;" command="SELECT * FROM [smoker_risk_data]"/>
  </connection>
  <connection id="3" xr16:uid="{831391CE-6F68-43B0-A6FB-4D4B72804DDE}" keepAlive="1" name="Query - underwriting_class_risk" description="Connection to the 'underwriting_class_risk' query in the workbook." type="5" refreshedVersion="0" background="1">
    <dbPr connection="Provider=Microsoft.Mashup.OleDb.1;Data Source=$Workbook$;Location=underwriting_class_risk;Extended Properties=&quot;&quot;" command="SELECT * FROM [underwriting_class_risk]"/>
  </connection>
  <connection id="4" xr16:uid="{EA9E2F65-B728-4425-8C41-94C34B35FE13}" keepAlive="1" name="Query - underwriting_class_risk (2)" description="Connection to the 'underwriting_class_risk (2)' query in the workbook." type="5" refreshedVersion="8" background="1" saveData="1">
    <dbPr connection="Provider=Microsoft.Mashup.OleDb.1;Data Source=$Workbook$;Location=&quot;underwriting_class_risk (2)&quot;;Extended Properties=&quot;&quot;" command="SELECT * FROM [underwriting_class_risk (2)]"/>
  </connection>
</connections>
</file>

<file path=xl/sharedStrings.xml><?xml version="1.0" encoding="utf-8"?>
<sst xmlns="http://schemas.openxmlformats.org/spreadsheetml/2006/main" count="140" uniqueCount="125">
  <si>
    <t>age</t>
  </si>
  <si>
    <t>male_prem</t>
  </si>
  <si>
    <t>male_payout</t>
  </si>
  <si>
    <t>female_prem</t>
  </si>
  <si>
    <t>female_payout</t>
  </si>
  <si>
    <t>male_unit_premium</t>
  </si>
  <si>
    <t>female_unit_premium</t>
  </si>
  <si>
    <t>0.0023290100021422</t>
  </si>
  <si>
    <t>0.00089206834965507</t>
  </si>
  <si>
    <t>0.00239474887157365</t>
  </si>
  <si>
    <t>0.000955458065625097</t>
  </si>
  <si>
    <t>0.00246858016144333</t>
  </si>
  <si>
    <t>0.00102663638986607</t>
  </si>
  <si>
    <t>0.00255160804767814</t>
  </si>
  <si>
    <t>0.00110666866145532</t>
  </si>
  <si>
    <t>0.00264453233084425</t>
  </si>
  <si>
    <t>0.0011962219848489</t>
  </si>
  <si>
    <t>0.0027481322340575</t>
  </si>
  <si>
    <t>0.00129604666648331</t>
  </si>
  <si>
    <t>0.00286267390450219</t>
  </si>
  <si>
    <t>0.0014064032948996</t>
  </si>
  <si>
    <t>0.0029895064804152</t>
  </si>
  <si>
    <t>0.00152859908956525</t>
  </si>
  <si>
    <t>0.00313060241065569</t>
  </si>
  <si>
    <t>0.00166453310203278</t>
  </si>
  <si>
    <t>0.00328706377328559</t>
  </si>
  <si>
    <t>0.00181527226682255</t>
  </si>
  <si>
    <t>0.00346115627856907</t>
  </si>
  <si>
    <t>0.00198300100675254</t>
  </si>
  <si>
    <t>0.00365489592352513</t>
  </si>
  <si>
    <t>0.00216967006243036</t>
  </si>
  <si>
    <t>0.00386822952449855</t>
  </si>
  <si>
    <t>0.00237523649276376</t>
  </si>
  <si>
    <t>0.00410216803938331</t>
  </si>
  <si>
    <t>0.00260067840755108</t>
  </si>
  <si>
    <t>0.00435918315451324</t>
  </si>
  <si>
    <t>0.00284837417052928</t>
  </si>
  <si>
    <t>0.0046439564725637</t>
  </si>
  <si>
    <t>0.00312285622965307</t>
  </si>
  <si>
    <t>0.00495792486955123</t>
  </si>
  <si>
    <t>0.00342551269049287</t>
  </si>
  <si>
    <t>0.00530204462712621</t>
  </si>
  <si>
    <t>0.00375722220317909</t>
  </si>
  <si>
    <t>0.00567889392847198</t>
  </si>
  <si>
    <t>0.00412047917822298</t>
  </si>
  <si>
    <t>0.0060907698623025</t>
  </si>
  <si>
    <t>0.00451748586706148</t>
  </si>
  <si>
    <t>0.00654146835935242</t>
  </si>
  <si>
    <t>0.004951908776947</t>
  </si>
  <si>
    <t>0.00703687473263071</t>
  </si>
  <si>
    <t>0.00542944221065797</t>
  </si>
  <si>
    <t>0.00757915604560969</t>
  </si>
  <si>
    <t>0.00595218265137996</t>
  </si>
  <si>
    <t>0.00817049965807084</t>
  </si>
  <si>
    <t>0.00652224457024081</t>
  </si>
  <si>
    <t>0.00881715049906211</t>
  </si>
  <si>
    <t>0.00714566670779842</t>
  </si>
  <si>
    <t>0.00952558521650384</t>
  </si>
  <si>
    <t>0.00782872796108409</t>
  </si>
  <si>
    <t>0.010304456386915</t>
  </si>
  <si>
    <t>0.00857981753328111</t>
  </si>
  <si>
    <t>0.0111624112122118</t>
  </si>
  <si>
    <t>0.00940737106390327</t>
  </si>
  <si>
    <t>0.0121093243722184</t>
  </si>
  <si>
    <t>0.0103210330512136</t>
  </si>
  <si>
    <t>0.0131601857821145</t>
  </si>
  <si>
    <t>0.0113354404689965</t>
  </si>
  <si>
    <t>0.0143278251638441</t>
  </si>
  <si>
    <t>0.0124631671367366</t>
  </si>
  <si>
    <t>0.0156261053861294</t>
  </si>
  <si>
    <t>0.013717826350263</t>
  </si>
  <si>
    <t>0.0170744056803447</t>
  </si>
  <si>
    <t>0.015118354009748</t>
  </si>
  <si>
    <t>0.0186884124737655</t>
  </si>
  <si>
    <t>0.0166801106453345</t>
  </si>
  <si>
    <t>0.0204827525397031</t>
  </si>
  <si>
    <t>0.0184174936875903</t>
  </si>
  <si>
    <t>0.0224642601543325</t>
  </si>
  <si>
    <t>0.020337487025497</t>
  </si>
  <si>
    <t>0.024647445187724</t>
  </si>
  <si>
    <t>0.0224544163368794</t>
  </si>
  <si>
    <t>0.0270568043772874</t>
  </si>
  <si>
    <t>0.0247922670233018</t>
  </si>
  <si>
    <t>0.0297112111039146</t>
  </si>
  <si>
    <t>0.027369798029888</t>
  </si>
  <si>
    <t>0.0326337961780605</t>
  </si>
  <si>
    <t>0.0302098969300438</t>
  </si>
  <si>
    <t>ns_lx</t>
  </si>
  <si>
    <t>ns_qx</t>
  </si>
  <si>
    <t>s_lx</t>
  </si>
  <si>
    <t>s_qx</t>
  </si>
  <si>
    <t>issue_age</t>
  </si>
  <si>
    <t>Baseline</t>
  </si>
  <si>
    <t>prop diff</t>
  </si>
  <si>
    <t>altered</t>
  </si>
  <si>
    <t>lx_VL</t>
  </si>
  <si>
    <t>lx_L</t>
  </si>
  <si>
    <t>lx_M</t>
  </si>
  <si>
    <t>lx_H</t>
  </si>
  <si>
    <t>qx_VL</t>
  </si>
  <si>
    <t>qx_L</t>
  </si>
  <si>
    <t>qx_M</t>
  </si>
  <si>
    <t>qx_H</t>
  </si>
  <si>
    <t>M Relative</t>
  </si>
  <si>
    <t>H Relative</t>
  </si>
  <si>
    <t>L Relative</t>
  </si>
  <si>
    <t>sdf</t>
  </si>
  <si>
    <t>CHANGEEE</t>
  </si>
  <si>
    <t>Age</t>
  </si>
  <si>
    <t>25-29</t>
  </si>
  <si>
    <t>30-34</t>
  </si>
  <si>
    <t>35-39</t>
  </si>
  <si>
    <t>40-44</t>
  </si>
  <si>
    <t>45-49</t>
  </si>
  <si>
    <t>50-54</t>
  </si>
  <si>
    <t>55-59</t>
  </si>
  <si>
    <t>60-65</t>
  </si>
  <si>
    <t>Relative Cost Male Term</t>
  </si>
  <si>
    <t>Relative Cost Female Term</t>
  </si>
  <si>
    <t>Relative Cost Male SPWL</t>
  </si>
  <si>
    <t>Relative Cost Female SPWL</t>
  </si>
  <si>
    <t>Male Term</t>
  </si>
  <si>
    <t>Female Term</t>
  </si>
  <si>
    <t>Male WL</t>
  </si>
  <si>
    <t>Female 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</si>
</sst>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85055B-5A3F-4846-BC29-A2E6C8517092}" autoFormatId="16" applyNumberFormats="0" applyBorderFormats="0" applyFontFormats="0" applyPatternFormats="0" applyAlignmentFormats="0" applyWidthHeightFormats="0">
  <queryTableRefresh nextId="17" unboundColumnsRight="4">
    <queryTableFields count="11">
      <queryTableField id="2" name="age" tableColumnId="2"/>
      <queryTableField id="3" name="male_prem" tableColumnId="3"/>
      <queryTableField id="4" name="male_payout" tableColumnId="4"/>
      <queryTableField id="5" name="female_prem" tableColumnId="5"/>
      <queryTableField id="6" name="female_payout" tableColumnId="6"/>
      <queryTableField id="7" name="male_unit_premium" tableColumnId="7"/>
      <queryTableField id="8" name="female_unit_premium" tableColumnId="8"/>
      <queryTableField id="9" dataBound="0" tableColumnId="9"/>
      <queryTableField id="10" dataBound="0" tableColumnId="10"/>
      <queryTableField id="15" dataBound="0" tableColumnId="15"/>
      <queryTableField id="16" dataBound="0" tableColumnId="16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A54DB1B-B0B3-4713-A369-747AFDD3786D}" autoFormatId="16" applyNumberFormats="0" applyBorderFormats="0" applyFontFormats="0" applyPatternFormats="0" applyAlignmentFormats="0" applyWidthHeightFormats="0">
  <queryTableRefresh nextId="15" unboundColumnsRight="4">
    <queryTableFields count="13">
      <queryTableField id="2" name="issue_age" tableColumnId="2"/>
      <queryTableField id="3" name="lx_VL" tableColumnId="3"/>
      <queryTableField id="4" name="lx_L" tableColumnId="4"/>
      <queryTableField id="5" name="lx_M" tableColumnId="5"/>
      <queryTableField id="6" name="lx_H" tableColumnId="6"/>
      <queryTableField id="7" name="qx_VL" tableColumnId="7"/>
      <queryTableField id="8" name="qx_L" tableColumnId="8"/>
      <queryTableField id="9" name="qx_M" tableColumnId="9"/>
      <queryTableField id="10" name="qx_H" tableColumnId="10"/>
      <queryTableField id="13" dataBound="0" tableColumnId="13"/>
      <queryTableField id="11" dataBound="0" tableColumnId="11"/>
      <queryTableField id="12" dataBound="0" tableColumnId="12"/>
      <queryTableField id="14" dataBound="0" tableColumnId="14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B346E4-A8E0-440A-B42D-A082A7694A63}" autoFormatId="16" applyNumberFormats="0" applyBorderFormats="0" applyFontFormats="0" applyPatternFormats="0" applyAlignmentFormats="0" applyWidthHeightFormats="0">
  <queryTableRefresh nextId="9" unboundColumnsRight="2">
    <queryTableFields count="7">
      <queryTableField id="2" name="age" tableColumnId="2"/>
      <queryTableField id="3" name="ns_lx" tableColumnId="3"/>
      <queryTableField id="4" name="ns_qx" tableColumnId="4"/>
      <queryTableField id="5" name="s_lx" tableColumnId="5"/>
      <queryTableField id="6" name="s_qx" tableColumnId="6"/>
      <queryTableField id="7" dataBound="0" tableColumnId="7"/>
      <queryTableField id="8" dataBound="0" tableColumnId="8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7C5B17-1BAD-4497-93C1-A113C04454B1}" name="risk_unit_data" displayName="risk_unit_data" ref="A1:K41" tableType="queryTable" totalsRowShown="0">
  <autoFilter ref="A1:K41" xr:uid="{277C5B17-1BAD-4497-93C1-A113C04454B1}"/>
  <tableColumns count="11">
    <tableColumn id="2" xr3:uid="{2836C81D-B77D-4461-855F-1C2558520C2B}" uniqueName="2" name="age" queryTableFieldId="2"/>
    <tableColumn id="3" xr3:uid="{D9FABC84-95BC-4AC3-AFF5-7AC38444EDF1}" uniqueName="3" name="male_prem" queryTableFieldId="3"/>
    <tableColumn id="4" xr3:uid="{02024353-7BAA-44C2-88F1-EB3F88CDB606}" uniqueName="4" name="male_payout" queryTableFieldId="4"/>
    <tableColumn id="5" xr3:uid="{EAC25577-4E86-4303-9640-BEBB8EE389A9}" uniqueName="5" name="female_prem" queryTableFieldId="5"/>
    <tableColumn id="6" xr3:uid="{BE674621-E506-4382-A6B1-98C47182B84F}" uniqueName="6" name="female_payout" queryTableFieldId="6"/>
    <tableColumn id="7" xr3:uid="{CB5F6193-7E59-4065-97B2-2F698F196C92}" uniqueName="7" name="male_unit_premium" queryTableFieldId="7" dataDxfId="15"/>
    <tableColumn id="8" xr3:uid="{F83FC861-BB01-4087-82AF-F9B5F8435A29}" uniqueName="8" name="female_unit_premium" queryTableFieldId="8" dataDxfId="14"/>
    <tableColumn id="9" xr3:uid="{62EB691C-91E8-4749-ACF0-344689A203EE}" uniqueName="9" name="Relative Cost Male Term" queryTableFieldId="9" dataDxfId="13">
      <calculatedColumnFormula>risk_unit_data[[#This Row],[male_unit_premium]]/$T$5</calculatedColumnFormula>
    </tableColumn>
    <tableColumn id="10" xr3:uid="{466A69CA-4D58-4907-BEEB-1115401061F8}" uniqueName="10" name="Relative Cost Female Term" queryTableFieldId="10">
      <calculatedColumnFormula>risk_unit_data[[#This Row],[female_unit_premium]]/$T$5</calculatedColumnFormula>
    </tableColumn>
    <tableColumn id="15" xr3:uid="{43C2901E-5150-4565-B583-141E3BCF06F6}" uniqueName="15" name="Relative Cost Male SPWL" queryTableFieldId="15" dataDxfId="12">
      <calculatedColumnFormula>risk_unit_data[[#This Row],[male_payout]]/$T$5</calculatedColumnFormula>
    </tableColumn>
    <tableColumn id="16" xr3:uid="{58FEB82E-63AA-448C-87C0-72BB2ECEA9DD}" uniqueName="16" name="Relative Cost Female SPWL" queryTableFieldId="16" dataDxfId="11">
      <calculatedColumnFormula>risk_unit_data[[#This Row],[female_payout]]/$T$5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B70224-B200-4D00-B1BB-E59F9828D9FF}" name="underwriting_class_risk__2" displayName="underwriting_class_risk__2" ref="A1:M42" tableType="queryTable" totalsRowCount="1">
  <autoFilter ref="A1:M41" xr:uid="{D5B70224-B200-4D00-B1BB-E59F9828D9FF}"/>
  <tableColumns count="13">
    <tableColumn id="2" xr3:uid="{AF7E07F4-8163-4F8E-858B-D03716E1C995}" uniqueName="2" name="issue_age" queryTableFieldId="2"/>
    <tableColumn id="3" xr3:uid="{82AE9374-90BC-4AF3-88FA-CF29561EA820}" uniqueName="3" name="lx_VL" queryTableFieldId="3"/>
    <tableColumn id="4" xr3:uid="{4493CB32-79A5-4AA5-936B-B59BB494A01E}" uniqueName="4" name="lx_L" queryTableFieldId="4"/>
    <tableColumn id="5" xr3:uid="{2D275AEF-7347-468F-BCCA-B4EAEA357D2F}" uniqueName="5" name="lx_M" queryTableFieldId="5"/>
    <tableColumn id="6" xr3:uid="{EBC51A7B-E2A1-4976-A9BA-2E098DA9D04A}" uniqueName="6" name="lx_H" queryTableFieldId="6"/>
    <tableColumn id="7" xr3:uid="{97BB2C9C-F7A5-4889-89AA-FAEB1C33A6E9}" uniqueName="7" name="qx_VL" queryTableFieldId="7"/>
    <tableColumn id="8" xr3:uid="{0D9883F1-A844-4568-83B8-81E7423BD11C}" uniqueName="8" name="qx_L" queryTableFieldId="8"/>
    <tableColumn id="9" xr3:uid="{FEC1A84E-5780-4F43-AB70-55ECC61C0C59}" uniqueName="9" name="qx_M" queryTableFieldId="9"/>
    <tableColumn id="10" xr3:uid="{767CDCBE-FA29-47DA-BD59-8E12CC1337EF}" uniqueName="10" name="qx_H" queryTableFieldId="10"/>
    <tableColumn id="13" xr3:uid="{BCB0CCBD-D4AC-4225-B429-734F8C9D40C9}" uniqueName="13" name="L Relative" totalsRowFunction="custom" queryTableFieldId="13" dataDxfId="10" totalsRowDxfId="9">
      <calculatedColumnFormula>underwriting_class_risk__2[[#This Row],[qx_L]]/underwriting_class_risk__2[[#This Row],[qx_VL]]</calculatedColumnFormula>
      <totalsRowFormula>AVERAGE(underwriting_class_risk__2[L Relative])</totalsRowFormula>
    </tableColumn>
    <tableColumn id="11" xr3:uid="{40E7BCC7-4F7E-40F2-B741-F70D1F7A54D7}" uniqueName="11" name="M Relative" totalsRowFunction="custom" queryTableFieldId="11" dataDxfId="8" totalsRowDxfId="7">
      <calculatedColumnFormula>underwriting_class_risk__2[[#This Row],[qx_M]]/underwriting_class_risk__2[[#This Row],[qx_VL]]</calculatedColumnFormula>
      <totalsRowFormula>AVERAGE(underwriting_class_risk__2[M Relative])</totalsRowFormula>
    </tableColumn>
    <tableColumn id="12" xr3:uid="{0FA402CC-29C6-425A-B0FA-AF2D26C225D1}" uniqueName="12" name="H Relative" totalsRowFunction="custom" queryTableFieldId="12" dataDxfId="6" totalsRowDxfId="5">
      <calculatedColumnFormula>underwriting_class_risk__2[[#This Row],[qx_H]]/underwriting_class_risk__2[[#This Row],[qx_VL]]</calculatedColumnFormula>
      <totalsRowFormula>AVERAGE(underwriting_class_risk__2[H Relative])</totalsRowFormula>
    </tableColumn>
    <tableColumn id="14" xr3:uid="{B82520AE-6A65-4012-98EC-02B91DD44D53}" uniqueName="14" name="sdf" queryTableFieldId="14" dataDxfId="4">
      <calculatedColumnFormula>underwriting_class_risk__2[[#This Row],[qx_H]]-underwriting_class_risk__2[[#This Row],[qx_M]]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5BBBE1-5A0A-49A1-A1B5-614EDA56D6DF}" name="smoker_risk_data" displayName="smoker_risk_data" ref="A1:G42" tableType="queryTable" totalsRowCount="1">
  <autoFilter ref="A1:G41" xr:uid="{4B5BBBE1-5A0A-49A1-A1B5-614EDA56D6DF}"/>
  <tableColumns count="7">
    <tableColumn id="2" xr3:uid="{C7B7C63B-D2DB-4318-978A-F2CE30655B75}" uniqueName="2" name="age" queryTableFieldId="2"/>
    <tableColumn id="3" xr3:uid="{4862D05A-AF63-44A5-B5C3-0A8D3EF0E852}" uniqueName="3" name="ns_lx" queryTableFieldId="3"/>
    <tableColumn id="4" xr3:uid="{5160E296-2B65-4286-AE69-E02372EFB6C3}" uniqueName="4" name="ns_qx" queryTableFieldId="4"/>
    <tableColumn id="5" xr3:uid="{2B3DD410-234B-43A2-ACA4-ACA543F6C08A}" uniqueName="5" name="s_lx" queryTableFieldId="5"/>
    <tableColumn id="6" xr3:uid="{4E647687-ED71-490D-A6FA-FF502A51AC53}" uniqueName="6" name="s_qx" queryTableFieldId="6"/>
    <tableColumn id="7" xr3:uid="{5A0E49CF-AABF-4358-A3CD-3C88A0679D98}" uniqueName="7" name="prop diff" totalsRowFunction="custom" queryTableFieldId="7" dataDxfId="3" totalsRowDxfId="2">
      <calculatedColumnFormula>smoker_risk_data[[#This Row],[s_qx]]/smoker_risk_data[[#This Row],[ns_qx]]</calculatedColumnFormula>
      <totalsRowFormula>AVERAGE(smoker_risk_data[prop diff])</totalsRowFormula>
    </tableColumn>
    <tableColumn id="8" xr3:uid="{7F09A31C-C1F6-4EEE-AFDC-F807E11F6717}" uniqueName="8" name="altered" totalsRowFunction="custom" queryTableFieldId="8" dataDxfId="1" totalsRowDxfId="0">
      <calculatedColumnFormula>smoker_risk_data[[#This Row],[s_qx]]^2/smoker_risk_data[[#This Row],[ns_qx]]</calculatedColumnFormula>
      <totalsRowFormula>AVERAGE(smoker_risk_data[altered])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6CE3-3AC4-4E9C-A869-832495C088A0}">
  <dimension ref="A1:T41"/>
  <sheetViews>
    <sheetView topLeftCell="G1" workbookViewId="0">
      <selection activeCell="O1" sqref="O1:S9"/>
    </sheetView>
  </sheetViews>
  <sheetFormatPr defaultRowHeight="15" x14ac:dyDescent="0.25"/>
  <cols>
    <col min="1" max="1" width="11.42578125" bestFit="1" customWidth="1"/>
    <col min="2" max="3" width="13.28515625" bestFit="1" customWidth="1"/>
    <col min="4" max="4" width="14.7109375" bestFit="1" customWidth="1"/>
    <col min="5" max="5" width="15.140625" bestFit="1" customWidth="1"/>
    <col min="6" max="6" width="16.7109375" bestFit="1" customWidth="1"/>
    <col min="7" max="7" width="21.42578125" bestFit="1" customWidth="1"/>
    <col min="8" max="8" width="23.28515625" bestFit="1" customWidth="1"/>
    <col min="9" max="9" width="22.5703125" customWidth="1"/>
    <col min="10" max="10" width="26.140625" bestFit="1" customWidth="1"/>
    <col min="11" max="11" width="28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117</v>
      </c>
      <c r="I1" t="s">
        <v>118</v>
      </c>
      <c r="J1" t="s">
        <v>119</v>
      </c>
      <c r="K1" t="s">
        <v>120</v>
      </c>
      <c r="O1" t="s">
        <v>108</v>
      </c>
      <c r="P1" t="s">
        <v>121</v>
      </c>
      <c r="Q1" t="s">
        <v>122</v>
      </c>
      <c r="R1" t="s">
        <v>123</v>
      </c>
      <c r="S1" t="s">
        <v>124</v>
      </c>
    </row>
    <row r="2" spans="1:20" x14ac:dyDescent="0.25">
      <c r="A2">
        <v>26</v>
      </c>
      <c r="B2">
        <v>13.458049657666599</v>
      </c>
      <c r="C2">
        <v>3.1343932262031998E-2</v>
      </c>
      <c r="D2">
        <v>13.6250916867663</v>
      </c>
      <c r="E2">
        <v>1.2154513054912599E-2</v>
      </c>
      <c r="F2" t="s">
        <v>7</v>
      </c>
      <c r="G2" t="s">
        <v>8</v>
      </c>
      <c r="H2">
        <f>risk_unit_data[[#This Row],[male_unit_premium]]/$T$5</f>
        <v>1</v>
      </c>
      <c r="I2">
        <f>risk_unit_data[[#This Row],[female_unit_premium]]/$T$5</f>
        <v>0.38302469668853051</v>
      </c>
      <c r="J2">
        <f>risk_unit_data[[#This Row],[male_payout]]/$T$5</f>
        <v>13.458049657666633</v>
      </c>
      <c r="K2">
        <f>risk_unit_data[[#This Row],[female_payout]]/$T$5</f>
        <v>5.2187466106770692</v>
      </c>
      <c r="O2" t="s">
        <v>109</v>
      </c>
      <c r="P2" s="3">
        <f>AVERAGE(H2:H5)</f>
        <v>1.0459322924627776</v>
      </c>
      <c r="Q2" s="3">
        <f>AVERAGE(I2:I5)</f>
        <v>0.42730940001760709</v>
      </c>
      <c r="R2" s="3">
        <f>AVERAGE(J2:J5)</f>
        <v>14.067196353568933</v>
      </c>
      <c r="S2" s="3">
        <f>AVERAGE(K2:K5)</f>
        <v>5.818402869346361</v>
      </c>
    </row>
    <row r="3" spans="1:20" x14ac:dyDescent="0.25">
      <c r="A3">
        <v>27</v>
      </c>
      <c r="B3">
        <v>13.452957488308501</v>
      </c>
      <c r="C3">
        <v>3.2216454764455102E-2</v>
      </c>
      <c r="D3">
        <v>13.620112387395499</v>
      </c>
      <c r="E3">
        <v>1.3013446235257299E-2</v>
      </c>
      <c r="F3" t="s">
        <v>9</v>
      </c>
      <c r="G3" t="s">
        <v>10</v>
      </c>
      <c r="H3">
        <f>risk_unit_data[[#This Row],[male_unit_premium]]/$T$5</f>
        <v>1.0282261000901602</v>
      </c>
      <c r="I3">
        <f>risk_unit_data[[#This Row],[female_unit_premium]]/$T$5</f>
        <v>0.41024214784233487</v>
      </c>
      <c r="J3">
        <f>risk_unit_data[[#This Row],[male_payout]]/$T$5</f>
        <v>13.832682012882183</v>
      </c>
      <c r="K3">
        <f>risk_unit_data[[#This Row],[female_payout]]/$T$5</f>
        <v>5.5875441596591093</v>
      </c>
      <c r="O3" t="s">
        <v>110</v>
      </c>
      <c r="P3" s="3">
        <f t="shared" ref="P3:P9" ca="1" si="0">AVERAGE(OFFSET($H$6,(ROW()-ROW($P$3))*5,,5,))</f>
        <v>1.2344684949615878</v>
      </c>
      <c r="Q3" s="3">
        <f t="shared" ref="Q3:Q9" ca="1" si="1">AVERAGE(OFFSET($I$6,(ROW()-ROW($Q$3))*5,,5,))</f>
        <v>0.608997310557436</v>
      </c>
      <c r="R3" s="3">
        <f ca="1">AVERAGE(OFFSET($J$6,(ROW()-ROW($R$3))*5,,5,))</f>
        <v>16.557777839397989</v>
      </c>
      <c r="S3" s="3">
        <f ca="1">AVERAGE(OFFSET($K$6,(ROW()-ROW($R$3))*5,,5,))</f>
        <v>8.2702682972640957</v>
      </c>
    </row>
    <row r="4" spans="1:20" x14ac:dyDescent="0.25">
      <c r="A4">
        <v>28</v>
      </c>
      <c r="B4">
        <v>13.447129898803199</v>
      </c>
      <c r="C4">
        <v>3.3195318096537099E-2</v>
      </c>
      <c r="D4">
        <v>13.6144146910998</v>
      </c>
      <c r="E4">
        <v>1.3977053548610299E-2</v>
      </c>
      <c r="F4" t="s">
        <v>11</v>
      </c>
      <c r="G4" t="s">
        <v>12</v>
      </c>
      <c r="H4">
        <f>risk_unit_data[[#This Row],[male_unit_premium]]/$T$5</f>
        <v>1.0599268183360118</v>
      </c>
      <c r="I4">
        <f>risk_unit_data[[#This Row],[female_unit_premium]]/$T$5</f>
        <v>0.44080377023790374</v>
      </c>
      <c r="J4">
        <f>risk_unit_data[[#This Row],[male_payout]]/$T$5</f>
        <v>14.25297360938956</v>
      </c>
      <c r="K4">
        <f>risk_unit_data[[#This Row],[female_payout]]/$T$5</f>
        <v>6.0012853254191034</v>
      </c>
      <c r="O4" t="s">
        <v>111</v>
      </c>
      <c r="P4" s="3">
        <f t="shared" ca="1" si="0"/>
        <v>1.5777960182534105</v>
      </c>
      <c r="Q4" s="3">
        <f t="shared" ca="1" si="1"/>
        <v>0.9397862805444579</v>
      </c>
      <c r="R4" s="3">
        <f t="shared" ref="R4:R9" ca="1" si="2">AVERAGE(OFFSET($J$6,(ROW()-ROW($R$3))*5,,5,))</f>
        <v>21.055733424733845</v>
      </c>
      <c r="S4" s="3">
        <f t="shared" ref="S4:S9" ca="1" si="3">AVERAGE(OFFSET($K$6,(ROW()-ROW($R$3))*5,,5,))</f>
        <v>12.699787463251637</v>
      </c>
      <c r="T4" t="s">
        <v>92</v>
      </c>
    </row>
    <row r="5" spans="1:20" x14ac:dyDescent="0.25">
      <c r="A5">
        <v>29</v>
      </c>
      <c r="B5">
        <v>13.440488615179</v>
      </c>
      <c r="C5">
        <v>3.4294858915217101E-2</v>
      </c>
      <c r="D5">
        <v>13.6079222286986</v>
      </c>
      <c r="E5">
        <v>1.5059461078022E-2</v>
      </c>
      <c r="F5" t="s">
        <v>13</v>
      </c>
      <c r="G5" t="s">
        <v>14</v>
      </c>
      <c r="H5">
        <f>risk_unit_data[[#This Row],[male_unit_premium]]/$T$5</f>
        <v>1.0955762514249388</v>
      </c>
      <c r="I5">
        <f>risk_unit_data[[#This Row],[female_unit_premium]]/$T$5</f>
        <v>0.47516698530165924</v>
      </c>
      <c r="J5">
        <f>risk_unit_data[[#This Row],[male_payout]]/$T$5</f>
        <v>14.725080134337352</v>
      </c>
      <c r="K5">
        <f>risk_unit_data[[#This Row],[female_payout]]/$T$5</f>
        <v>6.4660353816301601</v>
      </c>
      <c r="O5" t="s">
        <v>112</v>
      </c>
      <c r="P5" s="3">
        <f t="shared" ca="1" si="0"/>
        <v>2.1418545243931932</v>
      </c>
      <c r="Q5" s="3">
        <f t="shared" ca="1" si="1"/>
        <v>1.4834152241672149</v>
      </c>
      <c r="R5" s="3">
        <f t="shared" ca="1" si="2"/>
        <v>28.346896376558437</v>
      </c>
      <c r="S5" s="3">
        <f t="shared" ca="1" si="3"/>
        <v>19.885784872638705</v>
      </c>
      <c r="T5" s="1" t="s">
        <v>7</v>
      </c>
    </row>
    <row r="6" spans="1:20" x14ac:dyDescent="0.25">
      <c r="A6">
        <v>30</v>
      </c>
      <c r="B6">
        <v>13.432923581910501</v>
      </c>
      <c r="C6">
        <v>3.55238007101224E-2</v>
      </c>
      <c r="D6">
        <v>13.6005277005585</v>
      </c>
      <c r="E6">
        <v>1.6269250240954599E-2</v>
      </c>
      <c r="F6" t="s">
        <v>15</v>
      </c>
      <c r="G6" t="s">
        <v>16</v>
      </c>
      <c r="H6">
        <f>risk_unit_data[[#This Row],[male_unit_premium]]/$T$5</f>
        <v>1.135474870615341</v>
      </c>
      <c r="I6">
        <f>risk_unit_data[[#This Row],[female_unit_premium]]/$T$5</f>
        <v>0.51361822566181647</v>
      </c>
      <c r="J6">
        <f>risk_unit_data[[#This Row],[male_payout]]/$T$5</f>
        <v>15.252747166155562</v>
      </c>
      <c r="K6">
        <f>risk_unit_data[[#This Row],[female_payout]]/$T$5</f>
        <v>6.9854789056252686</v>
      </c>
      <c r="O6" t="s">
        <v>113</v>
      </c>
      <c r="P6" s="3">
        <f t="shared" ca="1" si="0"/>
        <v>3.0415299741425184</v>
      </c>
      <c r="Q6" s="3">
        <f t="shared" ca="1" si="1"/>
        <v>2.3506351669687611</v>
      </c>
      <c r="R6" s="3">
        <f t="shared" ca="1" si="2"/>
        <v>39.713359726788646</v>
      </c>
      <c r="S6" s="3">
        <f t="shared" ca="1" si="3"/>
        <v>31.102064618326597</v>
      </c>
    </row>
    <row r="7" spans="1:20" x14ac:dyDescent="0.25">
      <c r="A7">
        <v>31</v>
      </c>
      <c r="B7">
        <v>13.424365872009</v>
      </c>
      <c r="C7">
        <v>3.68919325746494E-2</v>
      </c>
      <c r="D7">
        <v>13.5921637457163</v>
      </c>
      <c r="E7">
        <v>1.7616078512930899E-2</v>
      </c>
      <c r="F7" t="s">
        <v>17</v>
      </c>
      <c r="G7" t="s">
        <v>18</v>
      </c>
      <c r="H7">
        <f>risk_unit_data[[#This Row],[male_unit_premium]]/$T$5</f>
        <v>1.1799572485862215</v>
      </c>
      <c r="I7">
        <f>risk_unit_data[[#This Row],[female_unit_premium]]/$T$5</f>
        <v>0.55647964812998629</v>
      </c>
      <c r="J7">
        <f>risk_unit_data[[#This Row],[male_payout]]/$T$5</f>
        <v>15.840177818350533</v>
      </c>
      <c r="K7">
        <f>risk_unit_data[[#This Row],[female_payout]]/$T$5</f>
        <v>7.5637624985413581</v>
      </c>
      <c r="O7" t="s">
        <v>114</v>
      </c>
      <c r="P7" s="3">
        <f t="shared" ca="1" si="0"/>
        <v>4.458454677236821</v>
      </c>
      <c r="Q7" s="3">
        <f t="shared" ca="1" si="1"/>
        <v>3.7168252843456728</v>
      </c>
      <c r="R7" s="3">
        <f t="shared" ca="1" si="2"/>
        <v>56.96332669750889</v>
      </c>
      <c r="S7" s="3">
        <f t="shared" ca="1" si="3"/>
        <v>48.15693343042787</v>
      </c>
    </row>
    <row r="8" spans="1:20" x14ac:dyDescent="0.25">
      <c r="A8">
        <v>32</v>
      </c>
      <c r="B8">
        <v>13.414814212248899</v>
      </c>
      <c r="C8">
        <v>3.8402238579150101E-2</v>
      </c>
      <c r="D8">
        <v>13.582828582895299</v>
      </c>
      <c r="E8">
        <v>1.9102934873040399E-2</v>
      </c>
      <c r="F8" t="s">
        <v>19</v>
      </c>
      <c r="G8" t="s">
        <v>20</v>
      </c>
      <c r="H8">
        <f>risk_unit_data[[#This Row],[male_unit_premium]]/$T$5</f>
        <v>1.2291376601513655</v>
      </c>
      <c r="I8">
        <f>risk_unit_data[[#This Row],[female_unit_premium]]/$T$5</f>
        <v>0.60386314082206793</v>
      </c>
      <c r="J8">
        <f>risk_unit_data[[#This Row],[male_payout]]/$T$5</f>
        <v>16.488653352208924</v>
      </c>
      <c r="K8">
        <f>risk_unit_data[[#This Row],[female_payout]]/$T$5</f>
        <v>8.2021695293149079</v>
      </c>
      <c r="O8" t="s">
        <v>115</v>
      </c>
      <c r="P8" s="3">
        <f t="shared" ca="1" si="0"/>
        <v>6.7734302912952717</v>
      </c>
      <c r="Q8" s="3">
        <f t="shared" ca="1" si="1"/>
        <v>5.9523057906426731</v>
      </c>
      <c r="R8" s="3">
        <f t="shared" ca="1" si="2"/>
        <v>83.614238411983706</v>
      </c>
      <c r="S8" s="3">
        <f t="shared" ca="1" si="3"/>
        <v>74.597267687886671</v>
      </c>
    </row>
    <row r="9" spans="1:20" x14ac:dyDescent="0.25">
      <c r="A9">
        <v>33</v>
      </c>
      <c r="B9">
        <v>13.404208122264199</v>
      </c>
      <c r="C9">
        <v>4.0071967046342999E-2</v>
      </c>
      <c r="D9">
        <v>13.572462910320599</v>
      </c>
      <c r="E9">
        <v>2.0746854447874202E-2</v>
      </c>
      <c r="F9" t="s">
        <v>21</v>
      </c>
      <c r="G9" t="s">
        <v>22</v>
      </c>
      <c r="H9">
        <f>risk_unit_data[[#This Row],[male_unit_premium]]/$T$5</f>
        <v>1.2835953807263525</v>
      </c>
      <c r="I9">
        <f>risk_unit_data[[#This Row],[female_unit_premium]]/$T$5</f>
        <v>0.65632998061805659</v>
      </c>
      <c r="J9">
        <f>risk_unit_data[[#This Row],[male_payout]]/$T$5</f>
        <v>17.205579628033032</v>
      </c>
      <c r="K9">
        <f>risk_unit_data[[#This Row],[female_payout]]/$T$5</f>
        <v>8.9080143188700145</v>
      </c>
      <c r="O9" t="s">
        <v>116</v>
      </c>
      <c r="P9" s="3">
        <f t="shared" ca="1" si="0"/>
        <v>10.679428018649491</v>
      </c>
      <c r="Q9" s="3">
        <f t="shared" ca="1" si="1"/>
        <v>9.735592547810322</v>
      </c>
      <c r="R9" s="3">
        <f t="shared" ca="1" si="2"/>
        <v>124.69870060460335</v>
      </c>
      <c r="S9" s="3">
        <f t="shared" ca="1" si="3"/>
        <v>115.6091523436999</v>
      </c>
    </row>
    <row r="10" spans="1:20" x14ac:dyDescent="0.25">
      <c r="A10">
        <v>34</v>
      </c>
      <c r="B10">
        <v>13.3923783975448</v>
      </c>
      <c r="C10">
        <v>4.1926212095767003E-2</v>
      </c>
      <c r="D10">
        <v>13.5609017455235</v>
      </c>
      <c r="E10">
        <v>2.2572569848838001E-2</v>
      </c>
      <c r="F10" t="s">
        <v>23</v>
      </c>
      <c r="G10" t="s">
        <v>24</v>
      </c>
      <c r="H10">
        <f>risk_unit_data[[#This Row],[male_unit_premium]]/$T$5</f>
        <v>1.3441773147286589</v>
      </c>
      <c r="I10">
        <f>risk_unit_data[[#This Row],[female_unit_premium]]/$T$5</f>
        <v>0.71469555755525271</v>
      </c>
      <c r="J10">
        <f>risk_unit_data[[#This Row],[male_payout]]/$T$5</f>
        <v>18.001731232241895</v>
      </c>
      <c r="K10">
        <f>risk_unit_data[[#This Row],[female_payout]]/$T$5</f>
        <v>9.6919162339689304</v>
      </c>
    </row>
    <row r="11" spans="1:20" x14ac:dyDescent="0.25">
      <c r="A11">
        <v>35</v>
      </c>
      <c r="B11">
        <v>13.379259739160901</v>
      </c>
      <c r="C11">
        <v>4.3978480001974199E-2</v>
      </c>
      <c r="D11">
        <v>13.548080784926199</v>
      </c>
      <c r="E11">
        <v>2.45934553175482E-2</v>
      </c>
      <c r="F11" t="s">
        <v>25</v>
      </c>
      <c r="G11" t="s">
        <v>26</v>
      </c>
      <c r="H11">
        <f>risk_unit_data[[#This Row],[male_unit_premium]]/$T$5</f>
        <v>1.4113566580917136</v>
      </c>
      <c r="I11">
        <f>risk_unit_data[[#This Row],[female_unit_premium]]/$T$5</f>
        <v>0.77941797809063984</v>
      </c>
      <c r="J11">
        <f>risk_unit_data[[#This Row],[male_payout]]/$T$5</f>
        <v>18.882907313203138</v>
      </c>
      <c r="K11">
        <f>risk_unit_data[[#This Row],[female_payout]]/$T$5</f>
        <v>10.559617732395905</v>
      </c>
    </row>
    <row r="12" spans="1:20" x14ac:dyDescent="0.25">
      <c r="A12">
        <v>36</v>
      </c>
      <c r="B12">
        <v>13.364673633356899</v>
      </c>
      <c r="C12">
        <v>4.62572240571196E-2</v>
      </c>
      <c r="D12">
        <v>13.5338257213277</v>
      </c>
      <c r="E12">
        <v>2.68375900306062E-2</v>
      </c>
      <c r="F12" t="s">
        <v>27</v>
      </c>
      <c r="G12" t="s">
        <v>28</v>
      </c>
      <c r="H12">
        <f>risk_unit_data[[#This Row],[male_unit_premium]]/$T$5</f>
        <v>1.4861062319979448</v>
      </c>
      <c r="I12">
        <f>risk_unit_data[[#This Row],[female_unit_premium]]/$T$5</f>
        <v>0.8514351612610489</v>
      </c>
      <c r="J12">
        <f>risk_unit_data[[#This Row],[male_payout]]/$T$5</f>
        <v>19.861324775150244</v>
      </c>
      <c r="K12">
        <f>risk_unit_data[[#This Row],[female_payout]]/$T$5</f>
        <v>11.523175085517561</v>
      </c>
    </row>
    <row r="13" spans="1:20" x14ac:dyDescent="0.25">
      <c r="A13">
        <v>37</v>
      </c>
      <c r="B13">
        <v>13.3485005843702</v>
      </c>
      <c r="C13">
        <v>4.8787380370987302E-2</v>
      </c>
      <c r="D13">
        <v>13.518019313953801</v>
      </c>
      <c r="E13">
        <v>2.9329641808841098E-2</v>
      </c>
      <c r="F13" t="s">
        <v>29</v>
      </c>
      <c r="G13" t="s">
        <v>30</v>
      </c>
      <c r="H13">
        <f>risk_unit_data[[#This Row],[male_unit_premium]]/$T$5</f>
        <v>1.5692916390068714</v>
      </c>
      <c r="I13">
        <f>risk_unit_data[[#This Row],[female_unit_premium]]/$T$5</f>
        <v>0.93158469067746363</v>
      </c>
      <c r="J13">
        <f>risk_unit_data[[#This Row],[male_payout]]/$T$5</f>
        <v>20.947690360330423</v>
      </c>
      <c r="K13">
        <f>risk_unit_data[[#This Row],[female_payout]]/$T$5</f>
        <v>12.593179841161691</v>
      </c>
    </row>
    <row r="14" spans="1:20" x14ac:dyDescent="0.25">
      <c r="A14">
        <v>38</v>
      </c>
      <c r="B14">
        <v>13.3307650639152</v>
      </c>
      <c r="C14">
        <v>5.1566459004390497E-2</v>
      </c>
      <c r="D14">
        <v>13.5006837474956</v>
      </c>
      <c r="E14">
        <v>3.2067316714314197E-2</v>
      </c>
      <c r="F14" t="s">
        <v>31</v>
      </c>
      <c r="G14" t="s">
        <v>32</v>
      </c>
      <c r="H14">
        <f>risk_unit_data[[#This Row],[male_unit_premium]]/$T$5</f>
        <v>1.6608900438128611</v>
      </c>
      <c r="I14">
        <f>risk_unit_data[[#This Row],[female_unit_premium]]/$T$5</f>
        <v>1.0198481288526204</v>
      </c>
      <c r="J14">
        <f>risk_unit_data[[#This Row],[male_payout]]/$T$5</f>
        <v>22.14093497106504</v>
      </c>
      <c r="K14">
        <f>risk_unit_data[[#This Row],[female_payout]]/$T$5</f>
        <v>13.768647058114393</v>
      </c>
    </row>
    <row r="15" spans="1:20" x14ac:dyDescent="0.25">
      <c r="A15">
        <v>39</v>
      </c>
      <c r="B15">
        <v>13.311381880144101</v>
      </c>
      <c r="C15">
        <v>5.4605525308753199E-2</v>
      </c>
      <c r="D15">
        <v>13.4817346742506</v>
      </c>
      <c r="E15">
        <v>3.5061656263656198E-2</v>
      </c>
      <c r="F15" t="s">
        <v>33</v>
      </c>
      <c r="G15" t="s">
        <v>34</v>
      </c>
      <c r="H15">
        <f>risk_unit_data[[#This Row],[male_unit_premium]]/$T$5</f>
        <v>1.7613355183576613</v>
      </c>
      <c r="I15">
        <f>risk_unit_data[[#This Row],[female_unit_premium]]/$T$5</f>
        <v>1.1166454438405169</v>
      </c>
      <c r="J15">
        <f>risk_unit_data[[#This Row],[male_payout]]/$T$5</f>
        <v>23.445809703920371</v>
      </c>
      <c r="K15">
        <f>risk_unit_data[[#This Row],[female_payout]]/$T$5</f>
        <v>15.054317599068634</v>
      </c>
    </row>
    <row r="16" spans="1:20" x14ac:dyDescent="0.25">
      <c r="A16">
        <v>40</v>
      </c>
      <c r="B16">
        <v>13.2901085974441</v>
      </c>
      <c r="C16">
        <v>5.7934017519629698E-2</v>
      </c>
      <c r="D16">
        <v>13.460935007116699</v>
      </c>
      <c r="E16">
        <v>3.8341779585444401E-2</v>
      </c>
      <c r="F16" t="s">
        <v>35</v>
      </c>
      <c r="G16" t="s">
        <v>36</v>
      </c>
      <c r="H16">
        <f>risk_unit_data[[#This Row],[male_unit_premium]]/$T$5</f>
        <v>1.8716893231474778</v>
      </c>
      <c r="I16">
        <f>risk_unit_data[[#This Row],[female_unit_premium]]/$T$5</f>
        <v>1.2229978265054138</v>
      </c>
      <c r="J16">
        <f>risk_unit_data[[#This Row],[male_payout]]/$T$5</f>
        <v>24.874954365306536</v>
      </c>
      <c r="K16">
        <f>risk_unit_data[[#This Row],[female_payout]]/$T$5</f>
        <v>16.462694256434286</v>
      </c>
    </row>
    <row r="17" spans="1:11" x14ac:dyDescent="0.25">
      <c r="A17">
        <v>41</v>
      </c>
      <c r="B17">
        <v>13.266692721707299</v>
      </c>
      <c r="C17">
        <v>6.1609943534486199E-2</v>
      </c>
      <c r="D17">
        <v>13.4380377186662</v>
      </c>
      <c r="E17">
        <v>4.1965059804049597E-2</v>
      </c>
      <c r="F17" t="s">
        <v>37</v>
      </c>
      <c r="G17" t="s">
        <v>38</v>
      </c>
      <c r="H17">
        <f>risk_unit_data[[#This Row],[male_unit_premium]]/$T$5</f>
        <v>1.9939615838026612</v>
      </c>
      <c r="I17">
        <f>risk_unit_data[[#This Row],[female_unit_premium]]/$T$5</f>
        <v>1.3408513603551286</v>
      </c>
      <c r="J17">
        <f>risk_unit_data[[#This Row],[male_payout]]/$T$5</f>
        <v>26.453275631198661</v>
      </c>
      <c r="K17">
        <f>risk_unit_data[[#This Row],[female_payout]]/$T$5</f>
        <v>18.018411155577073</v>
      </c>
    </row>
    <row r="18" spans="1:11" x14ac:dyDescent="0.25">
      <c r="A18">
        <v>42</v>
      </c>
      <c r="B18">
        <v>13.2409888769561</v>
      </c>
      <c r="C18">
        <v>6.56478280505116E-2</v>
      </c>
      <c r="D18">
        <v>13.4128990814384</v>
      </c>
      <c r="E18">
        <v>4.5946056019767298E-2</v>
      </c>
      <c r="F18" t="s">
        <v>39</v>
      </c>
      <c r="G18" t="s">
        <v>40</v>
      </c>
      <c r="H18">
        <f>risk_unit_data[[#This Row],[male_unit_premium]]/$T$5</f>
        <v>2.1287692474446143</v>
      </c>
      <c r="I18">
        <f>risk_unit_data[[#This Row],[female_unit_premium]]/$T$5</f>
        <v>1.4708020520917118</v>
      </c>
      <c r="J18">
        <f>risk_unit_data[[#This Row],[male_payout]]/$T$5</f>
        <v>28.187009927020231</v>
      </c>
      <c r="K18">
        <f>risk_unit_data[[#This Row],[female_payout]]/$T$5</f>
        <v>19.727719493478595</v>
      </c>
    </row>
    <row r="19" spans="1:11" x14ac:dyDescent="0.25">
      <c r="A19">
        <v>43</v>
      </c>
      <c r="B19">
        <v>13.2125978379229</v>
      </c>
      <c r="C19">
        <v>7.0053783376938406E-2</v>
      </c>
      <c r="D19">
        <v>13.385128787867099</v>
      </c>
      <c r="E19">
        <v>5.0290903074185801E-2</v>
      </c>
      <c r="F19" t="s">
        <v>41</v>
      </c>
      <c r="G19" t="s">
        <v>42</v>
      </c>
      <c r="H19">
        <f>risk_unit_data[[#This Row],[male_unit_premium]]/$T$5</f>
        <v>2.2765229098412814</v>
      </c>
      <c r="I19">
        <f>risk_unit_data[[#This Row],[female_unit_premium]]/$T$5</f>
        <v>1.6132271650715262</v>
      </c>
      <c r="J19">
        <f>risk_unit_data[[#This Row],[male_payout]]/$T$5</f>
        <v>30.078781676550829</v>
      </c>
      <c r="K19">
        <f>risk_unit_data[[#This Row],[female_payout]]/$T$5</f>
        <v>21.593253368568078</v>
      </c>
    </row>
    <row r="20" spans="1:11" x14ac:dyDescent="0.25">
      <c r="A20">
        <v>44</v>
      </c>
      <c r="B20">
        <v>13.181343834685901</v>
      </c>
      <c r="C20">
        <v>7.4855453471899494E-2</v>
      </c>
      <c r="D20">
        <v>13.354553798376999</v>
      </c>
      <c r="E20">
        <v>5.5027160860670901E-2</v>
      </c>
      <c r="F20" t="s">
        <v>43</v>
      </c>
      <c r="G20" t="s">
        <v>44</v>
      </c>
      <c r="H20">
        <f>risk_unit_data[[#This Row],[male_unit_premium]]/$T$5</f>
        <v>2.4383295577299329</v>
      </c>
      <c r="I20">
        <f>risk_unit_data[[#This Row],[female_unit_premium]]/$T$5</f>
        <v>1.7691977168122954</v>
      </c>
      <c r="J20">
        <f>risk_unit_data[[#This Row],[male_payout]]/$T$5</f>
        <v>32.140460282715921</v>
      </c>
      <c r="K20">
        <f>risk_unit_data[[#This Row],[female_payout]]/$T$5</f>
        <v>23.626846089135501</v>
      </c>
    </row>
    <row r="21" spans="1:11" x14ac:dyDescent="0.25">
      <c r="A21">
        <v>45</v>
      </c>
      <c r="B21">
        <v>13.1469362475884</v>
      </c>
      <c r="C21">
        <v>8.0074963078423697E-2</v>
      </c>
      <c r="D21">
        <v>13.3208891944037</v>
      </c>
      <c r="E21">
        <v>6.0176928672410902E-2</v>
      </c>
      <c r="F21" t="s">
        <v>45</v>
      </c>
      <c r="G21" t="s">
        <v>46</v>
      </c>
      <c r="H21">
        <f>risk_unit_data[[#This Row],[male_unit_premium]]/$T$5</f>
        <v>2.61517548516334</v>
      </c>
      <c r="I21">
        <f>risk_unit_data[[#This Row],[female_unit_premium]]/$T$5</f>
        <v>1.9396592813712015</v>
      </c>
      <c r="J21">
        <f>risk_unit_data[[#This Row],[male_payout]]/$T$5</f>
        <v>34.38154537969848</v>
      </c>
      <c r="K21">
        <f>risk_unit_data[[#This Row],[female_payout]]/$T$5</f>
        <v>25.837986362042571</v>
      </c>
    </row>
    <row r="22" spans="1:11" x14ac:dyDescent="0.25">
      <c r="A22">
        <v>46</v>
      </c>
      <c r="B22">
        <v>13.1090949078467</v>
      </c>
      <c r="C22">
        <v>8.5752729559427296E-2</v>
      </c>
      <c r="D22">
        <v>13.283860063235601</v>
      </c>
      <c r="E22">
        <v>6.5780463238872197E-2</v>
      </c>
      <c r="F22" t="s">
        <v>47</v>
      </c>
      <c r="G22" t="s">
        <v>48</v>
      </c>
      <c r="H22">
        <f>risk_unit_data[[#This Row],[male_unit_premium]]/$T$5</f>
        <v>2.808690539471983</v>
      </c>
      <c r="I22">
        <f>risk_unit_data[[#This Row],[female_unit_premium]]/$T$5</f>
        <v>2.1261861359085126</v>
      </c>
      <c r="J22">
        <f>risk_unit_data[[#This Row],[male_payout]]/$T$5</f>
        <v>36.819390848709453</v>
      </c>
      <c r="K22">
        <f>risk_unit_data[[#This Row],[female_payout]]/$T$5</f>
        <v>28.243959097800349</v>
      </c>
    </row>
    <row r="23" spans="1:11" x14ac:dyDescent="0.25">
      <c r="A23">
        <v>47</v>
      </c>
      <c r="B23">
        <v>13.067457102245999</v>
      </c>
      <c r="C23">
        <v>9.1954058702530803E-2</v>
      </c>
      <c r="D23">
        <v>13.243110834006201</v>
      </c>
      <c r="E23">
        <v>7.1902704962575101E-2</v>
      </c>
      <c r="F23" t="s">
        <v>49</v>
      </c>
      <c r="G23" t="s">
        <v>50</v>
      </c>
      <c r="H23">
        <f>risk_unit_data[[#This Row],[male_unit_premium]]/$T$5</f>
        <v>3.0214016797515955</v>
      </c>
      <c r="I23">
        <f>risk_unit_data[[#This Row],[female_unit_premium]]/$T$5</f>
        <v>2.3312232260333889</v>
      </c>
      <c r="J23">
        <f>risk_unit_data[[#This Row],[male_payout]]/$T$5</f>
        <v>39.482036838808071</v>
      </c>
      <c r="K23">
        <f>risk_unit_data[[#This Row],[female_payout]]/$T$5</f>
        <v>30.872647561169646</v>
      </c>
    </row>
    <row r="24" spans="1:11" x14ac:dyDescent="0.25">
      <c r="A24">
        <v>48</v>
      </c>
      <c r="B24">
        <v>13.021831334473699</v>
      </c>
      <c r="C24">
        <v>9.86944916835861E-2</v>
      </c>
      <c r="D24">
        <v>13.198451292846</v>
      </c>
      <c r="E24">
        <v>7.8559592810361595E-2</v>
      </c>
      <c r="F24" t="s">
        <v>51</v>
      </c>
      <c r="G24" t="s">
        <v>52</v>
      </c>
      <c r="H24">
        <f>risk_unit_data[[#This Row],[male_unit_premium]]/$T$5</f>
        <v>3.2542393715091213</v>
      </c>
      <c r="I24">
        <f>risk_unit_data[[#This Row],[female_unit_premium]]/$T$5</f>
        <v>2.5556707124079341</v>
      </c>
      <c r="J24">
        <f>risk_unit_data[[#This Row],[male_payout]]/$T$5</f>
        <v>42.376156217795504</v>
      </c>
      <c r="K24">
        <f>risk_unit_data[[#This Row],[female_payout]]/$T$5</f>
        <v>33.730895418269256</v>
      </c>
    </row>
    <row r="25" spans="1:11" x14ac:dyDescent="0.25">
      <c r="A25">
        <v>49</v>
      </c>
      <c r="B25">
        <v>12.9720116912492</v>
      </c>
      <c r="C25">
        <v>0.105987817087842</v>
      </c>
      <c r="D25">
        <v>13.1496768189102</v>
      </c>
      <c r="E25">
        <v>8.5765408232558502E-2</v>
      </c>
      <c r="F25" t="s">
        <v>53</v>
      </c>
      <c r="G25" t="s">
        <v>54</v>
      </c>
      <c r="H25">
        <f>risk_unit_data[[#This Row],[male_unit_premium]]/$T$5</f>
        <v>3.5081427948165516</v>
      </c>
      <c r="I25">
        <f>risk_unit_data[[#This Row],[female_unit_premium]]/$T$5</f>
        <v>2.8004364791227672</v>
      </c>
      <c r="J25">
        <f>risk_unit_data[[#This Row],[male_payout]]/$T$5</f>
        <v>45.507669348931721</v>
      </c>
      <c r="K25">
        <f>risk_unit_data[[#This Row],[female_payout]]/$T$5</f>
        <v>36.82483465235115</v>
      </c>
    </row>
    <row r="26" spans="1:11" x14ac:dyDescent="0.25">
      <c r="A26">
        <v>50</v>
      </c>
      <c r="B26">
        <v>12.9175626442227</v>
      </c>
      <c r="C26">
        <v>0.113896093915174</v>
      </c>
      <c r="D26">
        <v>13.096359379282401</v>
      </c>
      <c r="E26">
        <v>9.3582219209902007E-2</v>
      </c>
      <c r="F26" t="s">
        <v>55</v>
      </c>
      <c r="G26" t="s">
        <v>56</v>
      </c>
      <c r="H26">
        <f>risk_unit_data[[#This Row],[male_unit_premium]]/$T$5</f>
        <v>3.7857933160236255</v>
      </c>
      <c r="I26">
        <f>risk_unit_data[[#This Row],[female_unit_premium]]/$T$5</f>
        <v>3.0681133619975474</v>
      </c>
      <c r="J26">
        <f>risk_unit_data[[#This Row],[male_payout]]/$T$5</f>
        <v>48.903222317814659</v>
      </c>
      <c r="K26">
        <f>risk_unit_data[[#This Row],[female_payout]]/$T$5</f>
        <v>40.181115205098315</v>
      </c>
    </row>
    <row r="27" spans="1:11" x14ac:dyDescent="0.25">
      <c r="A27">
        <v>51</v>
      </c>
      <c r="B27">
        <v>12.8581001089794</v>
      </c>
      <c r="C27">
        <v>0.12248092831042</v>
      </c>
      <c r="D27">
        <v>13.0381199200396</v>
      </c>
      <c r="E27">
        <v>0.102071893977981</v>
      </c>
      <c r="F27" t="s">
        <v>57</v>
      </c>
      <c r="G27" t="s">
        <v>58</v>
      </c>
      <c r="H27">
        <f>risk_unit_data[[#This Row],[male_unit_premium]]/$T$5</f>
        <v>4.0899717939134241</v>
      </c>
      <c r="I27">
        <f>risk_unit_data[[#This Row],[female_unit_premium]]/$T$5</f>
        <v>3.3613973121125733</v>
      </c>
      <c r="J27">
        <f>risk_unit_data[[#This Row],[male_payout]]/$T$5</f>
        <v>52.589266769040613</v>
      </c>
      <c r="K27">
        <f>risk_unit_data[[#This Row],[female_payout]]/$T$5</f>
        <v>43.826301254222308</v>
      </c>
    </row>
    <row r="28" spans="1:11" x14ac:dyDescent="0.25">
      <c r="A28">
        <v>52</v>
      </c>
      <c r="B28">
        <v>12.793113854684201</v>
      </c>
      <c r="C28">
        <v>0.131826083768431</v>
      </c>
      <c r="D28">
        <v>12.974455607447799</v>
      </c>
      <c r="E28">
        <v>0.11131846170555799</v>
      </c>
      <c r="F28" t="s">
        <v>59</v>
      </c>
      <c r="G28" t="s">
        <v>60</v>
      </c>
      <c r="H28">
        <f>risk_unit_data[[#This Row],[male_unit_premium]]/$T$5</f>
        <v>4.4243933591685156</v>
      </c>
      <c r="I28">
        <f>risk_unit_data[[#This Row],[female_unit_premium]]/$T$5</f>
        <v>3.6838903763356452</v>
      </c>
      <c r="J28">
        <f>risk_unit_data[[#This Row],[male_payout]]/$T$5</f>
        <v>56.601767981751344</v>
      </c>
      <c r="K28">
        <f>risk_unit_data[[#This Row],[female_payout]]/$T$5</f>
        <v>47.796472150470969</v>
      </c>
    </row>
    <row r="29" spans="1:11" x14ac:dyDescent="0.25">
      <c r="A29">
        <v>53</v>
      </c>
      <c r="B29">
        <v>12.7223020091044</v>
      </c>
      <c r="C29">
        <v>0.14201156659157099</v>
      </c>
      <c r="D29">
        <v>12.9050644023886</v>
      </c>
      <c r="E29">
        <v>0.121402729436839</v>
      </c>
      <c r="F29" t="s">
        <v>61</v>
      </c>
      <c r="G29" t="s">
        <v>62</v>
      </c>
      <c r="H29">
        <f>risk_unit_data[[#This Row],[male_unit_premium]]/$T$5</f>
        <v>4.7927708347944957</v>
      </c>
      <c r="I29">
        <f>risk_unit_data[[#This Row],[female_unit_premium]]/$T$5</f>
        <v>4.039214539761729</v>
      </c>
      <c r="J29">
        <f>risk_unit_data[[#This Row],[male_payout]]/$T$5</f>
        <v>60.975078020682687</v>
      </c>
      <c r="K29">
        <f>risk_unit_data[[#This Row],[female_payout]]/$T$5</f>
        <v>52.126323770689687</v>
      </c>
    </row>
    <row r="30" spans="1:11" x14ac:dyDescent="0.25">
      <c r="A30">
        <v>54</v>
      </c>
      <c r="B30">
        <v>12.645306284359799</v>
      </c>
      <c r="C30">
        <v>0.153126115583364</v>
      </c>
      <c r="D30">
        <v>12.8295872295423</v>
      </c>
      <c r="E30">
        <v>0.13241459382953299</v>
      </c>
      <c r="F30" t="s">
        <v>63</v>
      </c>
      <c r="G30" t="s">
        <v>64</v>
      </c>
      <c r="H30">
        <f>risk_unit_data[[#This Row],[male_unit_premium]]/$T$5</f>
        <v>5.1993440822840453</v>
      </c>
      <c r="I30">
        <f>risk_unit_data[[#This Row],[female_unit_premium]]/$T$5</f>
        <v>4.4315108315208684</v>
      </c>
      <c r="J30">
        <f>risk_unit_data[[#This Row],[male_payout]]/$T$5</f>
        <v>65.747298398255111</v>
      </c>
      <c r="K30">
        <f>risk_unit_data[[#This Row],[female_payout]]/$T$5</f>
        <v>56.854454771658084</v>
      </c>
    </row>
    <row r="31" spans="1:11" x14ac:dyDescent="0.25">
      <c r="A31">
        <v>55</v>
      </c>
      <c r="B31">
        <v>12.561557604259599</v>
      </c>
      <c r="C31">
        <v>0.16531243178478899</v>
      </c>
      <c r="D31">
        <v>12.747457473690201</v>
      </c>
      <c r="E31">
        <v>0.14449804532408</v>
      </c>
      <c r="F31" t="s">
        <v>65</v>
      </c>
      <c r="G31" t="s">
        <v>66</v>
      </c>
      <c r="H31">
        <f>risk_unit_data[[#This Row],[male_unit_premium]]/$T$5</f>
        <v>5.6505492763061955</v>
      </c>
      <c r="I31">
        <f>risk_unit_data[[#This Row],[female_unit_premium]]/$T$5</f>
        <v>4.8670638848997108</v>
      </c>
      <c r="J31">
        <f>risk_unit_data[[#This Row],[male_payout]]/$T$5</f>
        <v>70.979700230027476</v>
      </c>
      <c r="K31">
        <f>risk_unit_data[[#This Row],[female_payout]]/$T$5</f>
        <v>62.042689894492575</v>
      </c>
    </row>
    <row r="32" spans="1:11" x14ac:dyDescent="0.25">
      <c r="A32">
        <v>56</v>
      </c>
      <c r="B32">
        <v>12.4705543517202</v>
      </c>
      <c r="C32">
        <v>0.178675922447663</v>
      </c>
      <c r="D32">
        <v>12.658170154931399</v>
      </c>
      <c r="E32">
        <v>0.157760890286161</v>
      </c>
      <c r="F32" t="s">
        <v>67</v>
      </c>
      <c r="G32" t="s">
        <v>68</v>
      </c>
      <c r="H32">
        <f>risk_unit_data[[#This Row],[male_unit_premium]]/$T$5</f>
        <v>6.1518950758758066</v>
      </c>
      <c r="I32">
        <f>risk_unit_data[[#This Row],[female_unit_premium]]/$T$5</f>
        <v>5.3512724828459755</v>
      </c>
      <c r="J32">
        <f>risk_unit_data[[#This Row],[male_payout]]/$T$5</f>
        <v>76.717541909789432</v>
      </c>
      <c r="K32">
        <f>risk_unit_data[[#This Row],[female_payout]]/$T$5</f>
        <v>67.737317633266542</v>
      </c>
    </row>
    <row r="33" spans="1:14" x14ac:dyDescent="0.25">
      <c r="A33">
        <v>57</v>
      </c>
      <c r="B33">
        <v>12.371712081184301</v>
      </c>
      <c r="C33">
        <v>0.193321676787436</v>
      </c>
      <c r="D33">
        <v>12.561135790464199</v>
      </c>
      <c r="E33">
        <v>0.17231147953566101</v>
      </c>
      <c r="F33" t="s">
        <v>69</v>
      </c>
      <c r="G33" t="s">
        <v>70</v>
      </c>
      <c r="H33">
        <f>risk_unit_data[[#This Row],[male_unit_premium]]/$T$5</f>
        <v>6.7093337391237764</v>
      </c>
      <c r="I33">
        <f>risk_unit_data[[#This Row],[female_unit_premium]]/$T$5</f>
        <v>5.8899817251301974</v>
      </c>
      <c r="J33">
        <f>risk_unit_data[[#This Row],[male_payout]]/$T$5</f>
        <v>83.005945277014987</v>
      </c>
      <c r="K33">
        <f>risk_unit_data[[#This Row],[female_payout]]/$T$5</f>
        <v>73.984860252712807</v>
      </c>
    </row>
    <row r="34" spans="1:14" x14ac:dyDescent="0.25">
      <c r="A34">
        <v>58</v>
      </c>
      <c r="B34">
        <v>12.2638336591555</v>
      </c>
      <c r="C34">
        <v>0.209397671092687</v>
      </c>
      <c r="D34">
        <v>12.455164390356501</v>
      </c>
      <c r="E34">
        <v>0.18830158450301801</v>
      </c>
      <c r="F34" t="s">
        <v>71</v>
      </c>
      <c r="G34" t="s">
        <v>72</v>
      </c>
      <c r="H34">
        <f>risk_unit_data[[#This Row],[male_unit_premium]]/$T$5</f>
        <v>7.3311860681748193</v>
      </c>
      <c r="I34">
        <f>risk_unit_data[[#This Row],[female_unit_premium]]/$T$5</f>
        <v>6.491322062096037</v>
      </c>
      <c r="J34">
        <f>risk_unit_data[[#This Row],[male_payout]]/$T$5</f>
        <v>89.908446464414126</v>
      </c>
      <c r="K34">
        <f>risk_unit_data[[#This Row],[female_payout]]/$T$5</f>
        <v>80.850483394154651</v>
      </c>
    </row>
    <row r="35" spans="1:14" x14ac:dyDescent="0.25">
      <c r="A35">
        <v>59</v>
      </c>
      <c r="B35">
        <v>12.1457232454135</v>
      </c>
      <c r="C35">
        <v>0.226984285802488</v>
      </c>
      <c r="D35">
        <v>12.339061629455299</v>
      </c>
      <c r="E35">
        <v>0.20581691323891599</v>
      </c>
      <c r="F35" t="s">
        <v>73</v>
      </c>
      <c r="G35" t="s">
        <v>74</v>
      </c>
      <c r="H35">
        <f>risk_unit_data[[#This Row],[male_unit_premium]]/$T$5</f>
        <v>8.0241872969957573</v>
      </c>
      <c r="I35">
        <f>risk_unit_data[[#This Row],[female_unit_premium]]/$T$5</f>
        <v>7.1618887982414421</v>
      </c>
      <c r="J35">
        <f>risk_unit_data[[#This Row],[male_payout]]/$T$5</f>
        <v>97.459558178672552</v>
      </c>
      <c r="K35">
        <f>risk_unit_data[[#This Row],[female_payout]]/$T$5</f>
        <v>88.3709872648068</v>
      </c>
    </row>
    <row r="36" spans="1:14" x14ac:dyDescent="0.25">
      <c r="A36">
        <v>60</v>
      </c>
      <c r="B36">
        <v>12.016313474517499</v>
      </c>
      <c r="C36">
        <v>0.24612717533804199</v>
      </c>
      <c r="D36">
        <v>12.211753048314099</v>
      </c>
      <c r="E36">
        <v>0.224909884681738</v>
      </c>
      <c r="F36" t="s">
        <v>75</v>
      </c>
      <c r="G36" t="s">
        <v>76</v>
      </c>
      <c r="H36">
        <f>risk_unit_data[[#This Row],[male_unit_premium]]/$T$5</f>
        <v>8.7946176791268709</v>
      </c>
      <c r="I36">
        <f>risk_unit_data[[#This Row],[female_unit_premium]]/$T$5</f>
        <v>7.9078637149046491</v>
      </c>
      <c r="J36">
        <f>risk_unit_data[[#This Row],[male_payout]]/$T$5</f>
        <v>105.67888292092206</v>
      </c>
      <c r="K36">
        <f>risk_unit_data[[#This Row],[female_payout]]/$T$5</f>
        <v>96.568878826139937</v>
      </c>
      <c r="N36">
        <f>AVERAGE(H2:H5)</f>
        <v>1.0459322924627776</v>
      </c>
    </row>
    <row r="37" spans="1:14" x14ac:dyDescent="0.25">
      <c r="A37">
        <v>61</v>
      </c>
      <c r="B37">
        <v>11.8752774769513</v>
      </c>
      <c r="C37">
        <v>0.266769322647119</v>
      </c>
      <c r="D37">
        <v>12.0728793653276</v>
      </c>
      <c r="E37">
        <v>0.24553202745274</v>
      </c>
      <c r="F37" t="s">
        <v>77</v>
      </c>
      <c r="G37" t="s">
        <v>78</v>
      </c>
      <c r="H37">
        <f>risk_unit_data[[#This Row],[male_unit_premium]]/$T$5</f>
        <v>9.6454116271162853</v>
      </c>
      <c r="I37">
        <f>risk_unit_data[[#This Row],[female_unit_premium]]/$T$5</f>
        <v>8.7322454634332978</v>
      </c>
      <c r="J37">
        <f>risk_unit_data[[#This Row],[male_payout]]/$T$5</f>
        <v>114.5419394514181</v>
      </c>
      <c r="K37">
        <f>risk_unit_data[[#This Row],[female_payout]]/$T$5</f>
        <v>105.42334606845918</v>
      </c>
      <c r="N37">
        <f>AVERAGE(H6:H10)</f>
        <v>1.2344684949615878</v>
      </c>
    </row>
    <row r="38" spans="1:14" x14ac:dyDescent="0.25">
      <c r="A38">
        <v>62</v>
      </c>
      <c r="B38">
        <v>11.7213457419601</v>
      </c>
      <c r="C38">
        <v>0.28890122670132401</v>
      </c>
      <c r="D38">
        <v>11.9211582216953</v>
      </c>
      <c r="E38">
        <v>0.26768264992775898</v>
      </c>
      <c r="F38" t="s">
        <v>79</v>
      </c>
      <c r="G38" t="s">
        <v>80</v>
      </c>
      <c r="H38">
        <f>risk_unit_data[[#This Row],[male_unit_premium]]/$T$5</f>
        <v>10.582799200112293</v>
      </c>
      <c r="I38">
        <f>risk_unit_data[[#This Row],[female_unit_premium]]/$T$5</f>
        <v>9.6411850169067783</v>
      </c>
      <c r="J38">
        <f>risk_unit_data[[#This Row],[male_payout]]/$T$5</f>
        <v>124.04464834225512</v>
      </c>
      <c r="K38">
        <f>risk_unit_data[[#This Row],[female_payout]]/$T$5</f>
        <v>114.93409203118371</v>
      </c>
    </row>
    <row r="39" spans="1:14" x14ac:dyDescent="0.25">
      <c r="A39">
        <v>63</v>
      </c>
      <c r="B39">
        <v>11.552533795302301</v>
      </c>
      <c r="C39">
        <v>0.31257464696149601</v>
      </c>
      <c r="D39">
        <v>11.7546048581685</v>
      </c>
      <c r="E39">
        <v>0.291423302397116</v>
      </c>
      <c r="F39" t="s">
        <v>81</v>
      </c>
      <c r="G39" t="s">
        <v>82</v>
      </c>
      <c r="H39">
        <f>risk_unit_data[[#This Row],[male_unit_premium]]/$T$5</f>
        <v>11.617298488370949</v>
      </c>
      <c r="I39">
        <f>risk_unit_data[[#This Row],[female_unit_premium]]/$T$5</f>
        <v>10.644980914851429</v>
      </c>
      <c r="J39">
        <f>risk_unit_data[[#This Row],[male_payout]]/$T$5</f>
        <v>134.20923339701977</v>
      </c>
      <c r="K39">
        <f>risk_unit_data[[#This Row],[female_payout]]/$T$5</f>
        <v>125.1275443768244</v>
      </c>
    </row>
    <row r="40" spans="1:14" x14ac:dyDescent="0.25">
      <c r="A40">
        <v>64</v>
      </c>
      <c r="B40">
        <v>11.3677706365461</v>
      </c>
      <c r="C40">
        <v>0.33775023316330299</v>
      </c>
      <c r="D40">
        <v>11.572116678868801</v>
      </c>
      <c r="E40">
        <v>0.31672649627893901</v>
      </c>
      <c r="F40" t="s">
        <v>83</v>
      </c>
      <c r="G40" t="s">
        <v>84</v>
      </c>
      <c r="H40">
        <f>risk_unit_data[[#This Row],[male_unit_premium]]/$T$5</f>
        <v>12.757013098521057</v>
      </c>
      <c r="I40">
        <f>risk_unit_data[[#This Row],[female_unit_premium]]/$T$5</f>
        <v>11.751687628955452</v>
      </c>
      <c r="J40">
        <f>risk_unit_data[[#This Row],[male_payout]]/$T$5</f>
        <v>145.01879891140172</v>
      </c>
      <c r="K40">
        <f>risk_unit_data[[#This Row],[female_payout]]/$T$5</f>
        <v>135.99190041589225</v>
      </c>
    </row>
    <row r="41" spans="1:14" x14ac:dyDescent="0.25">
      <c r="A41">
        <v>65</v>
      </c>
      <c r="B41">
        <v>11.165637363458099</v>
      </c>
      <c r="C41">
        <v>0.36437713391722998</v>
      </c>
      <c r="D41">
        <v>11.372243713723099</v>
      </c>
      <c r="E41">
        <v>0.34355431045491203</v>
      </c>
      <c r="F41" t="s">
        <v>85</v>
      </c>
      <c r="G41" t="s">
        <v>86</v>
      </c>
      <c r="H41">
        <f>risk_unit_data[[#This Row],[male_unit_premium]]/$T$5</f>
        <v>14.011874636881878</v>
      </c>
      <c r="I41">
        <f>risk_unit_data[[#This Row],[female_unit_premium]]/$T$5</f>
        <v>12.971132327579976</v>
      </c>
      <c r="J41">
        <f>risk_unit_data[[#This Row],[male_payout]]/$T$5</f>
        <v>156.45151097765984</v>
      </c>
      <c r="K41">
        <f>risk_unit_data[[#This Row],[female_payout]]/$T$5</f>
        <v>147.5108780721913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0E47-4598-4E05-865B-4135C3096B4B}">
  <dimension ref="A1:R43"/>
  <sheetViews>
    <sheetView topLeftCell="A10" zoomScaleNormal="100" workbookViewId="0">
      <selection activeCell="R41" sqref="P41:R41"/>
    </sheetView>
  </sheetViews>
  <sheetFormatPr defaultRowHeight="15" x14ac:dyDescent="0.25"/>
  <cols>
    <col min="1" max="1" width="11.42578125" bestFit="1" customWidth="1"/>
    <col min="2" max="2" width="12.140625" bestFit="1" customWidth="1"/>
    <col min="3" max="3" width="7.85546875" bestFit="1" customWidth="1"/>
    <col min="4" max="4" width="6.7109375" bestFit="1" customWidth="1"/>
    <col min="5" max="5" width="7.28515625" bestFit="1" customWidth="1"/>
    <col min="6" max="6" width="7.140625" bestFit="1" customWidth="1"/>
    <col min="7" max="10" width="12" bestFit="1" customWidth="1"/>
  </cols>
  <sheetData>
    <row r="1" spans="1:13" x14ac:dyDescent="0.25">
      <c r="A1" t="s">
        <v>91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105</v>
      </c>
      <c r="K1" t="s">
        <v>103</v>
      </c>
      <c r="L1" t="s">
        <v>104</v>
      </c>
      <c r="M1" t="s">
        <v>106</v>
      </c>
    </row>
    <row r="2" spans="1:13" x14ac:dyDescent="0.25">
      <c r="A2">
        <v>26</v>
      </c>
      <c r="B2">
        <v>6734</v>
      </c>
      <c r="C2">
        <v>5259</v>
      </c>
      <c r="D2">
        <v>5721</v>
      </c>
      <c r="E2">
        <v>2640</v>
      </c>
      <c r="F2">
        <v>6.9795069795069798E-3</v>
      </c>
      <c r="G2">
        <v>1.04582620270013E-2</v>
      </c>
      <c r="H2">
        <v>1.45079531550428E-2</v>
      </c>
      <c r="I2">
        <v>1.5909090909090901E-2</v>
      </c>
      <c r="J2">
        <f>underwriting_class_risk__2[[#This Row],[qx_L]]/underwriting_class_risk__2[[#This Row],[qx_VL]]</f>
        <v>1.4984241806346117</v>
      </c>
      <c r="K2">
        <f>underwriting_class_risk__2[[#This Row],[qx_M]]/underwriting_class_risk__2[[#This Row],[qx_VL]]</f>
        <v>2.0786501392778343</v>
      </c>
      <c r="L2">
        <f>underwriting_class_risk__2[[#This Row],[qx_H]]/underwriting_class_risk__2[[#This Row],[qx_VL]]</f>
        <v>2.2794003868471941</v>
      </c>
      <c r="M2">
        <f>underwriting_class_risk__2[[#This Row],[qx_H]]-underwriting_class_risk__2[[#This Row],[qx_M]]</f>
        <v>1.4011377540481002E-3</v>
      </c>
    </row>
    <row r="3" spans="1:13" x14ac:dyDescent="0.25">
      <c r="A3">
        <v>27</v>
      </c>
      <c r="B3">
        <v>6694</v>
      </c>
      <c r="C3">
        <v>5132</v>
      </c>
      <c r="D3">
        <v>5738</v>
      </c>
      <c r="E3">
        <v>2545</v>
      </c>
      <c r="F3">
        <v>9.85957573946818E-3</v>
      </c>
      <c r="G3">
        <v>1.01325019485581E-2</v>
      </c>
      <c r="H3">
        <v>1.51620773788777E-2</v>
      </c>
      <c r="I3">
        <v>2.12180746561886E-2</v>
      </c>
      <c r="J3">
        <f>underwriting_class_risk__2[[#This Row],[qx_L]]/underwriting_class_risk__2[[#This Row],[qx_VL]]</f>
        <v>1.0276813339946655</v>
      </c>
      <c r="K3">
        <f>underwriting_class_risk__2[[#This Row],[qx_M]]/underwriting_class_risk__2[[#This Row],[qx_VL]]</f>
        <v>1.537802211730414</v>
      </c>
      <c r="L3">
        <f>underwriting_class_risk__2[[#This Row],[qx_H]]/underwriting_class_risk__2[[#This Row],[qx_VL]]</f>
        <v>2.1520271477049469</v>
      </c>
      <c r="M3">
        <f>underwriting_class_risk__2[[#This Row],[qx_H]]-underwriting_class_risk__2[[#This Row],[qx_M]]</f>
        <v>6.0559972773109004E-3</v>
      </c>
    </row>
    <row r="4" spans="1:13" x14ac:dyDescent="0.25">
      <c r="A4">
        <v>28</v>
      </c>
      <c r="B4">
        <v>6793</v>
      </c>
      <c r="C4">
        <v>5238</v>
      </c>
      <c r="D4">
        <v>5482</v>
      </c>
      <c r="E4">
        <v>2705</v>
      </c>
      <c r="F4">
        <v>8.8326218165758908E-3</v>
      </c>
      <c r="G4">
        <v>9.54562810232913E-3</v>
      </c>
      <c r="H4">
        <v>1.8241517694272201E-2</v>
      </c>
      <c r="I4">
        <v>1.6635859519408502E-2</v>
      </c>
      <c r="J4">
        <f>underwriting_class_risk__2[[#This Row],[qx_L]]/underwriting_class_risk__2[[#This Row],[qx_VL]]</f>
        <v>1.0807241949853625</v>
      </c>
      <c r="K4">
        <f>underwriting_class_risk__2[[#This Row],[qx_M]]/underwriting_class_risk__2[[#This Row],[qx_VL]]</f>
        <v>2.0652438282865169</v>
      </c>
      <c r="L4">
        <f>underwriting_class_risk__2[[#This Row],[qx_H]]/underwriting_class_risk__2[[#This Row],[qx_VL]]</f>
        <v>1.8834565619223651</v>
      </c>
      <c r="M4">
        <f>underwriting_class_risk__2[[#This Row],[qx_H]]-underwriting_class_risk__2[[#This Row],[qx_M]]</f>
        <v>-1.6056581748636993E-3</v>
      </c>
    </row>
    <row r="5" spans="1:13" x14ac:dyDescent="0.25">
      <c r="A5">
        <v>29</v>
      </c>
      <c r="B5">
        <v>6748</v>
      </c>
      <c r="C5">
        <v>5284</v>
      </c>
      <c r="D5">
        <v>5491</v>
      </c>
      <c r="E5">
        <v>2575</v>
      </c>
      <c r="F5">
        <v>1.02252519264967E-2</v>
      </c>
      <c r="G5">
        <v>1.09765329295988E-2</v>
      </c>
      <c r="H5">
        <v>1.42050628300856E-2</v>
      </c>
      <c r="I5">
        <v>1.98058252427184E-2</v>
      </c>
      <c r="J5">
        <f>underwriting_class_risk__2[[#This Row],[qx_L]]/underwriting_class_risk__2[[#This Row],[qx_VL]]</f>
        <v>1.0734731044772896</v>
      </c>
      <c r="K5">
        <f>underwriting_class_risk__2[[#This Row],[qx_M]]/underwriting_class_risk__2[[#This Row],[qx_VL]]</f>
        <v>1.3892139706872175</v>
      </c>
      <c r="L5">
        <f>underwriting_class_risk__2[[#This Row],[qx_H]]/underwriting_class_risk__2[[#This Row],[qx_VL]]</f>
        <v>1.9369523005487577</v>
      </c>
      <c r="M5">
        <f>underwriting_class_risk__2[[#This Row],[qx_H]]-underwriting_class_risk__2[[#This Row],[qx_M]]</f>
        <v>5.6007624126327999E-3</v>
      </c>
    </row>
    <row r="6" spans="1:13" x14ac:dyDescent="0.25">
      <c r="A6">
        <v>30</v>
      </c>
      <c r="B6">
        <v>7059</v>
      </c>
      <c r="C6">
        <v>5333</v>
      </c>
      <c r="D6">
        <v>5345</v>
      </c>
      <c r="E6">
        <v>2581</v>
      </c>
      <c r="F6">
        <v>1.27496812579686E-2</v>
      </c>
      <c r="G6">
        <v>9.1880742546409204E-3</v>
      </c>
      <c r="H6">
        <v>1.62768942937325E-2</v>
      </c>
      <c r="I6">
        <v>1.4722975590856301E-2</v>
      </c>
      <c r="J6">
        <f>underwriting_class_risk__2[[#This Row],[qx_L]]/underwriting_class_risk__2[[#This Row],[qx_VL]]</f>
        <v>0.72065129070566669</v>
      </c>
      <c r="K6">
        <f>underwriting_class_risk__2[[#This Row],[qx_M]]/underwriting_class_risk__2[[#This Row],[qx_VL]]</f>
        <v>1.2766510757717475</v>
      </c>
      <c r="L6">
        <f>underwriting_class_risk__2[[#This Row],[qx_H]]/underwriting_class_risk__2[[#This Row],[qx_VL]]</f>
        <v>1.154772052176158</v>
      </c>
      <c r="M6">
        <f>underwriting_class_risk__2[[#This Row],[qx_H]]-underwriting_class_risk__2[[#This Row],[qx_M]]</f>
        <v>-1.5539187028761996E-3</v>
      </c>
    </row>
    <row r="7" spans="1:13" x14ac:dyDescent="0.25">
      <c r="A7">
        <v>31</v>
      </c>
      <c r="B7">
        <v>6950</v>
      </c>
      <c r="C7">
        <v>5397</v>
      </c>
      <c r="D7">
        <v>5438</v>
      </c>
      <c r="E7">
        <v>2651</v>
      </c>
      <c r="F7">
        <v>1.17985611510791E-2</v>
      </c>
      <c r="G7">
        <v>1.18584398740041E-2</v>
      </c>
      <c r="H7">
        <v>1.5262964325119499E-2</v>
      </c>
      <c r="I7">
        <v>1.6597510373444001E-2</v>
      </c>
      <c r="J7">
        <f>underwriting_class_risk__2[[#This Row],[qx_L]]/underwriting_class_risk__2[[#This Row],[qx_VL]]</f>
        <v>1.0050750868820579</v>
      </c>
      <c r="K7">
        <f>underwriting_class_risk__2[[#This Row],[qx_M]]/underwriting_class_risk__2[[#This Row],[qx_VL]]</f>
        <v>1.2936292934095226</v>
      </c>
      <c r="L7">
        <f>underwriting_class_risk__2[[#This Row],[qx_H]]/underwriting_class_risk__2[[#This Row],[qx_VL]]</f>
        <v>1.4067402084809288</v>
      </c>
      <c r="M7">
        <f>underwriting_class_risk__2[[#This Row],[qx_H]]-underwriting_class_risk__2[[#This Row],[qx_M]]</f>
        <v>1.3345460483245013E-3</v>
      </c>
    </row>
    <row r="8" spans="1:13" x14ac:dyDescent="0.25">
      <c r="A8">
        <v>32</v>
      </c>
      <c r="B8">
        <v>6842</v>
      </c>
      <c r="C8">
        <v>5416</v>
      </c>
      <c r="D8">
        <v>5324</v>
      </c>
      <c r="E8">
        <v>2597</v>
      </c>
      <c r="F8">
        <v>1.3884828997369199E-2</v>
      </c>
      <c r="G8">
        <v>1.49556868537666E-2</v>
      </c>
      <c r="H8">
        <v>1.9722013523666398E-2</v>
      </c>
      <c r="I8">
        <v>1.92529842125529E-2</v>
      </c>
      <c r="J8">
        <f>underwriting_class_risk__2[[#This Row],[qx_L]]/underwriting_class_risk__2[[#This Row],[qx_VL]]</f>
        <v>1.0771243100365369</v>
      </c>
      <c r="K8">
        <f>underwriting_class_risk__2[[#This Row],[qx_M]]/underwriting_class_risk__2[[#This Row],[qx_VL]]</f>
        <v>1.4204001739886885</v>
      </c>
      <c r="L8">
        <f>underwriting_class_risk__2[[#This Row],[qx_H]]/underwriting_class_risk__2[[#This Row],[qx_VL]]</f>
        <v>1.3866201892872301</v>
      </c>
      <c r="M8">
        <f>underwriting_class_risk__2[[#This Row],[qx_H]]-underwriting_class_risk__2[[#This Row],[qx_M]]</f>
        <v>-4.6902931111349883E-4</v>
      </c>
    </row>
    <row r="9" spans="1:13" x14ac:dyDescent="0.25">
      <c r="A9">
        <v>33</v>
      </c>
      <c r="B9">
        <v>6865</v>
      </c>
      <c r="C9">
        <v>5451</v>
      </c>
      <c r="D9">
        <v>5232</v>
      </c>
      <c r="E9">
        <v>2557</v>
      </c>
      <c r="F9">
        <v>1.13619810633649E-2</v>
      </c>
      <c r="G9">
        <v>1.4125848468171E-2</v>
      </c>
      <c r="H9">
        <v>1.6055045871559599E-2</v>
      </c>
      <c r="I9">
        <v>2.46382479468127E-2</v>
      </c>
      <c r="J9">
        <f>underwriting_class_risk__2[[#This Row],[qx_L]]/underwriting_class_risk__2[[#This Row],[qx_VL]]</f>
        <v>1.2432557658204342</v>
      </c>
      <c r="K9">
        <f>underwriting_class_risk__2[[#This Row],[qx_M]]/underwriting_class_risk__2[[#This Row],[qx_VL]]</f>
        <v>1.4130498706186743</v>
      </c>
      <c r="L9">
        <f>underwriting_class_risk__2[[#This Row],[qx_H]]/underwriting_class_risk__2[[#This Row],[qx_VL]]</f>
        <v>2.1684816942931935</v>
      </c>
      <c r="M9">
        <f>underwriting_class_risk__2[[#This Row],[qx_H]]-underwriting_class_risk__2[[#This Row],[qx_M]]</f>
        <v>8.5832020752531005E-3</v>
      </c>
    </row>
    <row r="10" spans="1:13" x14ac:dyDescent="0.25">
      <c r="A10">
        <v>34</v>
      </c>
      <c r="B10">
        <v>7180</v>
      </c>
      <c r="C10">
        <v>5397</v>
      </c>
      <c r="D10">
        <v>5208</v>
      </c>
      <c r="E10">
        <v>2513</v>
      </c>
      <c r="F10">
        <v>1.29526462395543E-2</v>
      </c>
      <c r="G10">
        <v>1.5934778580693001E-2</v>
      </c>
      <c r="H10">
        <v>2.07373271889401E-2</v>
      </c>
      <c r="I10">
        <v>1.9498607242339799E-2</v>
      </c>
      <c r="J10">
        <f>underwriting_class_risk__2[[#This Row],[qx_L]]/underwriting_class_risk__2[[#This Row],[qx_VL]]</f>
        <v>1.2302334431115689</v>
      </c>
      <c r="K10">
        <f>underwriting_class_risk__2[[#This Row],[qx_M]]/underwriting_class_risk__2[[#This Row],[qx_VL]]</f>
        <v>1.6010108517912915</v>
      </c>
      <c r="L10">
        <f>underwriting_class_risk__2[[#This Row],[qx_H]]/underwriting_class_risk__2[[#This Row],[qx_VL]]</f>
        <v>1.5053763440860208</v>
      </c>
      <c r="M10">
        <f>underwriting_class_risk__2[[#This Row],[qx_H]]-underwriting_class_risk__2[[#This Row],[qx_M]]</f>
        <v>-1.2387199466003009E-3</v>
      </c>
    </row>
    <row r="11" spans="1:13" x14ac:dyDescent="0.25">
      <c r="A11">
        <v>35</v>
      </c>
      <c r="B11">
        <v>11595</v>
      </c>
      <c r="C11">
        <v>9059</v>
      </c>
      <c r="D11">
        <v>7741</v>
      </c>
      <c r="E11">
        <v>3680</v>
      </c>
      <c r="F11">
        <v>1.3885295385942201E-2</v>
      </c>
      <c r="G11">
        <v>1.39088199580528E-2</v>
      </c>
      <c r="H11">
        <v>2.0281617362097899E-2</v>
      </c>
      <c r="I11">
        <v>2.0380434782608699E-2</v>
      </c>
      <c r="J11">
        <f>underwriting_class_risk__2[[#This Row],[qx_L]]/underwriting_class_risk__2[[#This Row],[qx_VL]]</f>
        <v>1.0016942075380273</v>
      </c>
      <c r="K11">
        <f>underwriting_class_risk__2[[#This Row],[qx_M]]/underwriting_class_risk__2[[#This Row],[qx_VL]]</f>
        <v>1.4606543684069901</v>
      </c>
      <c r="L11">
        <f>underwriting_class_risk__2[[#This Row],[qx_H]]/underwriting_class_risk__2[[#This Row],[qx_VL]]</f>
        <v>1.4677710640021624</v>
      </c>
      <c r="M11">
        <f>underwriting_class_risk__2[[#This Row],[qx_H]]-underwriting_class_risk__2[[#This Row],[qx_M]]</f>
        <v>9.8817420510800835E-5</v>
      </c>
    </row>
    <row r="12" spans="1:13" x14ac:dyDescent="0.25">
      <c r="A12">
        <v>36</v>
      </c>
      <c r="B12">
        <v>11800</v>
      </c>
      <c r="C12">
        <v>9235</v>
      </c>
      <c r="D12">
        <v>7735</v>
      </c>
      <c r="E12">
        <v>3737</v>
      </c>
      <c r="F12">
        <v>1.28813559322034E-2</v>
      </c>
      <c r="G12">
        <v>1.6783974011911201E-2</v>
      </c>
      <c r="H12">
        <v>1.9392372333548801E-2</v>
      </c>
      <c r="I12">
        <v>2.3280706449023299E-2</v>
      </c>
      <c r="J12">
        <f>underwriting_class_risk__2[[#This Row],[qx_L]]/underwriting_class_risk__2[[#This Row],[qx_VL]]</f>
        <v>1.3029664035562634</v>
      </c>
      <c r="K12">
        <f>underwriting_class_risk__2[[#This Row],[qx_M]]/underwriting_class_risk__2[[#This Row],[qx_VL]]</f>
        <v>1.5054604837886558</v>
      </c>
      <c r="L12">
        <f>underwriting_class_risk__2[[#This Row],[qx_H]]/underwriting_class_risk__2[[#This Row],[qx_VL]]</f>
        <v>1.80731800064786</v>
      </c>
      <c r="M12">
        <f>underwriting_class_risk__2[[#This Row],[qx_H]]-underwriting_class_risk__2[[#This Row],[qx_M]]</f>
        <v>3.8883341154744983E-3</v>
      </c>
    </row>
    <row r="13" spans="1:13" x14ac:dyDescent="0.25">
      <c r="A13">
        <v>37</v>
      </c>
      <c r="B13">
        <v>11820</v>
      </c>
      <c r="C13">
        <v>9040</v>
      </c>
      <c r="D13">
        <v>7815</v>
      </c>
      <c r="E13">
        <v>3683</v>
      </c>
      <c r="F13">
        <v>1.5651438240270699E-2</v>
      </c>
      <c r="G13">
        <v>1.7809734513274299E-2</v>
      </c>
      <c r="H13">
        <v>2.1241202815099201E-2</v>
      </c>
      <c r="I13">
        <v>2.57941895194135E-2</v>
      </c>
      <c r="J13">
        <f>underwriting_class_risk__2[[#This Row],[qx_L]]/underwriting_class_risk__2[[#This Row],[qx_VL]]</f>
        <v>1.1378976321454195</v>
      </c>
      <c r="K13">
        <f>underwriting_class_risk__2[[#This Row],[qx_M]]/underwriting_class_risk__2[[#This Row],[qx_VL]]</f>
        <v>1.3571406339160703</v>
      </c>
      <c r="L13">
        <f>underwriting_class_risk__2[[#This Row],[qx_H]]/underwriting_class_risk__2[[#This Row],[qx_VL]]</f>
        <v>1.6480395682133413</v>
      </c>
      <c r="M13">
        <f>underwriting_class_risk__2[[#This Row],[qx_H]]-underwriting_class_risk__2[[#This Row],[qx_M]]</f>
        <v>4.5529867043142998E-3</v>
      </c>
    </row>
    <row r="14" spans="1:13" x14ac:dyDescent="0.25">
      <c r="A14">
        <v>38</v>
      </c>
      <c r="B14">
        <v>12046</v>
      </c>
      <c r="C14">
        <v>9207</v>
      </c>
      <c r="D14">
        <v>7649</v>
      </c>
      <c r="E14">
        <v>3594</v>
      </c>
      <c r="F14">
        <v>1.54408102274614E-2</v>
      </c>
      <c r="G14">
        <v>2.1939828391441301E-2</v>
      </c>
      <c r="H14">
        <v>2.65394169172441E-2</v>
      </c>
      <c r="I14">
        <v>2.83806343906511E-2</v>
      </c>
      <c r="J14">
        <f>underwriting_class_risk__2[[#This Row],[qx_L]]/underwriting_class_risk__2[[#This Row],[qx_VL]]</f>
        <v>1.4208987785123757</v>
      </c>
      <c r="K14">
        <f>underwriting_class_risk__2[[#This Row],[qx_M]]/underwriting_class_risk__2[[#This Row],[qx_VL]]</f>
        <v>1.718783957984529</v>
      </c>
      <c r="L14">
        <f>underwriting_class_risk__2[[#This Row],[qx_H]]/underwriting_class_risk__2[[#This Row],[qx_VL]]</f>
        <v>1.8380275369343178</v>
      </c>
      <c r="M14">
        <f>underwriting_class_risk__2[[#This Row],[qx_H]]-underwriting_class_risk__2[[#This Row],[qx_M]]</f>
        <v>1.8412174734070003E-3</v>
      </c>
    </row>
    <row r="15" spans="1:13" x14ac:dyDescent="0.25">
      <c r="A15">
        <v>39</v>
      </c>
      <c r="B15">
        <v>11938</v>
      </c>
      <c r="C15">
        <v>9006</v>
      </c>
      <c r="D15">
        <v>7569</v>
      </c>
      <c r="E15">
        <v>3677</v>
      </c>
      <c r="F15">
        <v>1.7088289495727899E-2</v>
      </c>
      <c r="G15">
        <v>2.1652231845436399E-2</v>
      </c>
      <c r="H15">
        <v>2.4441802087462002E-2</v>
      </c>
      <c r="I15">
        <v>2.6652162088659202E-2</v>
      </c>
      <c r="J15">
        <f>underwriting_class_risk__2[[#This Row],[qx_L]]/underwriting_class_risk__2[[#This Row],[qx_VL]]</f>
        <v>1.2670801165236283</v>
      </c>
      <c r="K15">
        <f>underwriting_class_risk__2[[#This Row],[qx_M]]/underwriting_class_risk__2[[#This Row],[qx_VL]]</f>
        <v>1.4303246731378523</v>
      </c>
      <c r="L15">
        <f>underwriting_class_risk__2[[#This Row],[qx_H]]/underwriting_class_risk__2[[#This Row],[qx_VL]]</f>
        <v>1.5596740736000689</v>
      </c>
      <c r="M15">
        <f>underwriting_class_risk__2[[#This Row],[qx_H]]-underwriting_class_risk__2[[#This Row],[qx_M]]</f>
        <v>2.2103600011972001E-3</v>
      </c>
    </row>
    <row r="16" spans="1:13" x14ac:dyDescent="0.25">
      <c r="A16">
        <v>40</v>
      </c>
      <c r="B16">
        <v>11869</v>
      </c>
      <c r="C16">
        <v>9232</v>
      </c>
      <c r="D16">
        <v>7579</v>
      </c>
      <c r="E16">
        <v>3632</v>
      </c>
      <c r="F16">
        <v>2.0557755497514499E-2</v>
      </c>
      <c r="G16">
        <v>2.3288561525130001E-2</v>
      </c>
      <c r="H16">
        <v>3.0215067950917E-2</v>
      </c>
      <c r="I16">
        <v>2.97356828193833E-2</v>
      </c>
      <c r="J16">
        <f>underwriting_class_risk__2[[#This Row],[qx_L]]/underwriting_class_risk__2[[#This Row],[qx_VL]]</f>
        <v>1.1328358063187232</v>
      </c>
      <c r="K16">
        <f>underwriting_class_risk__2[[#This Row],[qx_M]]/underwriting_class_risk__2[[#This Row],[qx_VL]]</f>
        <v>1.4697649242189939</v>
      </c>
      <c r="L16">
        <f>underwriting_class_risk__2[[#This Row],[qx_H]]/underwriting_class_risk__2[[#This Row],[qx_VL]]</f>
        <v>1.4464459810789385</v>
      </c>
      <c r="M16">
        <f>underwriting_class_risk__2[[#This Row],[qx_H]]-underwriting_class_risk__2[[#This Row],[qx_M]]</f>
        <v>-4.7938513153369944E-4</v>
      </c>
    </row>
    <row r="17" spans="1:13" x14ac:dyDescent="0.25">
      <c r="A17">
        <v>41</v>
      </c>
      <c r="B17">
        <v>11853</v>
      </c>
      <c r="C17">
        <v>9127</v>
      </c>
      <c r="D17">
        <v>7452</v>
      </c>
      <c r="E17">
        <v>3551</v>
      </c>
      <c r="F17">
        <v>1.5354762507382101E-2</v>
      </c>
      <c r="G17">
        <v>2.0379094992878301E-2</v>
      </c>
      <c r="H17">
        <v>4.0928609769189501E-2</v>
      </c>
      <c r="I17">
        <v>4.4212897775274602E-2</v>
      </c>
      <c r="J17">
        <f>underwriting_class_risk__2[[#This Row],[qx_L]]/underwriting_class_risk__2[[#This Row],[qx_VL]]</f>
        <v>1.3272165546735519</v>
      </c>
      <c r="K17">
        <f>underwriting_class_risk__2[[#This Row],[qx_M]]/underwriting_class_risk__2[[#This Row],[qx_VL]]</f>
        <v>2.6655319318362807</v>
      </c>
      <c r="L17">
        <f>underwriting_class_risk__2[[#This Row],[qx_H]]/underwriting_class_risk__2[[#This Row],[qx_VL]]</f>
        <v>2.8794256996171965</v>
      </c>
      <c r="M17">
        <f>underwriting_class_risk__2[[#This Row],[qx_H]]-underwriting_class_risk__2[[#This Row],[qx_M]]</f>
        <v>3.284288006085101E-3</v>
      </c>
    </row>
    <row r="18" spans="1:13" x14ac:dyDescent="0.25">
      <c r="A18">
        <v>42</v>
      </c>
      <c r="B18">
        <v>12023</v>
      </c>
      <c r="C18">
        <v>9048</v>
      </c>
      <c r="D18">
        <v>7475</v>
      </c>
      <c r="E18">
        <v>3645</v>
      </c>
      <c r="F18">
        <v>1.67179572486068E-2</v>
      </c>
      <c r="G18">
        <v>1.9893899204244E-2</v>
      </c>
      <c r="H18">
        <v>5.0167224080267601E-2</v>
      </c>
      <c r="I18">
        <v>4.38957475994513E-2</v>
      </c>
      <c r="J18">
        <f>underwriting_class_risk__2[[#This Row],[qx_L]]/underwriting_class_risk__2[[#This Row],[qx_VL]]</f>
        <v>1.1899718912070951</v>
      </c>
      <c r="K18">
        <f>underwriting_class_risk__2[[#This Row],[qx_M]]/underwriting_class_risk__2[[#This Row],[qx_VL]]</f>
        <v>3.0007986821744215</v>
      </c>
      <c r="L18">
        <f>underwriting_class_risk__2[[#This Row],[qx_H]]/underwriting_class_risk__2[[#This Row],[qx_VL]]</f>
        <v>2.6256645442199211</v>
      </c>
      <c r="M18">
        <f>underwriting_class_risk__2[[#This Row],[qx_H]]-underwriting_class_risk__2[[#This Row],[qx_M]]</f>
        <v>-6.2714764808163015E-3</v>
      </c>
    </row>
    <row r="19" spans="1:13" x14ac:dyDescent="0.25">
      <c r="A19">
        <v>43</v>
      </c>
      <c r="B19">
        <v>12098</v>
      </c>
      <c r="C19">
        <v>9294</v>
      </c>
      <c r="D19">
        <v>7331</v>
      </c>
      <c r="E19">
        <v>3675</v>
      </c>
      <c r="F19">
        <v>1.8019507356587899E-2</v>
      </c>
      <c r="G19">
        <v>1.99053152571552E-2</v>
      </c>
      <c r="H19">
        <v>5.1834674669212898E-2</v>
      </c>
      <c r="I19">
        <v>4.8163265306122499E-2</v>
      </c>
      <c r="J19">
        <f>underwriting_class_risk__2[[#This Row],[qx_L]]/underwriting_class_risk__2[[#This Row],[qx_VL]]</f>
        <v>1.1046536879865283</v>
      </c>
      <c r="K19">
        <f>underwriting_class_risk__2[[#This Row],[qx_M]]/underwriting_class_risk__2[[#This Row],[qx_VL]]</f>
        <v>2.8765866704042957</v>
      </c>
      <c r="L19">
        <f>underwriting_class_risk__2[[#This Row],[qx_H]]/underwriting_class_risk__2[[#This Row],[qx_VL]]</f>
        <v>2.6728402920801329</v>
      </c>
      <c r="M19">
        <f>underwriting_class_risk__2[[#This Row],[qx_H]]-underwriting_class_risk__2[[#This Row],[qx_M]]</f>
        <v>-3.6714093630903985E-3</v>
      </c>
    </row>
    <row r="20" spans="1:13" x14ac:dyDescent="0.25">
      <c r="A20">
        <v>44</v>
      </c>
      <c r="B20">
        <v>11983</v>
      </c>
      <c r="C20">
        <v>9199</v>
      </c>
      <c r="D20">
        <v>7432</v>
      </c>
      <c r="E20">
        <v>3640</v>
      </c>
      <c r="F20">
        <v>1.9110406409079499E-2</v>
      </c>
      <c r="G20">
        <v>2.45678878138928E-2</v>
      </c>
      <c r="H20">
        <v>5.82615715823466E-2</v>
      </c>
      <c r="I20">
        <v>4.72527472527473E-2</v>
      </c>
      <c r="J20">
        <f>underwriting_class_risk__2[[#This Row],[qx_L]]/underwriting_class_risk__2[[#This Row],[qx_VL]]</f>
        <v>1.2855764177898599</v>
      </c>
      <c r="K20">
        <f>underwriting_class_risk__2[[#This Row],[qx_M]]/underwriting_class_risk__2[[#This Row],[qx_VL]]</f>
        <v>3.0486830230186044</v>
      </c>
      <c r="L20">
        <f>underwriting_class_risk__2[[#This Row],[qx_H]]/underwriting_class_risk__2[[#This Row],[qx_VL]]</f>
        <v>2.4726186477278245</v>
      </c>
      <c r="M20">
        <f>underwriting_class_risk__2[[#This Row],[qx_H]]-underwriting_class_risk__2[[#This Row],[qx_M]]</f>
        <v>-1.10088243295993E-2</v>
      </c>
    </row>
    <row r="21" spans="1:13" x14ac:dyDescent="0.25">
      <c r="A21">
        <v>45</v>
      </c>
      <c r="B21">
        <v>12010</v>
      </c>
      <c r="C21">
        <v>9298</v>
      </c>
      <c r="D21">
        <v>7313</v>
      </c>
      <c r="E21">
        <v>3450</v>
      </c>
      <c r="F21">
        <v>2.2731057452123199E-2</v>
      </c>
      <c r="G21">
        <v>2.3768552376855202E-2</v>
      </c>
      <c r="H21">
        <v>6.0850540134007897E-2</v>
      </c>
      <c r="I21">
        <v>5.8550724637681198E-2</v>
      </c>
      <c r="J21">
        <f>underwriting_class_risk__2[[#This Row],[qx_L]]/underwriting_class_risk__2[[#This Row],[qx_VL]]</f>
        <v>1.045642175992789</v>
      </c>
      <c r="K21">
        <f>underwriting_class_risk__2[[#This Row],[qx_M]]/underwriting_class_risk__2[[#This Row],[qx_VL]]</f>
        <v>2.6769779743935378</v>
      </c>
      <c r="L21">
        <f>underwriting_class_risk__2[[#This Row],[qx_H]]/underwriting_class_risk__2[[#This Row],[qx_VL]]</f>
        <v>2.5758029410203376</v>
      </c>
      <c r="M21">
        <f>underwriting_class_risk__2[[#This Row],[qx_H]]-underwriting_class_risk__2[[#This Row],[qx_M]]</f>
        <v>-2.2998154963266987E-3</v>
      </c>
    </row>
    <row r="22" spans="1:13" x14ac:dyDescent="0.25">
      <c r="A22">
        <v>46</v>
      </c>
      <c r="B22">
        <v>11889</v>
      </c>
      <c r="C22">
        <v>9330</v>
      </c>
      <c r="D22">
        <v>7359</v>
      </c>
      <c r="E22">
        <v>3525</v>
      </c>
      <c r="F22">
        <v>2.3551181764656402E-2</v>
      </c>
      <c r="G22">
        <v>2.78670953912111E-2</v>
      </c>
      <c r="H22">
        <v>6.8759342301943194E-2</v>
      </c>
      <c r="I22">
        <v>5.6170212765957399E-2</v>
      </c>
      <c r="J22">
        <f>underwriting_class_risk__2[[#This Row],[qx_L]]/underwriting_class_risk__2[[#This Row],[qx_VL]]</f>
        <v>1.18325677537896</v>
      </c>
      <c r="K22">
        <f>underwriting_class_risk__2[[#This Row],[qx_M]]/underwriting_class_risk__2[[#This Row],[qx_VL]]</f>
        <v>2.9195707879564385</v>
      </c>
      <c r="L22">
        <f>underwriting_class_risk__2[[#This Row],[qx_H]]/underwriting_class_risk__2[[#This Row],[qx_VL]]</f>
        <v>2.3850273556230985</v>
      </c>
      <c r="M22">
        <f>underwriting_class_risk__2[[#This Row],[qx_H]]-underwriting_class_risk__2[[#This Row],[qx_M]]</f>
        <v>-1.2589129535985795E-2</v>
      </c>
    </row>
    <row r="23" spans="1:13" x14ac:dyDescent="0.25">
      <c r="A23">
        <v>47</v>
      </c>
      <c r="B23">
        <v>12065</v>
      </c>
      <c r="C23">
        <v>9127</v>
      </c>
      <c r="D23">
        <v>7421</v>
      </c>
      <c r="E23">
        <v>3672</v>
      </c>
      <c r="F23">
        <v>2.71031910484874E-2</v>
      </c>
      <c r="G23">
        <v>2.8486906979292199E-2</v>
      </c>
      <c r="H23">
        <v>7.1553698962404003E-2</v>
      </c>
      <c r="I23">
        <v>5.9368191721132897E-2</v>
      </c>
      <c r="J23">
        <f>underwriting_class_risk__2[[#This Row],[qx_L]]/underwriting_class_risk__2[[#This Row],[qx_VL]]</f>
        <v>1.0510536168353513</v>
      </c>
      <c r="K23">
        <f>underwriting_class_risk__2[[#This Row],[qx_M]]/underwriting_class_risk__2[[#This Row],[qx_VL]]</f>
        <v>2.6400470274660641</v>
      </c>
      <c r="L23">
        <f>underwriting_class_risk__2[[#This Row],[qx_H]]/underwriting_class_risk__2[[#This Row],[qx_VL]]</f>
        <v>2.1904502541757411</v>
      </c>
      <c r="M23">
        <f>underwriting_class_risk__2[[#This Row],[qx_H]]-underwriting_class_risk__2[[#This Row],[qx_M]]</f>
        <v>-1.2185507241271105E-2</v>
      </c>
    </row>
    <row r="24" spans="1:13" x14ac:dyDescent="0.25">
      <c r="A24">
        <v>48</v>
      </c>
      <c r="B24">
        <v>12024</v>
      </c>
      <c r="C24">
        <v>9390</v>
      </c>
      <c r="D24">
        <v>7179</v>
      </c>
      <c r="E24">
        <v>3582</v>
      </c>
      <c r="F24">
        <v>2.6280771789753798E-2</v>
      </c>
      <c r="G24">
        <v>3.15228966986155E-2</v>
      </c>
      <c r="H24">
        <v>7.64730463852904E-2</v>
      </c>
      <c r="I24">
        <v>7.1468453378001104E-2</v>
      </c>
      <c r="J24">
        <f>underwriting_class_risk__2[[#This Row],[qx_L]]/underwriting_class_risk__2[[#This Row],[qx_VL]]</f>
        <v>1.1994661705827632</v>
      </c>
      <c r="K24">
        <f>underwriting_class_risk__2[[#This Row],[qx_M]]/underwriting_class_risk__2[[#This Row],[qx_VL]]</f>
        <v>2.9098478156225718</v>
      </c>
      <c r="L24">
        <f>underwriting_class_risk__2[[#This Row],[qx_H]]/underwriting_class_risk__2[[#This Row],[qx_VL]]</f>
        <v>2.7194198842312853</v>
      </c>
      <c r="M24">
        <f>underwriting_class_risk__2[[#This Row],[qx_H]]-underwriting_class_risk__2[[#This Row],[qx_M]]</f>
        <v>-5.0045930072892958E-3</v>
      </c>
    </row>
    <row r="25" spans="1:13" x14ac:dyDescent="0.25">
      <c r="A25">
        <v>49</v>
      </c>
      <c r="B25">
        <v>12026</v>
      </c>
      <c r="C25">
        <v>9107</v>
      </c>
      <c r="D25">
        <v>7283</v>
      </c>
      <c r="E25">
        <v>3594</v>
      </c>
      <c r="F25">
        <v>2.9768834192582701E-2</v>
      </c>
      <c r="G25">
        <v>3.32711101350609E-2</v>
      </c>
      <c r="H25">
        <v>8.5404366332555298E-2</v>
      </c>
      <c r="I25">
        <v>7.5959933222036702E-2</v>
      </c>
      <c r="J25">
        <f>underwriting_class_risk__2[[#This Row],[qx_L]]/underwriting_class_risk__2[[#This Row],[qx_VL]]</f>
        <v>1.1176490795649243</v>
      </c>
      <c r="K25">
        <f>underwriting_class_risk__2[[#This Row],[qx_M]]/underwriting_class_risk__2[[#This Row],[qx_VL]]</f>
        <v>2.8689187416628807</v>
      </c>
      <c r="L25">
        <f>underwriting_class_risk__2[[#This Row],[qx_H]]/underwriting_class_risk__2[[#This Row],[qx_VL]]</f>
        <v>2.551659656224063</v>
      </c>
      <c r="M25">
        <f>underwriting_class_risk__2[[#This Row],[qx_H]]-underwriting_class_risk__2[[#This Row],[qx_M]]</f>
        <v>-9.4444331105185964E-3</v>
      </c>
    </row>
    <row r="26" spans="1:13" x14ac:dyDescent="0.25">
      <c r="A26">
        <v>50</v>
      </c>
      <c r="B26">
        <v>12067</v>
      </c>
      <c r="C26">
        <v>9322</v>
      </c>
      <c r="D26">
        <v>7213</v>
      </c>
      <c r="E26">
        <v>3594</v>
      </c>
      <c r="F26">
        <v>2.7844534681362401E-2</v>
      </c>
      <c r="G26">
        <v>3.4220124436816102E-2</v>
      </c>
      <c r="H26">
        <v>9.0253708581727404E-2</v>
      </c>
      <c r="I26">
        <v>7.9298831385642699E-2</v>
      </c>
      <c r="J26">
        <f>underwriting_class_risk__2[[#This Row],[qx_L]]/underwriting_class_risk__2[[#This Row],[qx_VL]]</f>
        <v>1.2289709570805352</v>
      </c>
      <c r="K26">
        <f>underwriting_class_risk__2[[#This Row],[qx_M]]/underwriting_class_risk__2[[#This Row],[qx_VL]]</f>
        <v>3.241343754332453</v>
      </c>
      <c r="L26">
        <f>underwriting_class_risk__2[[#This Row],[qx_H]]/underwriting_class_risk__2[[#This Row],[qx_VL]]</f>
        <v>2.8479136855075899</v>
      </c>
      <c r="M26">
        <f>underwriting_class_risk__2[[#This Row],[qx_H]]-underwriting_class_risk__2[[#This Row],[qx_M]]</f>
        <v>-1.0954877196084706E-2</v>
      </c>
    </row>
    <row r="27" spans="1:13" x14ac:dyDescent="0.25">
      <c r="A27">
        <v>51</v>
      </c>
      <c r="B27">
        <v>12130</v>
      </c>
      <c r="C27">
        <v>9295</v>
      </c>
      <c r="D27">
        <v>7289</v>
      </c>
      <c r="E27">
        <v>3527</v>
      </c>
      <c r="F27">
        <v>3.4047815333882903E-2</v>
      </c>
      <c r="G27">
        <v>3.9268423883808502E-2</v>
      </c>
      <c r="H27">
        <v>9.5623542324049904E-2</v>
      </c>
      <c r="I27">
        <v>8.7609866742273904E-2</v>
      </c>
      <c r="J27">
        <f>underwriting_class_risk__2[[#This Row],[qx_L]]/underwriting_class_risk__2[[#This Row],[qx_VL]]</f>
        <v>1.1533316748440618</v>
      </c>
      <c r="K27">
        <f>underwriting_class_risk__2[[#This Row],[qx_M]]/underwriting_class_risk__2[[#This Row],[qx_VL]]</f>
        <v>2.8085074295174972</v>
      </c>
      <c r="L27">
        <f>underwriting_class_risk__2[[#This Row],[qx_H]]/underwriting_class_risk__2[[#This Row],[qx_VL]]</f>
        <v>2.5731420910018969</v>
      </c>
      <c r="M27">
        <f>underwriting_class_risk__2[[#This Row],[qx_H]]-underwriting_class_risk__2[[#This Row],[qx_M]]</f>
        <v>-8.0136755817760003E-3</v>
      </c>
    </row>
    <row r="28" spans="1:13" x14ac:dyDescent="0.25">
      <c r="A28">
        <v>52</v>
      </c>
      <c r="B28">
        <v>12024</v>
      </c>
      <c r="C28">
        <v>9283</v>
      </c>
      <c r="D28">
        <v>7362</v>
      </c>
      <c r="E28">
        <v>3590</v>
      </c>
      <c r="F28">
        <v>3.8506320691949397E-2</v>
      </c>
      <c r="G28">
        <v>3.8241947646235001E-2</v>
      </c>
      <c r="H28">
        <v>0.104862809019288</v>
      </c>
      <c r="I28">
        <v>8.5236768802228399E-2</v>
      </c>
      <c r="J28">
        <f>underwriting_class_risk__2[[#This Row],[qx_L]]/underwriting_class_risk__2[[#This Row],[qx_VL]]</f>
        <v>0.99313429481280802</v>
      </c>
      <c r="K28">
        <f>underwriting_class_risk__2[[#This Row],[qx_M]]/underwriting_class_risk__2[[#This Row],[qx_VL]]</f>
        <v>2.7232622368205619</v>
      </c>
      <c r="L28">
        <f>underwriting_class_risk__2[[#This Row],[qx_H]]/underwriting_class_risk__2[[#This Row],[qx_VL]]</f>
        <v>2.2135786351576572</v>
      </c>
      <c r="M28">
        <f>underwriting_class_risk__2[[#This Row],[qx_H]]-underwriting_class_risk__2[[#This Row],[qx_M]]</f>
        <v>-1.9626040217059604E-2</v>
      </c>
    </row>
    <row r="29" spans="1:13" x14ac:dyDescent="0.25">
      <c r="A29">
        <v>53</v>
      </c>
      <c r="B29">
        <v>12090</v>
      </c>
      <c r="C29">
        <v>9242</v>
      </c>
      <c r="D29">
        <v>7404</v>
      </c>
      <c r="E29">
        <v>3489</v>
      </c>
      <c r="F29">
        <v>3.2340777502067798E-2</v>
      </c>
      <c r="G29">
        <v>4.1333044795498798E-2</v>
      </c>
      <c r="H29">
        <v>0.117504051863857</v>
      </c>
      <c r="I29">
        <v>0.106620808254514</v>
      </c>
      <c r="J29">
        <f>underwriting_class_risk__2[[#This Row],[qx_L]]/underwriting_class_risk__2[[#This Row],[qx_VL]]</f>
        <v>1.2780473441881863</v>
      </c>
      <c r="K29">
        <f>underwriting_class_risk__2[[#This Row],[qx_M]]/underwriting_class_risk__2[[#This Row],[qx_VL]]</f>
        <v>3.6333094297545583</v>
      </c>
      <c r="L29">
        <f>underwriting_class_risk__2[[#This Row],[qx_H]]/underwriting_class_risk__2[[#This Row],[qx_VL]]</f>
        <v>3.2967917437265353</v>
      </c>
      <c r="M29">
        <f>underwriting_class_risk__2[[#This Row],[qx_H]]-underwriting_class_risk__2[[#This Row],[qx_M]]</f>
        <v>-1.0883243609342994E-2</v>
      </c>
    </row>
    <row r="30" spans="1:13" x14ac:dyDescent="0.25">
      <c r="A30">
        <v>54</v>
      </c>
      <c r="B30">
        <v>12103</v>
      </c>
      <c r="C30">
        <v>9154</v>
      </c>
      <c r="D30">
        <v>7298</v>
      </c>
      <c r="E30">
        <v>3487</v>
      </c>
      <c r="F30">
        <v>3.8420226390151198E-2</v>
      </c>
      <c r="G30">
        <v>4.3587502731046501E-2</v>
      </c>
      <c r="H30">
        <v>0.12866538777747299</v>
      </c>
      <c r="I30">
        <v>0.10496128477201</v>
      </c>
      <c r="J30">
        <f>underwriting_class_risk__2[[#This Row],[qx_L]]/underwriting_class_risk__2[[#This Row],[qx_VL]]</f>
        <v>1.1344936463523783</v>
      </c>
      <c r="K30">
        <f>underwriting_class_risk__2[[#This Row],[qx_M]]/underwriting_class_risk__2[[#This Row],[qx_VL]]</f>
        <v>3.3488971790768942</v>
      </c>
      <c r="L30">
        <f>underwriting_class_risk__2[[#This Row],[qx_H]]/underwriting_class_risk__2[[#This Row],[qx_VL]]</f>
        <v>2.7319278055820155</v>
      </c>
      <c r="M30">
        <f>underwriting_class_risk__2[[#This Row],[qx_H]]-underwriting_class_risk__2[[#This Row],[qx_M]]</f>
        <v>-2.3704103005462995E-2</v>
      </c>
    </row>
    <row r="31" spans="1:13" x14ac:dyDescent="0.25">
      <c r="A31">
        <v>55</v>
      </c>
      <c r="B31">
        <v>12159</v>
      </c>
      <c r="C31">
        <v>9126</v>
      </c>
      <c r="D31">
        <v>7423</v>
      </c>
      <c r="E31">
        <v>3480</v>
      </c>
      <c r="F31">
        <v>3.7338596924089203E-2</v>
      </c>
      <c r="G31">
        <v>4.6898969975893101E-2</v>
      </c>
      <c r="H31">
        <v>0.15020881045399401</v>
      </c>
      <c r="I31">
        <v>0.11724137931034501</v>
      </c>
      <c r="J31">
        <f>underwriting_class_risk__2[[#This Row],[qx_L]]/underwriting_class_risk__2[[#This Row],[qx_VL]]</f>
        <v>1.2560453214468799</v>
      </c>
      <c r="K31">
        <f>underwriting_class_risk__2[[#This Row],[qx_M]]/underwriting_class_risk__2[[#This Row],[qx_VL]]</f>
        <v>4.0228830975993626</v>
      </c>
      <c r="L31">
        <f>underwriting_class_risk__2[[#This Row],[qx_H]]/underwriting_class_risk__2[[#This Row],[qx_VL]]</f>
        <v>3.139951389943795</v>
      </c>
      <c r="M31">
        <f>underwriting_class_risk__2[[#This Row],[qx_H]]-underwriting_class_risk__2[[#This Row],[qx_M]]</f>
        <v>-3.2967431143649001E-2</v>
      </c>
    </row>
    <row r="32" spans="1:13" x14ac:dyDescent="0.25">
      <c r="A32">
        <v>56</v>
      </c>
      <c r="B32">
        <v>4528</v>
      </c>
      <c r="C32">
        <v>3579</v>
      </c>
      <c r="D32">
        <v>2582</v>
      </c>
      <c r="E32">
        <v>1249</v>
      </c>
      <c r="F32">
        <v>3.6660777385159E-2</v>
      </c>
      <c r="G32">
        <v>3.9675887119307099E-2</v>
      </c>
      <c r="H32">
        <v>0.133617350890782</v>
      </c>
      <c r="I32">
        <v>0.11929543634907901</v>
      </c>
      <c r="J32">
        <f>underwriting_class_risk__2[[#This Row],[qx_L]]/underwriting_class_risk__2[[#This Row],[qx_VL]]</f>
        <v>1.0822434751579675</v>
      </c>
      <c r="K32">
        <f>underwriting_class_risk__2[[#This Row],[qx_M]]/underwriting_class_risk__2[[#This Row],[qx_VL]]</f>
        <v>3.6446949688762715</v>
      </c>
      <c r="L32">
        <f>underwriting_class_risk__2[[#This Row],[qx_H]]/underwriting_class_risk__2[[#This Row],[qx_VL]]</f>
        <v>3.2540345529435535</v>
      </c>
      <c r="M32">
        <f>underwriting_class_risk__2[[#This Row],[qx_H]]-underwriting_class_risk__2[[#This Row],[qx_M]]</f>
        <v>-1.4321914541702993E-2</v>
      </c>
    </row>
    <row r="33" spans="1:18" x14ac:dyDescent="0.25">
      <c r="A33">
        <v>57</v>
      </c>
      <c r="B33">
        <v>4609</v>
      </c>
      <c r="C33">
        <v>3526</v>
      </c>
      <c r="D33">
        <v>2686</v>
      </c>
      <c r="E33">
        <v>1294</v>
      </c>
      <c r="F33">
        <v>4.16576263831634E-2</v>
      </c>
      <c r="G33">
        <v>3.9988655700510502E-2</v>
      </c>
      <c r="H33">
        <v>0.13626209977661999</v>
      </c>
      <c r="I33">
        <v>0.12287480680061801</v>
      </c>
      <c r="J33">
        <f>underwriting_class_risk__2[[#This Row],[qx_L]]/underwriting_class_risk__2[[#This Row],[qx_VL]]</f>
        <v>0.9599360110606916</v>
      </c>
      <c r="K33">
        <f>underwriting_class_risk__2[[#This Row],[qx_M]]/underwriting_class_risk__2[[#This Row],[qx_VL]]</f>
        <v>3.2710000930752146</v>
      </c>
      <c r="L33">
        <f>underwriting_class_risk__2[[#This Row],[qx_H]]/underwriting_class_risk__2[[#This Row],[qx_VL]]</f>
        <v>2.9496353361669172</v>
      </c>
      <c r="M33">
        <f>underwriting_class_risk__2[[#This Row],[qx_H]]-underwriting_class_risk__2[[#This Row],[qx_M]]</f>
        <v>-1.3387292976001983E-2</v>
      </c>
    </row>
    <row r="34" spans="1:18" x14ac:dyDescent="0.25">
      <c r="A34">
        <v>58</v>
      </c>
      <c r="B34">
        <v>4455</v>
      </c>
      <c r="C34">
        <v>3497</v>
      </c>
      <c r="D34">
        <v>2729</v>
      </c>
      <c r="E34">
        <v>1354</v>
      </c>
      <c r="F34">
        <v>3.9955106621773297E-2</v>
      </c>
      <c r="G34">
        <v>4.60394623963397E-2</v>
      </c>
      <c r="H34">
        <v>0.14290949065591799</v>
      </c>
      <c r="I34">
        <v>0.141063515509601</v>
      </c>
      <c r="J34">
        <f>underwriting_class_risk__2[[#This Row],[qx_L]]/underwriting_class_risk__2[[#This Row],[qx_VL]]</f>
        <v>1.1522798032342321</v>
      </c>
      <c r="K34">
        <f>underwriting_class_risk__2[[#This Row],[qx_M]]/underwriting_class_risk__2[[#This Row],[qx_VL]]</f>
        <v>3.5767515779332277</v>
      </c>
      <c r="L34">
        <f>underwriting_class_risk__2[[#This Row],[qx_H]]/underwriting_class_risk__2[[#This Row],[qx_VL]]</f>
        <v>3.5305503460408558</v>
      </c>
      <c r="M34">
        <f>underwriting_class_risk__2[[#This Row],[qx_H]]-underwriting_class_risk__2[[#This Row],[qx_M]]</f>
        <v>-1.845975146316986E-3</v>
      </c>
    </row>
    <row r="35" spans="1:18" x14ac:dyDescent="0.25">
      <c r="A35">
        <v>59</v>
      </c>
      <c r="B35">
        <v>4435</v>
      </c>
      <c r="C35">
        <v>3488</v>
      </c>
      <c r="D35">
        <v>2797</v>
      </c>
      <c r="E35">
        <v>1358</v>
      </c>
      <c r="F35">
        <v>4.7350620067643699E-2</v>
      </c>
      <c r="G35">
        <v>4.3291284403669701E-2</v>
      </c>
      <c r="H35">
        <v>0.174830175187701</v>
      </c>
      <c r="I35">
        <v>0.136229749631811</v>
      </c>
      <c r="J35">
        <f>underwriting_class_risk__2[[#This Row],[qx_L]]/underwriting_class_risk__2[[#This Row],[qx_VL]]</f>
        <v>0.91427069681083473</v>
      </c>
      <c r="K35">
        <f>underwriting_class_risk__2[[#This Row],[qx_M]]/underwriting_class_risk__2[[#This Row],[qx_VL]]</f>
        <v>3.6922467950354982</v>
      </c>
      <c r="L35">
        <f>underwriting_class_risk__2[[#This Row],[qx_H]]/underwriting_class_risk__2[[#This Row],[qx_VL]]</f>
        <v>2.877042569605154</v>
      </c>
      <c r="M35">
        <f>underwriting_class_risk__2[[#This Row],[qx_H]]-underwriting_class_risk__2[[#This Row],[qx_M]]</f>
        <v>-3.8600425555889994E-2</v>
      </c>
    </row>
    <row r="36" spans="1:18" x14ac:dyDescent="0.25">
      <c r="A36">
        <v>60</v>
      </c>
      <c r="B36">
        <v>4430</v>
      </c>
      <c r="C36">
        <v>3430</v>
      </c>
      <c r="D36">
        <v>2743</v>
      </c>
      <c r="E36">
        <v>1281</v>
      </c>
      <c r="F36">
        <v>4.8532731376975197E-2</v>
      </c>
      <c r="G36">
        <v>4.6938775510204103E-2</v>
      </c>
      <c r="H36">
        <v>0.18957345971563999</v>
      </c>
      <c r="I36">
        <v>0.14363778298204499</v>
      </c>
      <c r="J36">
        <f>underwriting_class_risk__2[[#This Row],[qx_L]]/underwriting_class_risk__2[[#This Row],[qx_VL]]</f>
        <v>0.96715709539629791</v>
      </c>
      <c r="K36">
        <f>underwriting_class_risk__2[[#This Row],[qx_M]]/underwriting_class_risk__2[[#This Row],[qx_VL]]</f>
        <v>3.9060950071641147</v>
      </c>
      <c r="L36">
        <f>underwriting_class_risk__2[[#This Row],[qx_H]]/underwriting_class_risk__2[[#This Row],[qx_VL]]</f>
        <v>2.9596064121416696</v>
      </c>
      <c r="M36">
        <f>underwriting_class_risk__2[[#This Row],[qx_H]]-underwriting_class_risk__2[[#This Row],[qx_M]]</f>
        <v>-4.5935676733594999E-2</v>
      </c>
    </row>
    <row r="37" spans="1:18" x14ac:dyDescent="0.25">
      <c r="A37">
        <v>61</v>
      </c>
      <c r="B37">
        <v>4411</v>
      </c>
      <c r="C37">
        <v>3486</v>
      </c>
      <c r="D37">
        <v>2782</v>
      </c>
      <c r="E37">
        <v>1382</v>
      </c>
      <c r="F37">
        <v>4.5341192473361998E-2</v>
      </c>
      <c r="G37">
        <v>6.02409638554217E-2</v>
      </c>
      <c r="H37">
        <v>0.20452911574406901</v>
      </c>
      <c r="I37">
        <v>0.15991316931982599</v>
      </c>
      <c r="J37">
        <f>underwriting_class_risk__2[[#This Row],[qx_L]]/underwriting_class_risk__2[[#This Row],[qx_VL]]</f>
        <v>1.328614457831327</v>
      </c>
      <c r="K37">
        <f>underwriting_class_risk__2[[#This Row],[qx_M]]/underwriting_class_risk__2[[#This Row],[qx_VL]]</f>
        <v>4.5108896477354472</v>
      </c>
      <c r="L37">
        <f>underwriting_class_risk__2[[#This Row],[qx_H]]/underwriting_class_risk__2[[#This Row],[qx_VL]]</f>
        <v>3.5268849493487662</v>
      </c>
      <c r="M37">
        <f>underwriting_class_risk__2[[#This Row],[qx_H]]-underwriting_class_risk__2[[#This Row],[qx_M]]</f>
        <v>-4.4615946424243019E-2</v>
      </c>
    </row>
    <row r="38" spans="1:18" x14ac:dyDescent="0.25">
      <c r="A38">
        <v>62</v>
      </c>
      <c r="B38">
        <v>4322</v>
      </c>
      <c r="C38">
        <v>3459</v>
      </c>
      <c r="D38">
        <v>2771</v>
      </c>
      <c r="E38">
        <v>1291</v>
      </c>
      <c r="F38">
        <v>4.9282739472466502E-2</v>
      </c>
      <c r="G38">
        <v>6.59150043365134E-2</v>
      </c>
      <c r="H38">
        <v>0.215084806928907</v>
      </c>
      <c r="I38">
        <v>0.176607281177382</v>
      </c>
      <c r="J38">
        <f>underwriting_class_risk__2[[#This Row],[qx_L]]/underwriting_class_risk__2[[#This Row],[qx_VL]]</f>
        <v>1.3374866138141344</v>
      </c>
      <c r="K38">
        <f>underwriting_class_risk__2[[#This Row],[qx_M]]/underwriting_class_risk__2[[#This Row],[qx_VL]]</f>
        <v>4.3643029837874883</v>
      </c>
      <c r="L38">
        <f>underwriting_class_risk__2[[#This Row],[qx_H]]/underwriting_class_risk__2[[#This Row],[qx_VL]]</f>
        <v>3.5835524377870622</v>
      </c>
      <c r="M38">
        <f>underwriting_class_risk__2[[#This Row],[qx_H]]-underwriting_class_risk__2[[#This Row],[qx_M]]</f>
        <v>-3.8477525751524994E-2</v>
      </c>
    </row>
    <row r="39" spans="1:18" x14ac:dyDescent="0.25">
      <c r="A39">
        <v>63</v>
      </c>
      <c r="B39">
        <v>4388</v>
      </c>
      <c r="C39">
        <v>3436</v>
      </c>
      <c r="D39">
        <v>2864</v>
      </c>
      <c r="E39">
        <v>1337</v>
      </c>
      <c r="F39">
        <v>6.2670920692798504E-2</v>
      </c>
      <c r="G39">
        <v>6.8975552968568096E-2</v>
      </c>
      <c r="H39">
        <v>0.245810055865922</v>
      </c>
      <c r="I39">
        <v>0.19222139117427101</v>
      </c>
      <c r="J39">
        <f>underwriting_class_risk__2[[#This Row],[qx_L]]/underwriting_class_risk__2[[#This Row],[qx_VL]]</f>
        <v>1.1005990051857344</v>
      </c>
      <c r="K39">
        <f>underwriting_class_risk__2[[#This Row],[qx_M]]/underwriting_class_risk__2[[#This Row],[qx_VL]]</f>
        <v>3.9222346368715142</v>
      </c>
      <c r="L39">
        <f>underwriting_class_risk__2[[#This Row],[qx_H]]/underwriting_class_risk__2[[#This Row],[qx_VL]]</f>
        <v>3.0671544162643696</v>
      </c>
      <c r="M39">
        <f>underwriting_class_risk__2[[#This Row],[qx_H]]-underwriting_class_risk__2[[#This Row],[qx_M]]</f>
        <v>-5.3588664691650995E-2</v>
      </c>
    </row>
    <row r="40" spans="1:18" x14ac:dyDescent="0.25">
      <c r="A40">
        <v>64</v>
      </c>
      <c r="B40">
        <v>4489</v>
      </c>
      <c r="C40">
        <v>3413</v>
      </c>
      <c r="D40">
        <v>2876</v>
      </c>
      <c r="E40">
        <v>1321</v>
      </c>
      <c r="F40">
        <v>6.34885275116953E-2</v>
      </c>
      <c r="G40">
        <v>7.6179314386170496E-2</v>
      </c>
      <c r="H40">
        <v>0.248609179415855</v>
      </c>
      <c r="I40">
        <v>0.210446631339894</v>
      </c>
      <c r="J40">
        <f>underwriting_class_risk__2[[#This Row],[qx_L]]/underwriting_class_risk__2[[#This Row],[qx_VL]]</f>
        <v>1.1998910255421724</v>
      </c>
      <c r="K40">
        <f>underwriting_class_risk__2[[#This Row],[qx_M]]/underwriting_class_risk__2[[#This Row],[qx_VL]]</f>
        <v>3.9158126540272713</v>
      </c>
      <c r="L40">
        <f>underwriting_class_risk__2[[#This Row],[qx_H]]/underwriting_class_risk__2[[#This Row],[qx_VL]]</f>
        <v>3.314719045911521</v>
      </c>
      <c r="M40">
        <f>underwriting_class_risk__2[[#This Row],[qx_H]]-underwriting_class_risk__2[[#This Row],[qx_M]]</f>
        <v>-3.8162548075961006E-2</v>
      </c>
    </row>
    <row r="41" spans="1:18" x14ac:dyDescent="0.25">
      <c r="A41">
        <v>65</v>
      </c>
      <c r="B41">
        <v>4295</v>
      </c>
      <c r="C41">
        <v>3339</v>
      </c>
      <c r="D41">
        <v>2875</v>
      </c>
      <c r="E41">
        <v>1321</v>
      </c>
      <c r="F41">
        <v>6.2630966239813707E-2</v>
      </c>
      <c r="G41">
        <v>7.5471698113207503E-2</v>
      </c>
      <c r="H41">
        <v>0.25808695652173902</v>
      </c>
      <c r="I41">
        <v>0.210446631339894</v>
      </c>
      <c r="J41">
        <f>underwriting_class_risk__2[[#This Row],[qx_L]]/underwriting_class_risk__2[[#This Row],[qx_VL]]</f>
        <v>1.2050220944097636</v>
      </c>
      <c r="K41">
        <f>underwriting_class_risk__2[[#This Row],[qx_M]]/underwriting_class_risk__2[[#This Row],[qx_VL]]</f>
        <v>4.1207564247615975</v>
      </c>
      <c r="L41">
        <f>underwriting_class_risk__2[[#This Row],[qx_H]]/underwriting_class_risk__2[[#This Row],[qx_VL]]</f>
        <v>3.3601051360774914</v>
      </c>
      <c r="M41">
        <f>underwriting_class_risk__2[[#This Row],[qx_H]]-underwriting_class_risk__2[[#This Row],[qx_M]]</f>
        <v>-4.7640325181845022E-2</v>
      </c>
      <c r="P41">
        <v>1.1499999999999999</v>
      </c>
      <c r="Q41">
        <v>1.4</v>
      </c>
      <c r="R41">
        <v>1.6</v>
      </c>
    </row>
    <row r="42" spans="1:18" x14ac:dyDescent="0.25">
      <c r="J42">
        <f>AVERAGE(underwriting_class_risk__2[L Relative])</f>
        <v>1.150400638560561</v>
      </c>
      <c r="K42">
        <f>AVERAGE(underwriting_class_risk__2[M Relative])</f>
        <v>2.6831932756979766</v>
      </c>
      <c r="L42">
        <f>AVERAGE(underwriting_class_risk__2[H Relative])</f>
        <v>2.4485150734487489</v>
      </c>
    </row>
    <row r="43" spans="1:18" x14ac:dyDescent="0.25">
      <c r="O43" t="s">
        <v>107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AEF5A-D6AD-42A4-8770-1192FA17866E}">
  <dimension ref="A1:I42"/>
  <sheetViews>
    <sheetView workbookViewId="0">
      <selection activeCell="J15" sqref="J15"/>
    </sheetView>
  </sheetViews>
  <sheetFormatPr defaultRowHeight="15" x14ac:dyDescent="0.25"/>
  <cols>
    <col min="1" max="1" width="11.42578125" bestFit="1" customWidth="1"/>
    <col min="2" max="2" width="6.42578125" bestFit="1" customWidth="1"/>
    <col min="3" max="3" width="7.85546875" bestFit="1" customWidth="1"/>
    <col min="4" max="4" width="12" bestFit="1" customWidth="1"/>
    <col min="5" max="5" width="6.7109375" bestFit="1" customWidth="1"/>
    <col min="6" max="6" width="12" bestFit="1" customWidth="1"/>
  </cols>
  <sheetData>
    <row r="1" spans="1:9" x14ac:dyDescent="0.25">
      <c r="A1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93</v>
      </c>
      <c r="G1" t="s">
        <v>94</v>
      </c>
    </row>
    <row r="2" spans="1:9" x14ac:dyDescent="0.25">
      <c r="A2">
        <v>26</v>
      </c>
      <c r="B2">
        <v>17316</v>
      </c>
      <c r="C2">
        <v>1.02217602217602E-2</v>
      </c>
      <c r="D2">
        <v>3038</v>
      </c>
      <c r="E2">
        <v>1.6458196181698501E-2</v>
      </c>
      <c r="F2">
        <f>smoker_risk_data[[#This Row],[s_qx]]/smoker_risk_data[[#This Row],[ns_qx]]</f>
        <v>1.6101137010298974</v>
      </c>
      <c r="G2">
        <f>smoker_risk_data[[#This Row],[s_qx]]^2/smoker_risk_data[[#This Row],[ns_qx]]</f>
        <v>2.6499567166390698E-2</v>
      </c>
    </row>
    <row r="3" spans="1:9" x14ac:dyDescent="0.25">
      <c r="A3">
        <v>27</v>
      </c>
      <c r="B3">
        <v>17167</v>
      </c>
      <c r="C3">
        <v>1.15920079221763E-2</v>
      </c>
      <c r="D3">
        <v>2942</v>
      </c>
      <c r="E3">
        <v>2.0394289598912301E-2</v>
      </c>
      <c r="F3">
        <f>smoker_risk_data[[#This Row],[s_qx]]/smoker_risk_data[[#This Row],[ns_qx]]</f>
        <v>1.7593405504750077</v>
      </c>
      <c r="G3">
        <f>smoker_risk_data[[#This Row],[s_qx]]^2/smoker_risk_data[[#This Row],[ns_qx]]</f>
        <v>3.5880500689497087E-2</v>
      </c>
    </row>
    <row r="4" spans="1:9" x14ac:dyDescent="0.25">
      <c r="A4">
        <v>28</v>
      </c>
      <c r="B4">
        <v>17482</v>
      </c>
      <c r="C4">
        <v>1.07539183159822E-2</v>
      </c>
      <c r="D4">
        <v>2736</v>
      </c>
      <c r="E4">
        <v>2.4488304093567299E-2</v>
      </c>
      <c r="F4">
        <f>smoker_risk_data[[#This Row],[s_qx]]/smoker_risk_data[[#This Row],[ns_qx]]</f>
        <v>2.2771517668284131</v>
      </c>
      <c r="G4">
        <f>smoker_risk_data[[#This Row],[s_qx]]^2/smoker_risk_data[[#This Row],[ns_qx]]</f>
        <v>5.5763584933298235E-2</v>
      </c>
    </row>
    <row r="5" spans="1:9" x14ac:dyDescent="0.25">
      <c r="A5">
        <v>29</v>
      </c>
      <c r="B5">
        <v>17457</v>
      </c>
      <c r="C5">
        <v>1.1514005842928301E-2</v>
      </c>
      <c r="D5">
        <v>2641</v>
      </c>
      <c r="E5">
        <v>2.08254449072321E-2</v>
      </c>
      <c r="F5">
        <f>smoker_risk_data[[#This Row],[s_qx]]/smoker_risk_data[[#This Row],[ns_qx]]</f>
        <v>1.8087054315699103</v>
      </c>
      <c r="G5">
        <f>smoker_risk_data[[#This Row],[s_qx]]^2/smoker_risk_data[[#This Row],[ns_qx]]</f>
        <v>3.7667095318570626E-2</v>
      </c>
    </row>
    <row r="6" spans="1:9" x14ac:dyDescent="0.25">
      <c r="A6">
        <v>30</v>
      </c>
      <c r="B6">
        <v>17742</v>
      </c>
      <c r="C6">
        <v>1.1949047458009201E-2</v>
      </c>
      <c r="D6">
        <v>2576</v>
      </c>
      <c r="E6">
        <v>2.0186335403726701E-2</v>
      </c>
      <c r="F6">
        <f>smoker_risk_data[[#This Row],[s_qx]]/smoker_risk_data[[#This Row],[ns_qx]]</f>
        <v>1.6893677487401906</v>
      </c>
      <c r="G6">
        <f>smoker_risk_data[[#This Row],[s_qx]]^2/smoker_risk_data[[#This Row],[ns_qx]]</f>
        <v>3.4102143996308183E-2</v>
      </c>
    </row>
    <row r="7" spans="1:9" x14ac:dyDescent="0.25">
      <c r="A7">
        <v>31</v>
      </c>
      <c r="B7">
        <v>17935</v>
      </c>
      <c r="C7">
        <v>1.2378031781432999E-2</v>
      </c>
      <c r="D7">
        <v>2501</v>
      </c>
      <c r="E7">
        <v>2.03918432626949E-2</v>
      </c>
      <c r="F7">
        <f>smoker_risk_data[[#This Row],[s_qx]]/smoker_risk_data[[#This Row],[ns_qx]]</f>
        <v>1.6474221122361785</v>
      </c>
      <c r="G7">
        <f>smoker_risk_data[[#This Row],[s_qx]]^2/smoker_risk_data[[#This Row],[ns_qx]]</f>
        <v>3.3593973500217922E-2</v>
      </c>
    </row>
    <row r="8" spans="1:9" x14ac:dyDescent="0.25">
      <c r="A8">
        <v>32</v>
      </c>
      <c r="B8">
        <v>17799</v>
      </c>
      <c r="C8">
        <v>1.52255744704759E-2</v>
      </c>
      <c r="D8">
        <v>2380</v>
      </c>
      <c r="E8">
        <v>2.5210084033613401E-2</v>
      </c>
      <c r="F8">
        <f>smoker_risk_data[[#This Row],[s_qx]]/smoker_risk_data[[#This Row],[ns_qx]]</f>
        <v>1.655772272008428</v>
      </c>
      <c r="G8">
        <f>smoker_risk_data[[#This Row],[s_qx]]^2/smoker_risk_data[[#This Row],[ns_qx]]</f>
        <v>4.174215811785946E-2</v>
      </c>
      <c r="I8" s="2">
        <v>2</v>
      </c>
    </row>
    <row r="9" spans="1:9" x14ac:dyDescent="0.25">
      <c r="A9">
        <v>33</v>
      </c>
      <c r="B9">
        <v>17869</v>
      </c>
      <c r="C9">
        <v>1.37108959650792E-2</v>
      </c>
      <c r="D9">
        <v>2236</v>
      </c>
      <c r="E9">
        <v>2.54919499105546E-2</v>
      </c>
      <c r="F9">
        <f>smoker_risk_data[[#This Row],[s_qx]]/smoker_risk_data[[#This Row],[ns_qx]]</f>
        <v>1.8592475630681622</v>
      </c>
      <c r="G9">
        <f>smoker_risk_data[[#This Row],[s_qx]]^2/smoker_risk_data[[#This Row],[ns_qx]]</f>
        <v>4.7395845749054297E-2</v>
      </c>
    </row>
    <row r="10" spans="1:9" x14ac:dyDescent="0.25">
      <c r="A10">
        <v>34</v>
      </c>
      <c r="B10">
        <v>18107</v>
      </c>
      <c r="C10">
        <v>1.5850223670403701E-2</v>
      </c>
      <c r="D10">
        <v>2191</v>
      </c>
      <c r="E10">
        <v>2.23642172523962E-2</v>
      </c>
      <c r="F10">
        <f>smoker_risk_data[[#This Row],[s_qx]]/smoker_risk_data[[#This Row],[ns_qx]]</f>
        <v>1.4109717135510043</v>
      </c>
      <c r="G10">
        <f>smoker_risk_data[[#This Row],[s_qx]]^2/smoker_risk_data[[#This Row],[ns_qx]]</f>
        <v>3.1555277938840401E-2</v>
      </c>
    </row>
    <row r="11" spans="1:9" x14ac:dyDescent="0.25">
      <c r="A11">
        <v>35</v>
      </c>
      <c r="B11">
        <v>29883</v>
      </c>
      <c r="C11">
        <v>1.53599036241341E-2</v>
      </c>
      <c r="D11">
        <v>2192</v>
      </c>
      <c r="E11">
        <v>2.7372262773722601E-2</v>
      </c>
      <c r="F11">
        <f>smoker_risk_data[[#This Row],[s_qx]]/smoker_risk_data[[#This Row],[ns_qx]]</f>
        <v>1.7820595391441258</v>
      </c>
      <c r="G11">
        <f>smoker_risk_data[[#This Row],[s_qx]]^2/smoker_risk_data[[#This Row],[ns_qx]]</f>
        <v>4.8779001983872014E-2</v>
      </c>
    </row>
    <row r="12" spans="1:9" x14ac:dyDescent="0.25">
      <c r="A12">
        <v>36</v>
      </c>
      <c r="B12">
        <v>30298</v>
      </c>
      <c r="C12">
        <v>1.6073668228925999E-2</v>
      </c>
      <c r="D12">
        <v>2209</v>
      </c>
      <c r="E12">
        <v>2.5803531009506601E-2</v>
      </c>
      <c r="F12">
        <f>smoker_risk_data[[#This Row],[s_qx]]/smoker_risk_data[[#This Row],[ns_qx]]</f>
        <v>1.6053293275688525</v>
      </c>
      <c r="G12">
        <f>smoker_risk_data[[#This Row],[s_qx]]^2/smoker_risk_data[[#This Row],[ns_qx]]</f>
        <v>4.1423165084393268E-2</v>
      </c>
    </row>
    <row r="13" spans="1:9" x14ac:dyDescent="0.25">
      <c r="A13">
        <v>37</v>
      </c>
      <c r="B13">
        <v>30249</v>
      </c>
      <c r="C13">
        <v>1.7686535092069199E-2</v>
      </c>
      <c r="D13">
        <v>2109</v>
      </c>
      <c r="E13">
        <v>3.4139402560455202E-2</v>
      </c>
      <c r="F13">
        <f>smoker_risk_data[[#This Row],[s_qx]]/smoker_risk_data[[#This Row],[ns_qx]]</f>
        <v>1.930248201964873</v>
      </c>
      <c r="G13">
        <f>smoker_risk_data[[#This Row],[s_qx]]^2/smoker_risk_data[[#This Row],[ns_qx]]</f>
        <v>6.5897520408473631E-2</v>
      </c>
    </row>
    <row r="14" spans="1:9" x14ac:dyDescent="0.25">
      <c r="A14">
        <v>38</v>
      </c>
      <c r="B14">
        <v>30533</v>
      </c>
      <c r="C14">
        <v>2.0404152883765101E-2</v>
      </c>
      <c r="D14">
        <v>1963</v>
      </c>
      <c r="E14">
        <v>3.56597045338767E-2</v>
      </c>
      <c r="F14">
        <f>smoker_risk_data[[#This Row],[s_qx]]/smoker_risk_data[[#This Row],[ns_qx]]</f>
        <v>1.7476689543063524</v>
      </c>
      <c r="G14">
        <f>smoker_risk_data[[#This Row],[s_qx]]^2/smoker_risk_data[[#This Row],[ns_qx]]</f>
        <v>6.2321358533593781E-2</v>
      </c>
    </row>
    <row r="15" spans="1:9" x14ac:dyDescent="0.25">
      <c r="A15">
        <v>39</v>
      </c>
      <c r="B15">
        <v>30404</v>
      </c>
      <c r="C15">
        <v>2.0424944086304402E-2</v>
      </c>
      <c r="D15">
        <v>1786</v>
      </c>
      <c r="E15">
        <v>3.41545352743561E-2</v>
      </c>
      <c r="F15">
        <f>smoker_risk_data[[#This Row],[s_qx]]/smoker_risk_data[[#This Row],[ns_qx]]</f>
        <v>1.6721972471522133</v>
      </c>
      <c r="G15">
        <f>smoker_risk_data[[#This Row],[s_qx]]^2/smoker_risk_data[[#This Row],[ns_qx]]</f>
        <v>5.7113119863541437E-2</v>
      </c>
    </row>
    <row r="16" spans="1:9" x14ac:dyDescent="0.25">
      <c r="A16">
        <v>40</v>
      </c>
      <c r="B16">
        <v>30607</v>
      </c>
      <c r="C16">
        <v>2.39160976247264E-2</v>
      </c>
      <c r="D16">
        <v>1705</v>
      </c>
      <c r="E16">
        <v>3.7536656891495601E-2</v>
      </c>
      <c r="F16">
        <f>smoker_risk_data[[#This Row],[s_qx]]/smoker_risk_data[[#This Row],[ns_qx]]</f>
        <v>1.5695142861721372</v>
      </c>
      <c r="G16">
        <f>smoker_risk_data[[#This Row],[s_qx]]^2/smoker_risk_data[[#This Row],[ns_qx]]</f>
        <v>5.8914319246344146E-2</v>
      </c>
    </row>
    <row r="17" spans="1:7" x14ac:dyDescent="0.25">
      <c r="A17">
        <v>41</v>
      </c>
      <c r="B17">
        <v>30286</v>
      </c>
      <c r="C17">
        <v>1.8523410156508002E-2</v>
      </c>
      <c r="D17">
        <v>1697</v>
      </c>
      <c r="E17">
        <v>0.158515026517384</v>
      </c>
      <c r="F17">
        <f>smoker_risk_data[[#This Row],[s_qx]]/smoker_risk_data[[#This Row],[ns_qx]]</f>
        <v>8.5575509681024613</v>
      </c>
      <c r="G17">
        <f>smoker_risk_data[[#This Row],[s_qx]]^2/smoker_risk_data[[#This Row],[ns_qx]]</f>
        <v>1.3565004186326268</v>
      </c>
    </row>
    <row r="18" spans="1:7" x14ac:dyDescent="0.25">
      <c r="A18">
        <v>42</v>
      </c>
      <c r="B18">
        <v>30498</v>
      </c>
      <c r="C18">
        <v>1.9804577349334399E-2</v>
      </c>
      <c r="D18">
        <v>1693</v>
      </c>
      <c r="E18">
        <v>0.184288245717661</v>
      </c>
      <c r="F18">
        <f>smoker_risk_data[[#This Row],[s_qx]]/smoker_risk_data[[#This Row],[ns_qx]]</f>
        <v>9.3053359567834786</v>
      </c>
      <c r="G18">
        <f>smoker_risk_data[[#This Row],[s_qx]]^2/smoker_risk_data[[#This Row],[ns_qx]]</f>
        <v>1.7148640392890997</v>
      </c>
    </row>
    <row r="19" spans="1:7" x14ac:dyDescent="0.25">
      <c r="A19">
        <v>43</v>
      </c>
      <c r="B19">
        <v>30762</v>
      </c>
      <c r="C19">
        <v>1.9764644691502499E-2</v>
      </c>
      <c r="D19">
        <v>1636</v>
      </c>
      <c r="E19">
        <v>0.21515892420537899</v>
      </c>
      <c r="F19">
        <f>smoker_risk_data[[#This Row],[s_qx]]/smoker_risk_data[[#This Row],[ns_qx]]</f>
        <v>10.886050701325445</v>
      </c>
      <c r="G19">
        <f>smoker_risk_data[[#This Row],[s_qx]]^2/smoker_risk_data[[#This Row],[ns_qx]]</f>
        <v>2.3422309577423941</v>
      </c>
    </row>
    <row r="20" spans="1:7" x14ac:dyDescent="0.25">
      <c r="A20">
        <v>44</v>
      </c>
      <c r="B20">
        <v>30712</v>
      </c>
      <c r="C20">
        <v>2.2629591039333201E-2</v>
      </c>
      <c r="D20">
        <v>1542</v>
      </c>
      <c r="E20">
        <v>0.23670557717250301</v>
      </c>
      <c r="F20">
        <f>smoker_risk_data[[#This Row],[s_qx]]/smoker_risk_data[[#This Row],[ns_qx]]</f>
        <v>10.460002426074675</v>
      </c>
      <c r="G20">
        <f>smoker_risk_data[[#This Row],[s_qx]]^2/smoker_risk_data[[#This Row],[ns_qx]]</f>
        <v>2.4759409114897877</v>
      </c>
    </row>
    <row r="21" spans="1:7" x14ac:dyDescent="0.25">
      <c r="A21">
        <v>45</v>
      </c>
      <c r="B21">
        <v>30610</v>
      </c>
      <c r="C21">
        <v>2.42731133616465E-2</v>
      </c>
      <c r="D21">
        <v>1461</v>
      </c>
      <c r="E21">
        <v>0.27241615331964403</v>
      </c>
      <c r="F21">
        <f>smoker_risk_data[[#This Row],[s_qx]]/smoker_risk_data[[#This Row],[ns_qx]]</f>
        <v>11.222958887098669</v>
      </c>
      <c r="G21">
        <f>smoker_risk_data[[#This Row],[s_qx]]^2/smoker_risk_data[[#This Row],[ns_qx]]</f>
        <v>3.0573152888879322</v>
      </c>
    </row>
    <row r="22" spans="1:7" x14ac:dyDescent="0.25">
      <c r="A22">
        <v>46</v>
      </c>
      <c r="B22">
        <v>30651</v>
      </c>
      <c r="C22">
        <v>2.68506737137451E-2</v>
      </c>
      <c r="D22">
        <v>1452</v>
      </c>
      <c r="E22">
        <v>0.28994490358126701</v>
      </c>
      <c r="F22">
        <f>smoker_risk_data[[#This Row],[s_qx]]/smoker_risk_data[[#This Row],[ns_qx]]</f>
        <v>10.798421919403893</v>
      </c>
      <c r="G22">
        <f>smoker_risk_data[[#This Row],[s_qx]]^2/smoker_risk_data[[#This Row],[ns_qx]]</f>
        <v>3.1309474022514019</v>
      </c>
    </row>
    <row r="23" spans="1:7" x14ac:dyDescent="0.25">
      <c r="A23">
        <v>47</v>
      </c>
      <c r="B23">
        <v>30875</v>
      </c>
      <c r="C23">
        <v>2.82753036437247E-2</v>
      </c>
      <c r="D23">
        <v>1410</v>
      </c>
      <c r="E23">
        <v>0.328368794326241</v>
      </c>
      <c r="F23">
        <f>smoker_risk_data[[#This Row],[s_qx]]/smoker_risk_data[[#This Row],[ns_qx]]</f>
        <v>11.613272078834695</v>
      </c>
      <c r="G23">
        <f>smoker_risk_data[[#This Row],[s_qx]]^2/smoker_risk_data[[#This Row],[ns_qx]]</f>
        <v>3.8134361507095473</v>
      </c>
    </row>
    <row r="24" spans="1:7" x14ac:dyDescent="0.25">
      <c r="A24">
        <v>48</v>
      </c>
      <c r="B24">
        <v>30902</v>
      </c>
      <c r="C24">
        <v>3.0062779108148301E-2</v>
      </c>
      <c r="D24">
        <v>1273</v>
      </c>
      <c r="E24">
        <v>0.383346425765907</v>
      </c>
      <c r="F24">
        <f>smoker_risk_data[[#This Row],[s_qx]]/smoker_risk_data[[#This Row],[ns_qx]]</f>
        <v>12.751529869771877</v>
      </c>
      <c r="G24">
        <f>smoker_risk_data[[#This Row],[s_qx]]^2/smoker_risk_data[[#This Row],[ns_qx]]</f>
        <v>4.8882533986242507</v>
      </c>
    </row>
    <row r="25" spans="1:7" x14ac:dyDescent="0.25">
      <c r="A25">
        <v>49</v>
      </c>
      <c r="B25">
        <v>30711</v>
      </c>
      <c r="C25">
        <v>3.2854677477125498E-2</v>
      </c>
      <c r="D25">
        <v>1299</v>
      </c>
      <c r="E25">
        <v>0.42109314857582802</v>
      </c>
      <c r="F25">
        <f>smoker_risk_data[[#This Row],[s_qx]]/smoker_risk_data[[#This Row],[ns_qx]]</f>
        <v>12.816840124789138</v>
      </c>
      <c r="G25">
        <f>smoker_risk_data[[#This Row],[s_qx]]^2/smoker_risk_data[[#This Row],[ns_qx]]</f>
        <v>5.3970835629404661</v>
      </c>
    </row>
    <row r="26" spans="1:7" x14ac:dyDescent="0.25">
      <c r="A26">
        <v>50</v>
      </c>
      <c r="B26">
        <v>30966</v>
      </c>
      <c r="C26">
        <v>3.3294581153523198E-2</v>
      </c>
      <c r="D26">
        <v>1230</v>
      </c>
      <c r="E26">
        <v>0.45528455284552799</v>
      </c>
      <c r="F26">
        <f>smoker_risk_data[[#This Row],[s_qx]]/smoker_risk_data[[#This Row],[ns_qx]]</f>
        <v>13.67443400913155</v>
      </c>
      <c r="G26">
        <f>smoker_risk_data[[#This Row],[s_qx]]^2/smoker_risk_data[[#This Row],[ns_qx]]</f>
        <v>6.2257585732631391</v>
      </c>
    </row>
    <row r="27" spans="1:7" x14ac:dyDescent="0.25">
      <c r="A27">
        <v>51</v>
      </c>
      <c r="B27">
        <v>31025</v>
      </c>
      <c r="C27">
        <v>3.8001611603545503E-2</v>
      </c>
      <c r="D27">
        <v>1216</v>
      </c>
      <c r="E27">
        <v>0.49753289473684198</v>
      </c>
      <c r="F27">
        <f>smoker_risk_data[[#This Row],[s_qx]]/smoker_risk_data[[#This Row],[ns_qx]]</f>
        <v>13.092415656667118</v>
      </c>
      <c r="G27">
        <f>smoker_risk_data[[#This Row],[s_qx]]^2/smoker_risk_data[[#This Row],[ns_qx]]</f>
        <v>6.5139074607595431</v>
      </c>
    </row>
    <row r="28" spans="1:7" x14ac:dyDescent="0.25">
      <c r="A28">
        <v>52</v>
      </c>
      <c r="B28">
        <v>31108</v>
      </c>
      <c r="C28">
        <v>4.1146971840041097E-2</v>
      </c>
      <c r="D28">
        <v>1151</v>
      </c>
      <c r="E28">
        <v>0.53518679409209402</v>
      </c>
      <c r="F28">
        <f>smoker_risk_data[[#This Row],[s_qx]]/smoker_risk_data[[#This Row],[ns_qx]]</f>
        <v>13.006711555169439</v>
      </c>
      <c r="G28">
        <f>smoker_risk_data[[#This Row],[s_qx]]^2/smoker_risk_data[[#This Row],[ns_qx]]</f>
        <v>6.9610202588917263</v>
      </c>
    </row>
    <row r="29" spans="1:7" x14ac:dyDescent="0.25">
      <c r="A29">
        <v>53</v>
      </c>
      <c r="B29">
        <v>30850</v>
      </c>
      <c r="C29">
        <v>3.7957860615883299E-2</v>
      </c>
      <c r="D29">
        <v>1375</v>
      </c>
      <c r="E29">
        <v>0.61381818181818204</v>
      </c>
      <c r="F29">
        <f>smoker_risk_data[[#This Row],[s_qx]]/smoker_risk_data[[#This Row],[ns_qx]]</f>
        <v>16.171042620914534</v>
      </c>
      <c r="G29">
        <f>smoker_risk_data[[#This Row],[s_qx]]^2/smoker_risk_data[[#This Row],[ns_qx]]</f>
        <v>9.9260799796740891</v>
      </c>
    </row>
    <row r="30" spans="1:7" x14ac:dyDescent="0.25">
      <c r="A30">
        <v>54</v>
      </c>
      <c r="B30">
        <v>30678</v>
      </c>
      <c r="C30">
        <v>4.1332551013755797E-2</v>
      </c>
      <c r="D30">
        <v>1364</v>
      </c>
      <c r="E30">
        <v>0.660557184750733</v>
      </c>
      <c r="F30">
        <f>smoker_risk_data[[#This Row],[s_qx]]/smoker_risk_data[[#This Row],[ns_qx]]</f>
        <v>15.981524695412446</v>
      </c>
      <c r="G30">
        <f>smoker_risk_data[[#This Row],[s_qx]]^2/smoker_risk_data[[#This Row],[ns_qx]]</f>
        <v>10.55671096082596</v>
      </c>
    </row>
    <row r="31" spans="1:7" x14ac:dyDescent="0.25">
      <c r="A31">
        <v>55</v>
      </c>
      <c r="B31">
        <v>30666</v>
      </c>
      <c r="C31">
        <v>4.3663992695493398E-2</v>
      </c>
      <c r="D31">
        <v>1522</v>
      </c>
      <c r="E31">
        <v>0.70039421813403402</v>
      </c>
      <c r="F31">
        <f>smoker_risk_data[[#This Row],[s_qx]]/smoker_risk_data[[#This Row],[ns_qx]]</f>
        <v>16.040544505823956</v>
      </c>
      <c r="G31">
        <f>smoker_risk_data[[#This Row],[s_qx]]^2/smoker_risk_data[[#This Row],[ns_qx]]</f>
        <v>11.234704627600745</v>
      </c>
    </row>
    <row r="32" spans="1:7" x14ac:dyDescent="0.25">
      <c r="A32">
        <v>56</v>
      </c>
      <c r="B32">
        <v>11619</v>
      </c>
      <c r="C32">
        <v>4.1569842499354498E-2</v>
      </c>
      <c r="D32">
        <v>319</v>
      </c>
      <c r="E32">
        <v>1</v>
      </c>
      <c r="F32">
        <f>smoker_risk_data[[#This Row],[s_qx]]/smoker_risk_data[[#This Row],[ns_qx]]</f>
        <v>24.055900621118017</v>
      </c>
      <c r="G32">
        <f>smoker_risk_data[[#This Row],[s_qx]]^2/smoker_risk_data[[#This Row],[ns_qx]]</f>
        <v>24.055900621118017</v>
      </c>
    </row>
    <row r="33" spans="1:7" x14ac:dyDescent="0.25">
      <c r="A33">
        <v>57</v>
      </c>
      <c r="B33">
        <v>11773</v>
      </c>
      <c r="C33">
        <v>4.3829100484158702E-2</v>
      </c>
      <c r="D33">
        <v>342</v>
      </c>
      <c r="E33">
        <v>1</v>
      </c>
      <c r="F33">
        <f>smoker_risk_data[[#This Row],[s_qx]]/smoker_risk_data[[#This Row],[ns_qx]]</f>
        <v>22.815891472868199</v>
      </c>
      <c r="G33">
        <f>smoker_risk_data[[#This Row],[s_qx]]^2/smoker_risk_data[[#This Row],[ns_qx]]</f>
        <v>22.815891472868199</v>
      </c>
    </row>
    <row r="34" spans="1:7" x14ac:dyDescent="0.25">
      <c r="A34">
        <v>58</v>
      </c>
      <c r="B34">
        <v>11660</v>
      </c>
      <c r="C34">
        <v>4.6740994854202397E-2</v>
      </c>
      <c r="D34">
        <v>375</v>
      </c>
      <c r="E34">
        <v>1</v>
      </c>
      <c r="F34">
        <f>smoker_risk_data[[#This Row],[s_qx]]/smoker_risk_data[[#This Row],[ns_qx]]</f>
        <v>21.394495412844037</v>
      </c>
      <c r="G34">
        <f>smoker_risk_data[[#This Row],[s_qx]]^2/smoker_risk_data[[#This Row],[ns_qx]]</f>
        <v>21.394495412844037</v>
      </c>
    </row>
    <row r="35" spans="1:7" x14ac:dyDescent="0.25">
      <c r="A35">
        <v>59</v>
      </c>
      <c r="B35">
        <v>11608</v>
      </c>
      <c r="C35">
        <v>4.86733287388008E-2</v>
      </c>
      <c r="D35">
        <v>470</v>
      </c>
      <c r="E35">
        <v>1</v>
      </c>
      <c r="F35">
        <f>smoker_risk_data[[#This Row],[s_qx]]/smoker_risk_data[[#This Row],[ns_qx]]</f>
        <v>20.545132743362842</v>
      </c>
      <c r="G35">
        <f>smoker_risk_data[[#This Row],[s_qx]]^2/smoker_risk_data[[#This Row],[ns_qx]]</f>
        <v>20.545132743362842</v>
      </c>
    </row>
    <row r="36" spans="1:7" x14ac:dyDescent="0.25">
      <c r="A36">
        <v>60</v>
      </c>
      <c r="B36">
        <v>11396</v>
      </c>
      <c r="C36">
        <v>5.1948051948052E-2</v>
      </c>
      <c r="D36">
        <v>488</v>
      </c>
      <c r="E36">
        <v>1</v>
      </c>
      <c r="F36">
        <f>smoker_risk_data[[#This Row],[s_qx]]/smoker_risk_data[[#This Row],[ns_qx]]</f>
        <v>19.249999999999982</v>
      </c>
      <c r="G36">
        <f>smoker_risk_data[[#This Row],[s_qx]]^2/smoker_risk_data[[#This Row],[ns_qx]]</f>
        <v>19.249999999999982</v>
      </c>
    </row>
    <row r="37" spans="1:7" x14ac:dyDescent="0.25">
      <c r="A37">
        <v>61</v>
      </c>
      <c r="B37">
        <v>11545</v>
      </c>
      <c r="C37">
        <v>5.9246427024686001E-2</v>
      </c>
      <c r="D37">
        <v>516</v>
      </c>
      <c r="E37">
        <v>1</v>
      </c>
      <c r="F37">
        <f>smoker_risk_data[[#This Row],[s_qx]]/smoker_risk_data[[#This Row],[ns_qx]]</f>
        <v>16.878654970760238</v>
      </c>
      <c r="G37">
        <f>smoker_risk_data[[#This Row],[s_qx]]^2/smoker_risk_data[[#This Row],[ns_qx]]</f>
        <v>16.878654970760238</v>
      </c>
    </row>
    <row r="38" spans="1:7" x14ac:dyDescent="0.25">
      <c r="A38">
        <v>62</v>
      </c>
      <c r="B38">
        <v>11261</v>
      </c>
      <c r="C38">
        <v>6.0651807121925201E-2</v>
      </c>
      <c r="D38">
        <v>582</v>
      </c>
      <c r="E38">
        <v>1</v>
      </c>
      <c r="F38">
        <f>smoker_risk_data[[#This Row],[s_qx]]/smoker_risk_data[[#This Row],[ns_qx]]</f>
        <v>16.487554904831633</v>
      </c>
      <c r="G38">
        <f>smoker_risk_data[[#This Row],[s_qx]]^2/smoker_risk_data[[#This Row],[ns_qx]]</f>
        <v>16.487554904831633</v>
      </c>
    </row>
    <row r="39" spans="1:7" x14ac:dyDescent="0.25">
      <c r="A39">
        <v>63</v>
      </c>
      <c r="B39">
        <v>11338</v>
      </c>
      <c r="C39">
        <v>6.9324395837008307E-2</v>
      </c>
      <c r="D39">
        <v>687</v>
      </c>
      <c r="E39">
        <v>1</v>
      </c>
      <c r="F39">
        <f>smoker_risk_data[[#This Row],[s_qx]]/smoker_risk_data[[#This Row],[ns_qx]]</f>
        <v>14.424936386768444</v>
      </c>
      <c r="G39">
        <f>smoker_risk_data[[#This Row],[s_qx]]^2/smoker_risk_data[[#This Row],[ns_qx]]</f>
        <v>14.424936386768444</v>
      </c>
    </row>
    <row r="40" spans="1:7" x14ac:dyDescent="0.25">
      <c r="A40">
        <v>64</v>
      </c>
      <c r="B40">
        <v>11385</v>
      </c>
      <c r="C40">
        <v>7.23759332454985E-2</v>
      </c>
      <c r="D40">
        <v>714</v>
      </c>
      <c r="E40">
        <v>1</v>
      </c>
      <c r="F40">
        <f>smoker_risk_data[[#This Row],[s_qx]]/smoker_risk_data[[#This Row],[ns_qx]]</f>
        <v>13.816747572815528</v>
      </c>
      <c r="G40">
        <f>smoker_risk_data[[#This Row],[s_qx]]^2/smoker_risk_data[[#This Row],[ns_qx]]</f>
        <v>13.816747572815528</v>
      </c>
    </row>
    <row r="41" spans="1:7" x14ac:dyDescent="0.25">
      <c r="A41">
        <v>65</v>
      </c>
      <c r="B41">
        <v>11109</v>
      </c>
      <c r="C41">
        <v>7.3814024664686298E-2</v>
      </c>
      <c r="D41">
        <v>721</v>
      </c>
      <c r="E41">
        <v>1</v>
      </c>
      <c r="F41">
        <f>smoker_risk_data[[#This Row],[s_qx]]/smoker_risk_data[[#This Row],[ns_qx]]</f>
        <v>13.547560975609755</v>
      </c>
      <c r="G41">
        <f>smoker_risk_data[[#This Row],[s_qx]]^2/smoker_risk_data[[#This Row],[ns_qx]]</f>
        <v>13.547560975609755</v>
      </c>
    </row>
    <row r="42" spans="1:7" x14ac:dyDescent="0.25">
      <c r="F42">
        <f>AVERAGE(smoker_risk_data[prop diff])</f>
        <v>9.8905155363024466</v>
      </c>
      <c r="G42">
        <f>AVERAGE(smoker_risk_data[altered])</f>
        <v>6.58725694212729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C61F-23E6-4357-9324-3A917A54E155}">
  <dimension ref="A1:E9"/>
  <sheetViews>
    <sheetView tabSelected="1" workbookViewId="0">
      <selection activeCell="B3" sqref="B3"/>
    </sheetView>
  </sheetViews>
  <sheetFormatPr defaultRowHeight="15" x14ac:dyDescent="0.25"/>
  <sheetData>
    <row r="1" spans="1:5" x14ac:dyDescent="0.25">
      <c r="A1" t="s">
        <v>108</v>
      </c>
      <c r="B1" t="s">
        <v>121</v>
      </c>
      <c r="C1" t="s">
        <v>122</v>
      </c>
      <c r="D1" t="s">
        <v>123</v>
      </c>
      <c r="E1" t="s">
        <v>124</v>
      </c>
    </row>
    <row r="2" spans="1:5" x14ac:dyDescent="0.25">
      <c r="A2" t="s">
        <v>109</v>
      </c>
      <c r="B2">
        <v>1.0459322924627776</v>
      </c>
      <c r="C2">
        <v>0.42730940001760709</v>
      </c>
      <c r="D2">
        <v>14.067196353568933</v>
      </c>
      <c r="E2">
        <v>5.818402869346361</v>
      </c>
    </row>
    <row r="3" spans="1:5" x14ac:dyDescent="0.25">
      <c r="A3" t="s">
        <v>110</v>
      </c>
      <c r="B3">
        <v>1.2344684949615878</v>
      </c>
      <c r="C3">
        <v>0.608997310557436</v>
      </c>
      <c r="D3">
        <v>16.557777839397989</v>
      </c>
      <c r="E3">
        <v>8.2702682972640957</v>
      </c>
    </row>
    <row r="4" spans="1:5" x14ac:dyDescent="0.25">
      <c r="A4" t="s">
        <v>111</v>
      </c>
      <c r="B4">
        <v>1.5777960182534105</v>
      </c>
      <c r="C4">
        <v>0.9397862805444579</v>
      </c>
      <c r="D4">
        <v>21.055733424733845</v>
      </c>
      <c r="E4">
        <v>12.699787463251637</v>
      </c>
    </row>
    <row r="5" spans="1:5" x14ac:dyDescent="0.25">
      <c r="A5" t="s">
        <v>112</v>
      </c>
      <c r="B5">
        <v>2.1418545243931932</v>
      </c>
      <c r="C5">
        <v>1.4834152241672149</v>
      </c>
      <c r="D5">
        <v>28.346896376558437</v>
      </c>
      <c r="E5">
        <v>19.885784872638705</v>
      </c>
    </row>
    <row r="6" spans="1:5" x14ac:dyDescent="0.25">
      <c r="A6" t="s">
        <v>113</v>
      </c>
      <c r="B6">
        <v>3.0415299741425184</v>
      </c>
      <c r="C6">
        <v>2.3506351669687611</v>
      </c>
      <c r="D6">
        <v>39.713359726788646</v>
      </c>
      <c r="E6">
        <v>31.102064618326597</v>
      </c>
    </row>
    <row r="7" spans="1:5" x14ac:dyDescent="0.25">
      <c r="A7" t="s">
        <v>114</v>
      </c>
      <c r="B7">
        <v>4.458454677236821</v>
      </c>
      <c r="C7">
        <v>3.7168252843456728</v>
      </c>
      <c r="D7">
        <v>56.96332669750889</v>
      </c>
      <c r="E7">
        <v>48.15693343042787</v>
      </c>
    </row>
    <row r="8" spans="1:5" x14ac:dyDescent="0.25">
      <c r="A8" t="s">
        <v>115</v>
      </c>
      <c r="B8">
        <v>6.7734302912952717</v>
      </c>
      <c r="C8">
        <v>5.9523057906426731</v>
      </c>
      <c r="D8">
        <v>83.614238411983706</v>
      </c>
      <c r="E8">
        <v>74.597267687886671</v>
      </c>
    </row>
    <row r="9" spans="1:5" x14ac:dyDescent="0.25">
      <c r="A9" t="s">
        <v>116</v>
      </c>
      <c r="B9">
        <v>10.679428018649491</v>
      </c>
      <c r="C9">
        <v>9.735592547810322</v>
      </c>
      <c r="D9">
        <v>124.69870060460335</v>
      </c>
      <c r="E9">
        <v>115.6091523436999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T o t x W L h o z O e k A A A A 9 g A A A B I A H A B D b 2 5 m a W c v U G F j a 2 F n Z S 5 4 b W w g o h g A K K A U A A A A A A A A A A A A A A A A A A A A A A A A A A A A h Y 9 B D o I w F E S v Q r q n L T V R Q z 4 l x q 0 k J k b j t s E K j f A x t F j u 5 s I j e Q U x i r p z O W / e Y u Z + v U H a 1 1 V w 0 a 0 1 D S Y k o p w E G v P m Y L B I S O e O 4 Z y k E t Y q P 6 l C B 4 O M N u 7 t I S G l c + e Y M e 8 9 9 R P a t A U T n E d s n 6 0 2 e a l r R T 6 y + S + H B q 1 T m G s i Y f c a I w W N x J Q K M a M c 2 A g h M / g V x L D 3 2 f 5 A W H a V 6 1 o t N Y a L L b A x A n t / k A 9 Q S w M E F A A C A A g A T o t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L c V g H N e o 4 0 g E A A A E J A A A T A B w A R m 9 y b X V s Y X M v U 2 V j d G l v b j E u b S C i G A A o o B Q A A A A A A A A A A A A A A A A A A A A A A A A A A A D l l F 1 r 2 z A U h u 8 D + Q / C v X F A m M a 0 Z W z 4 o j g b G a z 7 w F l v 6 m F U + y Q V 0 U e q I 3 U J o f 9 9 S p y 1 W a O 0 2 6 A w O t / Y f t + j V 0 f S Y y P U l m t F i v b e f 9 P t d D t 4 x Q w 0 x H C c V k 5 x W z X M M p I R A b b b I f 4 q t D M 1 e C X H m 2 S g a y d B 2 f g d F 5 D k W l n / g n G U v y 6 / I h g s r W T N u B w A T q 2 e l c W n 0 / Q w P S o H P r P 8 d Y q k x p u o R y 8 G I L j k F k w W 0 Y i S X A s n F W a v K H m r a t 1 w N c n 6 6 X F K y R e n L R R 2 I S C 7 f 0 w + a g X f e r R t 9 S D 6 b L T 0 X k O G w B r f T + T 7 H r F L X 7 h x N n r c r o q S i 4 1 + K k R R M 8 E M Z t a 4 7 c j 8 i q m J T x w t Z n A f N z J M 4 V g b 2 T a 8 M j E O z E + X y 8 g v 6 7 2 y J 0 f J q u q W k m X E J r A r S i a g m h m Q 3 r J e J M r J S z B b H l t o Z w P u G B 4 b + 9 P d N 3 r t r s 9 l F c D d X Y a F u d 1 O 2 F t z 2 + t 2 u A p u 2 D Z j K P U U T L X m 4 N k o e z j J E 5 y d / H + c K a z E P C h f z w N 4 h K s D x b 9 J g V O + 4 e + G W 7 / l V S 0 Y 4 v q w n g W G P X M 9 w c T x i 2 Z i d 0 9 2 v n e O 6 K A K w h N i 4 W 9 J O A j 0 0 r I Q p 7 3 o H w K i f / i i i X j 0 u K v z D 0 E 5 r J 4 F 1 W G I m T b 4 4 d / m u k 0 O y G d h e f g H 7 P 0 A U E s B A i 0 A F A A C A A g A T o t x W L h o z O e k A A A A 9 g A A A B I A A A A A A A A A A A A A A A A A A A A A A E N v b m Z p Z y 9 Q Y W N r Y W d l L n h t b F B L A Q I t A B Q A A g A I A E 6 L c V g P y u m r p A A A A O k A A A A T A A A A A A A A A A A A A A A A A P A A A A B b Q 2 9 u d G V u d F 9 U e X B l c 1 0 u e G 1 s U E s B A i 0 A F A A C A A g A T o t x W A c 1 6 j j S A Q A A A Q k A A B M A A A A A A A A A A A A A A A A A 4 Q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z A A A A A A A A D l L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c 2 t f d W 5 p d F 9 k Y X R h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B d 0 1 G Q l F V R k J n W T 0 i I C 8 + P E V u d H J 5 I F R 5 c G U 9 I k Z p b G x M Y X N 0 V X B k Y X R l Z C I g V m F s d W U 9 I m Q y M D I 0 L T A z L T E 3 V D A 2 O j A w O j M z L j c w N D I 4 M T J a I i A v P j x F b n R y e S B U e X B l P S J R d W V y e U l E I i B W Y W x 1 Z T 0 i c z N m M m I z Z W Z k L W V k Z D E t N D d i M y 1 h O G Y y L W Q 4 Y z M 5 M m M 5 N z Y 0 O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U Y X J n Z X Q i I F Z h b H V l P S J z c m l z a 1 9 1 b m l 0 X 2 R h d G E i I C 8 + P E V u d H J 5 I F R 5 c G U 9 I k Z p b G x F c n J v c k N v Z G U i I F Z h b H V l P S J z V W 5 r b m 9 3 b i I g L z 4 8 R W 5 0 c n k g V H l w Z T 0 i R m l s b E N v d W 5 0 I i B W Y W x 1 Z T 0 i b D k 1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W 5 h Y m x l Z C I g V m F s d W U 9 I m w x I i A v P j x F b n R y e S B U e X B l P S J G a W x s Q 2 9 s d W 1 u T m F t Z X M i I F Z h b H V l P S J z W y Z x d W 9 0 O 0 N v b H V t b j E m c X V v d D s s J n F 1 b 3 Q 7 Y W d l J n F 1 b 3 Q 7 L C Z x d W 9 0 O 2 1 h b G V f c H J l b S Z x d W 9 0 O y w m c X V v d D t t Y W x l X 3 B h e W 9 1 d C Z x d W 9 0 O y w m c X V v d D t m Z W 1 h b G V f c H J l b S Z x d W 9 0 O y w m c X V v d D t m Z W 1 h b G V f c G F 5 b 3 V 0 J n F 1 b 3 Q 7 L C Z x d W 9 0 O 2 1 h b G V f d W 5 p d F 9 w c m V t a X V t J n F 1 b 3 Q 7 L C Z x d W 9 0 O 2 Z l b W F s Z V 9 1 b m l 0 X 3 B y Z W 1 p d W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a X N r X 3 V u a X R f Z G F 0 Y S 9 B d X R v U m V t b 3 Z l Z E N v b H V t b n M x L n t D b 2 x 1 b W 4 x L D B 9 J n F 1 b 3 Q 7 L C Z x d W 9 0 O 1 N l Y 3 R p b 2 4 x L 3 J p c 2 t f d W 5 p d F 9 k Y X R h L 0 F 1 d G 9 S Z W 1 v d m V k Q 2 9 s d W 1 u c z E u e 2 F n Z S w x f S Z x d W 9 0 O y w m c X V v d D t T Z W N 0 a W 9 u M S 9 y a X N r X 3 V u a X R f Z G F 0 Y S 9 B d X R v U m V t b 3 Z l Z E N v b H V t b n M x L n t t Y W x l X 3 B y Z W 0 s M n 0 m c X V v d D s s J n F 1 b 3 Q 7 U 2 V j d G l v b j E v c m l z a 1 9 1 b m l 0 X 2 R h d G E v Q X V 0 b 1 J l b W 9 2 Z W R D b 2 x 1 b W 5 z M S 5 7 b W F s Z V 9 w Y X l v d X Q s M 3 0 m c X V v d D s s J n F 1 b 3 Q 7 U 2 V j d G l v b j E v c m l z a 1 9 1 b m l 0 X 2 R h d G E v Q X V 0 b 1 J l b W 9 2 Z W R D b 2 x 1 b W 5 z M S 5 7 Z m V t Y W x l X 3 B y Z W 0 s N H 0 m c X V v d D s s J n F 1 b 3 Q 7 U 2 V j d G l v b j E v c m l z a 1 9 1 b m l 0 X 2 R h d G E v Q X V 0 b 1 J l b W 9 2 Z W R D b 2 x 1 b W 5 z M S 5 7 Z m V t Y W x l X 3 B h e W 9 1 d C w 1 f S Z x d W 9 0 O y w m c X V v d D t T Z W N 0 a W 9 u M S 9 y a X N r X 3 V u a X R f Z G F 0 Y S 9 B d X R v U m V t b 3 Z l Z E N v b H V t b n M x L n t t Y W x l X 3 V u a X R f c H J l b W l 1 b S w 2 f S Z x d W 9 0 O y w m c X V v d D t T Z W N 0 a W 9 u M S 9 y a X N r X 3 V u a X R f Z G F 0 Y S 9 B d X R v U m V t b 3 Z l Z E N v b H V t b n M x L n t m Z W 1 h b G V f d W 5 p d F 9 w c m V t a X V t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p c 2 t f d W 5 p d F 9 k Y X R h L 0 F 1 d G 9 S Z W 1 v d m V k Q 2 9 s d W 1 u c z E u e 0 N v b H V t b j E s M H 0 m c X V v d D s s J n F 1 b 3 Q 7 U 2 V j d G l v b j E v c m l z a 1 9 1 b m l 0 X 2 R h d G E v Q X V 0 b 1 J l b W 9 2 Z W R D b 2 x 1 b W 5 z M S 5 7 Y W d l L D F 9 J n F 1 b 3 Q 7 L C Z x d W 9 0 O 1 N l Y 3 R p b 2 4 x L 3 J p c 2 t f d W 5 p d F 9 k Y X R h L 0 F 1 d G 9 S Z W 1 v d m V k Q 2 9 s d W 1 u c z E u e 2 1 h b G V f c H J l b S w y f S Z x d W 9 0 O y w m c X V v d D t T Z W N 0 a W 9 u M S 9 y a X N r X 3 V u a X R f Z G F 0 Y S 9 B d X R v U m V t b 3 Z l Z E N v b H V t b n M x L n t t Y W x l X 3 B h e W 9 1 d C w z f S Z x d W 9 0 O y w m c X V v d D t T Z W N 0 a W 9 u M S 9 y a X N r X 3 V u a X R f Z G F 0 Y S 9 B d X R v U m V t b 3 Z l Z E N v b H V t b n M x L n t m Z W 1 h b G V f c H J l b S w 0 f S Z x d W 9 0 O y w m c X V v d D t T Z W N 0 a W 9 u M S 9 y a X N r X 3 V u a X R f Z G F 0 Y S 9 B d X R v U m V t b 3 Z l Z E N v b H V t b n M x L n t m Z W 1 h b G V f c G F 5 b 3 V 0 L D V 9 J n F 1 b 3 Q 7 L C Z x d W 9 0 O 1 N l Y 3 R p b 2 4 x L 3 J p c 2 t f d W 5 p d F 9 k Y X R h L 0 F 1 d G 9 S Z W 1 v d m V k Q 2 9 s d W 1 u c z E u e 2 1 h b G V f d W 5 p d F 9 w c m V t a X V t L D Z 9 J n F 1 b 3 Q 7 L C Z x d W 9 0 O 1 N l Y 3 R p b 2 4 x L 3 J p c 2 t f d W 5 p d F 9 k Y X R h L 0 F 1 d G 9 S Z W 1 v d m V k Q 2 9 s d W 1 u c z E u e 2 Z l b W F s Z V 9 1 b m l 0 X 3 B y Z W 1 p d W 0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p c 2 t f d W 5 p d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c 2 t f d W 5 p d F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c 2 t f d W 5 p d F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v a 2 V y X 3 J p c 2 t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2 M W U x Y j l k L T B h M j I t N D N h N i 0 4 N D E x L W V k Z T M x Y z M y O D J j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W 9 r Z X J f c m l z a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3 V D A 2 O j A x O j A z L j g y N j I 5 N z h a I i A v P j x F b n R y e S B U e X B l P S J G a W x s Q 2 9 s d W 1 u V H l w Z X M i I F Z h b H V l P S J z Q X d N R E J R T U Y i I C 8 + P E V u d H J 5 I F R 5 c G U 9 I k Z p b G x D b 2 x 1 b W 5 O Y W 1 l c y I g V m F s d W U 9 I n N b J n F 1 b 3 Q 7 Q 2 9 s d W 1 u M S Z x d W 9 0 O y w m c X V v d D t h Z 2 U m c X V v d D s s J n F 1 b 3 Q 7 b n N f b H g m c X V v d D s s J n F 1 b 3 Q 7 b n N f c X g m c X V v d D s s J n F 1 b 3 Q 7 c 1 9 s e C Z x d W 9 0 O y w m c X V v d D t z X 3 F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1 v a 2 V y X 3 J p c 2 t f Z G F 0 Y S 9 B d X R v U m V t b 3 Z l Z E N v b H V t b n M x L n t D b 2 x 1 b W 4 x L D B 9 J n F 1 b 3 Q 7 L C Z x d W 9 0 O 1 N l Y 3 R p b 2 4 x L 3 N t b 2 t l c l 9 y a X N r X 2 R h d G E v Q X V 0 b 1 J l b W 9 2 Z W R D b 2 x 1 b W 5 z M S 5 7 Y W d l L D F 9 J n F 1 b 3 Q 7 L C Z x d W 9 0 O 1 N l Y 3 R p b 2 4 x L 3 N t b 2 t l c l 9 y a X N r X 2 R h d G E v Q X V 0 b 1 J l b W 9 2 Z W R D b 2 x 1 b W 5 z M S 5 7 b n N f b H g s M n 0 m c X V v d D s s J n F 1 b 3 Q 7 U 2 V j d G l v b j E v c 2 1 v a 2 V y X 3 J p c 2 t f Z G F 0 Y S 9 B d X R v U m V t b 3 Z l Z E N v b H V t b n M x L n t u c 1 9 x e C w z f S Z x d W 9 0 O y w m c X V v d D t T Z W N 0 a W 9 u M S 9 z b W 9 r Z X J f c m l z a 1 9 k Y X R h L 0 F 1 d G 9 S Z W 1 v d m V k Q 2 9 s d W 1 u c z E u e 3 N f b H g s N H 0 m c X V v d D s s J n F 1 b 3 Q 7 U 2 V j d G l v b j E v c 2 1 v a 2 V y X 3 J p c 2 t f Z G F 0 Y S 9 B d X R v U m V t b 3 Z l Z E N v b H V t b n M x L n t z X 3 F 4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t b 2 t l c l 9 y a X N r X 2 R h d G E v Q X V 0 b 1 J l b W 9 2 Z W R D b 2 x 1 b W 5 z M S 5 7 Q 2 9 s d W 1 u M S w w f S Z x d W 9 0 O y w m c X V v d D t T Z W N 0 a W 9 u M S 9 z b W 9 r Z X J f c m l z a 1 9 k Y X R h L 0 F 1 d G 9 S Z W 1 v d m V k Q 2 9 s d W 1 u c z E u e 2 F n Z S w x f S Z x d W 9 0 O y w m c X V v d D t T Z W N 0 a W 9 u M S 9 z b W 9 r Z X J f c m l z a 1 9 k Y X R h L 0 F 1 d G 9 S Z W 1 v d m V k Q 2 9 s d W 1 u c z E u e 2 5 z X 2 x 4 L D J 9 J n F 1 b 3 Q 7 L C Z x d W 9 0 O 1 N l Y 3 R p b 2 4 x L 3 N t b 2 t l c l 9 y a X N r X 2 R h d G E v Q X V 0 b 1 J l b W 9 2 Z W R D b 2 x 1 b W 5 z M S 5 7 b n N f c X g s M 3 0 m c X V v d D s s J n F 1 b 3 Q 7 U 2 V j d G l v b j E v c 2 1 v a 2 V y X 3 J p c 2 t f Z G F 0 Y S 9 B d X R v U m V t b 3 Z l Z E N v b H V t b n M x L n t z X 2 x 4 L D R 9 J n F 1 b 3 Q 7 L C Z x d W 9 0 O 1 N l Y 3 R p b 2 4 x L 3 N t b 2 t l c l 9 y a X N r X 2 R h d G E v Q X V 0 b 1 J l b W 9 2 Z W R D b 2 x 1 b W 5 z M S 5 7 c 1 9 x e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1 v a 2 V y X 3 J p c 2 t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9 r Z X J f c m l z a 1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b 2 t l c l 9 y a X N r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R l c n d y a X R p b m d f Y 2 x h c 3 N f c m l z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i M D A y O T I z L W V l N T k t N D F m N C 0 4 N W F i L T c y Y z Y 3 N 2 M 1 M z h k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T d U M D Y 6 M D E 6 M j A u N j g 0 M T c 3 M l o i I C 8 + P E V u d H J 5 I F R 5 c G U 9 I k Z p b G x D b 2 x 1 b W 5 U e X B l c y I g V m F s d W U 9 I n N B d 1 l E Q X d V P S I g L z 4 8 R W 5 0 c n k g V H l w Z T 0 i R m l s b E N v b H V t b k 5 h b W V z I i B W Y W x 1 Z T 0 i c 1 s m c X V v d D t D b 2 x 1 b W 4 x J n F 1 b 3 Q 7 L C Z x d W 9 0 O 3 V u Z G V y d 3 J p d G l u Z 1 9 j b G F z c y Z x d W 9 0 O y w m c X V v d D t p c 3 N 1 Z V 9 h Z 2 U m c X V v d D s s J n F 1 b 3 Q 7 b H g m c X V v d D s s J n F 1 b 3 Q 7 c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b m R l c n d y a X R p b m d f Y 2 x h c 3 N f c m l z a y 9 B d X R v U m V t b 3 Z l Z E N v b H V t b n M x L n t D b 2 x 1 b W 4 x L D B 9 J n F 1 b 3 Q 7 L C Z x d W 9 0 O 1 N l Y 3 R p b 2 4 x L 3 V u Z G V y d 3 J p d G l u Z 1 9 j b G F z c 1 9 y a X N r L 0 F 1 d G 9 S Z W 1 v d m V k Q 2 9 s d W 1 u c z E u e 3 V u Z G V y d 3 J p d G l u Z 1 9 j b G F z c y w x f S Z x d W 9 0 O y w m c X V v d D t T Z W N 0 a W 9 u M S 9 1 b m R l c n d y a X R p b m d f Y 2 x h c 3 N f c m l z a y 9 B d X R v U m V t b 3 Z l Z E N v b H V t b n M x L n t p c 3 N 1 Z V 9 h Z 2 U s M n 0 m c X V v d D s s J n F 1 b 3 Q 7 U 2 V j d G l v b j E v d W 5 k Z X J 3 c m l 0 a W 5 n X 2 N s Y X N z X 3 J p c 2 s v Q X V 0 b 1 J l b W 9 2 Z W R D b 2 x 1 b W 5 z M S 5 7 b H g s M 3 0 m c X V v d D s s J n F 1 b 3 Q 7 U 2 V j d G l v b j E v d W 5 k Z X J 3 c m l 0 a W 5 n X 2 N s Y X N z X 3 J p c 2 s v Q X V 0 b 1 J l b W 9 2 Z W R D b 2 x 1 b W 5 z M S 5 7 c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d W 5 k Z X J 3 c m l 0 a W 5 n X 2 N s Y X N z X 3 J p c 2 s v Q X V 0 b 1 J l b W 9 2 Z W R D b 2 x 1 b W 5 z M S 5 7 Q 2 9 s d W 1 u M S w w f S Z x d W 9 0 O y w m c X V v d D t T Z W N 0 a W 9 u M S 9 1 b m R l c n d y a X R p b m d f Y 2 x h c 3 N f c m l z a y 9 B d X R v U m V t b 3 Z l Z E N v b H V t b n M x L n t 1 b m R l c n d y a X R p b m d f Y 2 x h c 3 M s M X 0 m c X V v d D s s J n F 1 b 3 Q 7 U 2 V j d G l v b j E v d W 5 k Z X J 3 c m l 0 a W 5 n X 2 N s Y X N z X 3 J p c 2 s v Q X V 0 b 1 J l b W 9 2 Z W R D b 2 x 1 b W 5 z M S 5 7 a X N z d W V f Y W d l L D J 9 J n F 1 b 3 Q 7 L C Z x d W 9 0 O 1 N l Y 3 R p b 2 4 x L 3 V u Z G V y d 3 J p d G l u Z 1 9 j b G F z c 1 9 y a X N r L 0 F 1 d G 9 S Z W 1 v d m V k Q 2 9 s d W 1 u c z E u e 2 x 4 L D N 9 J n F 1 b 3 Q 7 L C Z x d W 9 0 O 1 N l Y 3 R p b 2 4 x L 3 V u Z G V y d 3 J p d G l u Z 1 9 j b G F z c 1 9 y a X N r L 0 F 1 d G 9 S Z W 1 v d m V k Q 2 9 s d W 1 u c z E u e 3 F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m R l c n d y a X R p b m d f Y 2 x h c 3 N f c m l z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R l c n d y a X R p b m d f Y 2 x h c 3 N f c m l z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R l c n d y a X R p b m d f Y 2 x h c 3 N f c m l z a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Z G V y d 3 J p d G l u Z 1 9 j b G F z c 1 9 y a X N r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N l Z G I 1 M G I t M G F l M y 0 0 Z j c y L W J k N D Q t O T g 3 O G N k Y W I w M j A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V u Z G V y d 3 J p d G l u Z 1 9 j b G F z c 1 9 y a X N r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3 V D A 2 O j I 2 O j I 5 L j E 1 M D c 2 O D l a I i A v P j x F b n R y e S B U e X B l P S J G a W x s Q 2 9 s d W 1 u V H l w Z X M i I F Z h b H V l P S J z Q X d N R E F 3 T U R C U V V G Q l E 9 P S I g L z 4 8 R W 5 0 c n k g V H l w Z T 0 i R m l s b E N v b H V t b k 5 h b W V z I i B W Y W x 1 Z T 0 i c 1 s m c X V v d D t D b 2 x 1 b W 4 x J n F 1 b 3 Q 7 L C Z x d W 9 0 O 2 l z c 3 V l X 2 F n Z S Z x d W 9 0 O y w m c X V v d D t s e F 9 W T C Z x d W 9 0 O y w m c X V v d D t s e F 9 M J n F 1 b 3 Q 7 L C Z x d W 9 0 O 2 x 4 X 0 0 m c X V v d D s s J n F 1 b 3 Q 7 b H h f S C Z x d W 9 0 O y w m c X V v d D t x e F 9 W T C Z x d W 9 0 O y w m c X V v d D t x e F 9 M J n F 1 b 3 Q 7 L C Z x d W 9 0 O 3 F 4 X 0 0 m c X V v d D s s J n F 1 b 3 Q 7 c X h f S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b m R l c n d y a X R p b m d f Y 2 x h c 3 N f c m l z a y A o M i k v Q X V 0 b 1 J l b W 9 2 Z W R D b 2 x 1 b W 5 z M S 5 7 Q 2 9 s d W 1 u M S w w f S Z x d W 9 0 O y w m c X V v d D t T Z W N 0 a W 9 u M S 9 1 b m R l c n d y a X R p b m d f Y 2 x h c 3 N f c m l z a y A o M i k v Q X V 0 b 1 J l b W 9 2 Z W R D b 2 x 1 b W 5 z M S 5 7 a X N z d W V f Y W d l L D F 9 J n F 1 b 3 Q 7 L C Z x d W 9 0 O 1 N l Y 3 R p b 2 4 x L 3 V u Z G V y d 3 J p d G l u Z 1 9 j b G F z c 1 9 y a X N r I C g y K S 9 B d X R v U m V t b 3 Z l Z E N v b H V t b n M x L n t s e F 9 W T C w y f S Z x d W 9 0 O y w m c X V v d D t T Z W N 0 a W 9 u M S 9 1 b m R l c n d y a X R p b m d f Y 2 x h c 3 N f c m l z a y A o M i k v Q X V 0 b 1 J l b W 9 2 Z W R D b 2 x 1 b W 5 z M S 5 7 b H h f T C w z f S Z x d W 9 0 O y w m c X V v d D t T Z W N 0 a W 9 u M S 9 1 b m R l c n d y a X R p b m d f Y 2 x h c 3 N f c m l z a y A o M i k v Q X V 0 b 1 J l b W 9 2 Z W R D b 2 x 1 b W 5 z M S 5 7 b H h f T S w 0 f S Z x d W 9 0 O y w m c X V v d D t T Z W N 0 a W 9 u M S 9 1 b m R l c n d y a X R p b m d f Y 2 x h c 3 N f c m l z a y A o M i k v Q X V 0 b 1 J l b W 9 2 Z W R D b 2 x 1 b W 5 z M S 5 7 b H h f S C w 1 f S Z x d W 9 0 O y w m c X V v d D t T Z W N 0 a W 9 u M S 9 1 b m R l c n d y a X R p b m d f Y 2 x h c 3 N f c m l z a y A o M i k v Q X V 0 b 1 J l b W 9 2 Z W R D b 2 x 1 b W 5 z M S 5 7 c X h f V k w s N n 0 m c X V v d D s s J n F 1 b 3 Q 7 U 2 V j d G l v b j E v d W 5 k Z X J 3 c m l 0 a W 5 n X 2 N s Y X N z X 3 J p c 2 s g K D I p L 0 F 1 d G 9 S Z W 1 v d m V k Q 2 9 s d W 1 u c z E u e 3 F 4 X 0 w s N 3 0 m c X V v d D s s J n F 1 b 3 Q 7 U 2 V j d G l v b j E v d W 5 k Z X J 3 c m l 0 a W 5 n X 2 N s Y X N z X 3 J p c 2 s g K D I p L 0 F 1 d G 9 S Z W 1 v d m V k Q 2 9 s d W 1 u c z E u e 3 F 4 X 0 0 s O H 0 m c X V v d D s s J n F 1 b 3 Q 7 U 2 V j d G l v b j E v d W 5 k Z X J 3 c m l 0 a W 5 n X 2 N s Y X N z X 3 J p c 2 s g K D I p L 0 F 1 d G 9 S Z W 1 v d m V k Q 2 9 s d W 1 u c z E u e 3 F 4 X 0 g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V u Z G V y d 3 J p d G l u Z 1 9 j b G F z c 1 9 y a X N r I C g y K S 9 B d X R v U m V t b 3 Z l Z E N v b H V t b n M x L n t D b 2 x 1 b W 4 x L D B 9 J n F 1 b 3 Q 7 L C Z x d W 9 0 O 1 N l Y 3 R p b 2 4 x L 3 V u Z G V y d 3 J p d G l u Z 1 9 j b G F z c 1 9 y a X N r I C g y K S 9 B d X R v U m V t b 3 Z l Z E N v b H V t b n M x L n t p c 3 N 1 Z V 9 h Z 2 U s M X 0 m c X V v d D s s J n F 1 b 3 Q 7 U 2 V j d G l v b j E v d W 5 k Z X J 3 c m l 0 a W 5 n X 2 N s Y X N z X 3 J p c 2 s g K D I p L 0 F 1 d G 9 S Z W 1 v d m V k Q 2 9 s d W 1 u c z E u e 2 x 4 X 1 Z M L D J 9 J n F 1 b 3 Q 7 L C Z x d W 9 0 O 1 N l Y 3 R p b 2 4 x L 3 V u Z G V y d 3 J p d G l u Z 1 9 j b G F z c 1 9 y a X N r I C g y K S 9 B d X R v U m V t b 3 Z l Z E N v b H V t b n M x L n t s e F 9 M L D N 9 J n F 1 b 3 Q 7 L C Z x d W 9 0 O 1 N l Y 3 R p b 2 4 x L 3 V u Z G V y d 3 J p d G l u Z 1 9 j b G F z c 1 9 y a X N r I C g y K S 9 B d X R v U m V t b 3 Z l Z E N v b H V t b n M x L n t s e F 9 N L D R 9 J n F 1 b 3 Q 7 L C Z x d W 9 0 O 1 N l Y 3 R p b 2 4 x L 3 V u Z G V y d 3 J p d G l u Z 1 9 j b G F z c 1 9 y a X N r I C g y K S 9 B d X R v U m V t b 3 Z l Z E N v b H V t b n M x L n t s e F 9 I L D V 9 J n F 1 b 3 Q 7 L C Z x d W 9 0 O 1 N l Y 3 R p b 2 4 x L 3 V u Z G V y d 3 J p d G l u Z 1 9 j b G F z c 1 9 y a X N r I C g y K S 9 B d X R v U m V t b 3 Z l Z E N v b H V t b n M x L n t x e F 9 W T C w 2 f S Z x d W 9 0 O y w m c X V v d D t T Z W N 0 a W 9 u M S 9 1 b m R l c n d y a X R p b m d f Y 2 x h c 3 N f c m l z a y A o M i k v Q X V 0 b 1 J l b W 9 2 Z W R D b 2 x 1 b W 5 z M S 5 7 c X h f T C w 3 f S Z x d W 9 0 O y w m c X V v d D t T Z W N 0 a W 9 u M S 9 1 b m R l c n d y a X R p b m d f Y 2 x h c 3 N f c m l z a y A o M i k v Q X V 0 b 1 J l b W 9 2 Z W R D b 2 x 1 b W 5 z M S 5 7 c X h f T S w 4 f S Z x d W 9 0 O y w m c X V v d D t T Z W N 0 a W 9 u M S 9 1 b m R l c n d y a X R p b m d f Y 2 x h c 3 N f c m l z a y A o M i k v Q X V 0 b 1 J l b W 9 2 Z W R D b 2 x 1 b W 5 z M S 5 7 c X h f S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5 k Z X J 3 c m l 0 a W 5 n X 2 N s Y X N z X 3 J p c 2 s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k Z X J 3 c m l 0 a W 5 n X 2 N s Y X N z X 3 J p c 2 s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k Z X J 3 c m l 0 a W 5 n X 2 N s Y X N z X 3 J p c 2 s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Z W R g D M L a k e q O V / a E m p 5 Y w A A A A A C A A A A A A A Q Z g A A A A E A A C A A A A B 0 T X U s B Y d O + V i i r q F i G 6 9 w W P 5 C C Q Z Y p Q U a 7 X m x X a A w S Q A A A A A O g A A A A A I A A C A A A A A O 1 Y V D E a + O H i u M 7 / h 8 t l V B 5 f B 3 M D r C l D O I G q C r s p H V y V A A A A D X G 9 7 U U 4 j z g b V C M c 2 y C t + X C l c 6 j R X X G Z q I W h Z V P s k b G D G N 9 K v L K 0 t k G l v M G p / k j O S x + 4 N 4 X m P 3 x G e d y G J E l z p J 6 R 0 B P Z P s D 5 U f U g N Z 2 f o Y y U A A A A D w + b T P R a I l H S k w T 9 X k A m B m v a B W u T b f u Z j B I g f C 6 m I x z F L i T h + A u j Z 7 L m K p f z S Q A o N M W o 6 k k H 2 p 0 U T M U 7 / 3 u r + f < / D a t a M a s h u p > 
</file>

<file path=customXml/itemProps1.xml><?xml version="1.0" encoding="utf-8"?>
<ds:datastoreItem xmlns:ds="http://schemas.openxmlformats.org/officeDocument/2006/customXml" ds:itemID="{AD7BDB21-2244-4BF5-BFAE-834C178917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risk_unit_data</vt:lpstr>
      <vt:lpstr>underwriting_class_risk (2)</vt:lpstr>
      <vt:lpstr>smoker_risk_data</vt:lpstr>
      <vt:lpstr>age_gender_rate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Tetian Madfouni</dc:creator>
  <cp:lastModifiedBy>Tetian Madfouni</cp:lastModifiedBy>
  <dcterms:created xsi:type="dcterms:W3CDTF">2024-03-17T06:00:00Z</dcterms:created>
  <dcterms:modified xsi:type="dcterms:W3CDTF">2024-03-17T12:44:14Z</dcterms:modified>
</cp:coreProperties>
</file>