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7"/>
  <workbookPr/>
  <mc:AlternateContent xmlns:mc="http://schemas.openxmlformats.org/markup-compatibility/2006">
    <mc:Choice Requires="x15">
      <x15ac:absPath xmlns:x15ac="http://schemas.microsoft.com/office/spreadsheetml/2010/11/ac" url="/Users/daniel/Documents/ACTL4001/SOA/Results/"/>
    </mc:Choice>
  </mc:AlternateContent>
  <xr:revisionPtr revIDLastSave="0" documentId="13_ncr:1_{DF94694F-4708-5E4F-8A89-6D33ED25A6FD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Summary" sheetId="17" r:id="rId1"/>
    <sheet name="M_S_high" sheetId="1" r:id="rId2"/>
    <sheet name="M_S_mod" sheetId="2" r:id="rId3"/>
    <sheet name="M_S_low" sheetId="3" r:id="rId4"/>
    <sheet name="M_S_verylow" sheetId="4" r:id="rId5"/>
    <sheet name="M_NS_high" sheetId="5" r:id="rId6"/>
    <sheet name="M_NS_mod" sheetId="6" r:id="rId7"/>
    <sheet name="M_NS_low" sheetId="7" r:id="rId8"/>
    <sheet name="M_NS_verylow" sheetId="8" r:id="rId9"/>
    <sheet name="F_S_high" sheetId="9" r:id="rId10"/>
    <sheet name="F_S_mod" sheetId="10" r:id="rId11"/>
    <sheet name="F_S_low" sheetId="11" r:id="rId12"/>
    <sheet name="F_S_verylow" sheetId="12" r:id="rId13"/>
    <sheet name="F_NS_high" sheetId="13" r:id="rId14"/>
    <sheet name="F_NS_mod" sheetId="14" r:id="rId15"/>
    <sheet name="F_NS_low" sheetId="15" r:id="rId16"/>
    <sheet name="F_NS_verylow" sheetId="16" r:id="rId17"/>
  </sheets>
  <externalReferences>
    <externalReference r:id="rId1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16" l="1"/>
  <c r="F20" i="16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F2" i="16"/>
  <c r="F23" i="16" s="1" a="1"/>
  <c r="F23" i="16" s="1"/>
  <c r="F21" i="15"/>
  <c r="F20" i="15"/>
  <c r="F19" i="15"/>
  <c r="F18" i="15"/>
  <c r="F17" i="15"/>
  <c r="F16" i="15"/>
  <c r="F15" i="15"/>
  <c r="F14" i="15"/>
  <c r="F13" i="15"/>
  <c r="F12" i="15"/>
  <c r="F11" i="15"/>
  <c r="F10" i="15"/>
  <c r="F9" i="15"/>
  <c r="F8" i="15"/>
  <c r="F7" i="15"/>
  <c r="F6" i="15"/>
  <c r="F23" i="15" s="1" a="1"/>
  <c r="F23" i="15" s="1"/>
  <c r="F5" i="15"/>
  <c r="F4" i="15"/>
  <c r="F3" i="15"/>
  <c r="F2" i="15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F7" i="14"/>
  <c r="F6" i="14"/>
  <c r="F5" i="14"/>
  <c r="F4" i="14"/>
  <c r="F3" i="14"/>
  <c r="F2" i="14"/>
  <c r="F23" i="14" s="1" a="1"/>
  <c r="F23" i="14" s="1"/>
  <c r="F21" i="13"/>
  <c r="F20" i="13"/>
  <c r="F19" i="13"/>
  <c r="F18" i="13"/>
  <c r="F17" i="13"/>
  <c r="F16" i="13"/>
  <c r="F15" i="13"/>
  <c r="F14" i="13"/>
  <c r="F13" i="13"/>
  <c r="F12" i="13"/>
  <c r="F11" i="13"/>
  <c r="F10" i="13"/>
  <c r="F9" i="13"/>
  <c r="F8" i="13"/>
  <c r="F7" i="13"/>
  <c r="F6" i="13"/>
  <c r="F5" i="13"/>
  <c r="F4" i="13"/>
  <c r="F3" i="13"/>
  <c r="F2" i="13"/>
  <c r="F23" i="13" s="1" a="1"/>
  <c r="F23" i="13" s="1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F2" i="10"/>
  <c r="F23" i="10" s="1" a="1"/>
  <c r="F23" i="10" s="1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2" i="9"/>
  <c r="F23" i="9" s="1" a="1"/>
  <c r="F23" i="9" s="1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2" i="8"/>
  <c r="F23" i="8" s="1" a="1"/>
  <c r="F23" i="8" s="1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23" i="7" s="1" a="1"/>
  <c r="F23" i="7" s="1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23" i="6" s="1" a="1"/>
  <c r="F23" i="6" s="1"/>
  <c r="F5" i="6"/>
  <c r="F4" i="6"/>
  <c r="F3" i="6"/>
  <c r="F2" i="6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F23" i="5" s="1" a="1"/>
  <c r="F23" i="5" s="1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F23" i="2" s="1" a="1"/>
  <c r="F23" i="2" s="1"/>
  <c r="F23" i="1" a="1"/>
  <c r="F23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  <c r="C2" i="16" a="1"/>
  <c r="C2" i="16" s="1"/>
  <c r="C23" i="16" s="1" a="1"/>
  <c r="C23" i="16" s="1"/>
  <c r="C2" i="15" a="1"/>
  <c r="C2" i="15" s="1"/>
  <c r="C23" i="15" s="1" a="1"/>
  <c r="C23" i="15" s="1"/>
  <c r="C2" i="14" a="1"/>
  <c r="C2" i="14" s="1"/>
  <c r="C23" i="14" s="1" a="1"/>
  <c r="C23" i="14" s="1"/>
  <c r="C2" i="13" a="1"/>
  <c r="C2" i="13" s="1"/>
  <c r="C23" i="13" s="1" a="1"/>
  <c r="C23" i="13" s="1"/>
  <c r="C2" i="10" a="1"/>
  <c r="C2" i="10" s="1"/>
  <c r="C23" i="10" s="1" a="1"/>
  <c r="C23" i="10" s="1"/>
  <c r="C2" i="9" a="1"/>
  <c r="C2" i="9" s="1"/>
  <c r="C23" i="9" s="1" a="1"/>
  <c r="C23" i="9" s="1"/>
  <c r="C2" i="8" a="1"/>
  <c r="C2" i="8" s="1"/>
  <c r="C23" i="8" s="1" a="1"/>
  <c r="C23" i="8" s="1"/>
  <c r="C2" i="7" a="1"/>
  <c r="C2" i="7" s="1"/>
  <c r="C23" i="7" s="1" a="1"/>
  <c r="C23" i="7" s="1"/>
  <c r="C2" i="6" a="1"/>
  <c r="C2" i="6" s="1"/>
  <c r="C23" i="6" s="1" a="1"/>
  <c r="C23" i="6" s="1"/>
  <c r="B23" i="16"/>
  <c r="B23" i="15"/>
  <c r="B23" i="14"/>
  <c r="B23" i="13"/>
  <c r="B23" i="10"/>
  <c r="B23" i="9"/>
  <c r="B23" i="8"/>
  <c r="B23" i="7"/>
  <c r="B23" i="6"/>
  <c r="E23" i="5"/>
  <c r="D23" i="5"/>
  <c r="C23" i="5" a="1"/>
  <c r="C23" i="5" s="1"/>
  <c r="B23" i="5"/>
  <c r="D14" i="16"/>
  <c r="E14" i="16" s="1"/>
  <c r="D7" i="16"/>
  <c r="E7" i="16" s="1"/>
  <c r="D6" i="16"/>
  <c r="E6" i="16" s="1"/>
  <c r="D21" i="16"/>
  <c r="E21" i="16" s="1"/>
  <c r="D14" i="15"/>
  <c r="E14" i="15" s="1"/>
  <c r="D6" i="15"/>
  <c r="E6" i="15" s="1"/>
  <c r="D21" i="15"/>
  <c r="E21" i="15" s="1"/>
  <c r="D16" i="14"/>
  <c r="E16" i="14" s="1"/>
  <c r="D15" i="14"/>
  <c r="E15" i="14" s="1"/>
  <c r="D14" i="14"/>
  <c r="E14" i="14" s="1"/>
  <c r="D8" i="14"/>
  <c r="E8" i="14" s="1"/>
  <c r="D7" i="14"/>
  <c r="E7" i="14" s="1"/>
  <c r="D6" i="14"/>
  <c r="E6" i="14" s="1"/>
  <c r="D21" i="14"/>
  <c r="E21" i="14" s="1"/>
  <c r="D15" i="13"/>
  <c r="E15" i="13" s="1"/>
  <c r="D14" i="13"/>
  <c r="E14" i="13" s="1"/>
  <c r="D7" i="13"/>
  <c r="E7" i="13" s="1"/>
  <c r="D6" i="13"/>
  <c r="E6" i="13" s="1"/>
  <c r="D21" i="13"/>
  <c r="E21" i="13" s="1"/>
  <c r="D14" i="10"/>
  <c r="E14" i="10" s="1"/>
  <c r="D6" i="10"/>
  <c r="E6" i="10" s="1"/>
  <c r="D21" i="10"/>
  <c r="E21" i="10" s="1"/>
  <c r="D21" i="9"/>
  <c r="E21" i="9" s="1"/>
  <c r="D16" i="8"/>
  <c r="E16" i="8" s="1"/>
  <c r="D15" i="8"/>
  <c r="E15" i="8" s="1"/>
  <c r="D14" i="8"/>
  <c r="E14" i="8" s="1"/>
  <c r="D8" i="8"/>
  <c r="E8" i="8" s="1"/>
  <c r="D7" i="8"/>
  <c r="E7" i="8" s="1"/>
  <c r="D6" i="8"/>
  <c r="E6" i="8" s="1"/>
  <c r="D21" i="8"/>
  <c r="E21" i="8" s="1"/>
  <c r="D14" i="7"/>
  <c r="E14" i="7" s="1"/>
  <c r="D8" i="7"/>
  <c r="E8" i="7" s="1"/>
  <c r="D7" i="7"/>
  <c r="E7" i="7" s="1"/>
  <c r="D6" i="7"/>
  <c r="E6" i="7" s="1"/>
  <c r="D21" i="7"/>
  <c r="E21" i="7" s="1"/>
  <c r="D15" i="6"/>
  <c r="E15" i="6" s="1"/>
  <c r="D14" i="6"/>
  <c r="E14" i="6" s="1"/>
  <c r="D8" i="6"/>
  <c r="E8" i="6" s="1"/>
  <c r="D7" i="6"/>
  <c r="E7" i="6" s="1"/>
  <c r="D6" i="6"/>
  <c r="E6" i="6" s="1"/>
  <c r="D21" i="6"/>
  <c r="E21" i="6" s="1"/>
  <c r="C2" i="5" a="1"/>
  <c r="C2" i="5" s="1"/>
  <c r="D14" i="5"/>
  <c r="E14" i="5" s="1"/>
  <c r="D6" i="5"/>
  <c r="E6" i="5" s="1"/>
  <c r="D21" i="5"/>
  <c r="E21" i="5" s="1"/>
  <c r="E23" i="2"/>
  <c r="D23" i="2"/>
  <c r="C23" i="2" a="1"/>
  <c r="C23" i="2" s="1"/>
  <c r="B23" i="2"/>
  <c r="C2" i="2" a="1"/>
  <c r="C2" i="2" s="1"/>
  <c r="D21" i="2"/>
  <c r="E21" i="2" s="1"/>
  <c r="C23" i="1" a="1"/>
  <c r="C23" i="1" s="1"/>
  <c r="E23" i="1"/>
  <c r="D23" i="1"/>
  <c r="B23" i="1"/>
  <c r="C2" i="1" a="1"/>
  <c r="C2" i="1" s="1"/>
  <c r="D2" i="1" s="1"/>
  <c r="E2" i="1" s="1"/>
  <c r="E19" i="1"/>
  <c r="E20" i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D20" i="1"/>
  <c r="D21" i="1"/>
  <c r="E21" i="1" s="1"/>
  <c r="B3" i="17" a="1"/>
  <c r="B11" i="17" a="1"/>
  <c r="B4" i="17" a="1"/>
  <c r="B12" i="17" a="1"/>
  <c r="B5" i="17" a="1"/>
  <c r="B13" i="17" a="1"/>
  <c r="B6" i="17" a="1"/>
  <c r="B7" i="17" a="1"/>
  <c r="B8" i="17" a="1"/>
  <c r="B9" i="17" a="1"/>
  <c r="B10" i="17" a="1"/>
  <c r="B2" i="17" a="1"/>
  <c r="E15" i="17" l="1"/>
  <c r="D15" i="17"/>
  <c r="B10" i="17"/>
  <c r="B9" i="17"/>
  <c r="B8" i="17"/>
  <c r="B7" i="17"/>
  <c r="B6" i="17"/>
  <c r="B13" i="17"/>
  <c r="B5" i="17"/>
  <c r="B12" i="17"/>
  <c r="B4" i="17"/>
  <c r="B11" i="17"/>
  <c r="B3" i="17"/>
  <c r="B2" i="17"/>
  <c r="D15" i="16"/>
  <c r="E15" i="16" s="1"/>
  <c r="D8" i="16"/>
  <c r="E8" i="16" s="1"/>
  <c r="D16" i="16"/>
  <c r="E16" i="16" s="1"/>
  <c r="D9" i="16"/>
  <c r="E9" i="16" s="1"/>
  <c r="D17" i="16"/>
  <c r="E17" i="16" s="1"/>
  <c r="D2" i="16"/>
  <c r="D10" i="16"/>
  <c r="E10" i="16" s="1"/>
  <c r="D18" i="16"/>
  <c r="E18" i="16" s="1"/>
  <c r="D3" i="16"/>
  <c r="E3" i="16" s="1"/>
  <c r="D11" i="16"/>
  <c r="E11" i="16" s="1"/>
  <c r="D19" i="16"/>
  <c r="E19" i="16" s="1"/>
  <c r="D4" i="16"/>
  <c r="E4" i="16" s="1"/>
  <c r="D12" i="16"/>
  <c r="E12" i="16" s="1"/>
  <c r="D20" i="16"/>
  <c r="E20" i="16" s="1"/>
  <c r="D5" i="16"/>
  <c r="E5" i="16" s="1"/>
  <c r="D13" i="16"/>
  <c r="E13" i="16" s="1"/>
  <c r="D7" i="15"/>
  <c r="E7" i="15" s="1"/>
  <c r="D15" i="15"/>
  <c r="E15" i="15" s="1"/>
  <c r="D8" i="15"/>
  <c r="E8" i="15" s="1"/>
  <c r="D16" i="15"/>
  <c r="E16" i="15" s="1"/>
  <c r="D9" i="15"/>
  <c r="E9" i="15" s="1"/>
  <c r="D17" i="15"/>
  <c r="E17" i="15" s="1"/>
  <c r="D2" i="15"/>
  <c r="D10" i="15"/>
  <c r="E10" i="15" s="1"/>
  <c r="D18" i="15"/>
  <c r="E18" i="15" s="1"/>
  <c r="D3" i="15"/>
  <c r="E3" i="15" s="1"/>
  <c r="D11" i="15"/>
  <c r="E11" i="15" s="1"/>
  <c r="D19" i="15"/>
  <c r="E19" i="15" s="1"/>
  <c r="D4" i="15"/>
  <c r="E4" i="15" s="1"/>
  <c r="D12" i="15"/>
  <c r="E12" i="15" s="1"/>
  <c r="D20" i="15"/>
  <c r="E20" i="15" s="1"/>
  <c r="D5" i="15"/>
  <c r="E5" i="15" s="1"/>
  <c r="D13" i="15"/>
  <c r="E13" i="15" s="1"/>
  <c r="D9" i="14"/>
  <c r="E9" i="14" s="1"/>
  <c r="D17" i="14"/>
  <c r="E17" i="14" s="1"/>
  <c r="D2" i="14"/>
  <c r="D10" i="14"/>
  <c r="E10" i="14" s="1"/>
  <c r="D18" i="14"/>
  <c r="E18" i="14" s="1"/>
  <c r="D3" i="14"/>
  <c r="E3" i="14" s="1"/>
  <c r="D11" i="14"/>
  <c r="E11" i="14" s="1"/>
  <c r="D19" i="14"/>
  <c r="E19" i="14" s="1"/>
  <c r="D4" i="14"/>
  <c r="E4" i="14" s="1"/>
  <c r="D12" i="14"/>
  <c r="E12" i="14" s="1"/>
  <c r="D20" i="14"/>
  <c r="E20" i="14" s="1"/>
  <c r="D5" i="14"/>
  <c r="E5" i="14" s="1"/>
  <c r="D13" i="14"/>
  <c r="E13" i="14" s="1"/>
  <c r="D8" i="13"/>
  <c r="E8" i="13" s="1"/>
  <c r="D16" i="13"/>
  <c r="E16" i="13" s="1"/>
  <c r="D9" i="13"/>
  <c r="E9" i="13" s="1"/>
  <c r="D17" i="13"/>
  <c r="E17" i="13" s="1"/>
  <c r="D2" i="13"/>
  <c r="D10" i="13"/>
  <c r="E10" i="13" s="1"/>
  <c r="D18" i="13"/>
  <c r="E18" i="13" s="1"/>
  <c r="D3" i="13"/>
  <c r="E3" i="13" s="1"/>
  <c r="D11" i="13"/>
  <c r="E11" i="13" s="1"/>
  <c r="D19" i="13"/>
  <c r="E19" i="13" s="1"/>
  <c r="D4" i="13"/>
  <c r="E4" i="13" s="1"/>
  <c r="D12" i="13"/>
  <c r="E12" i="13" s="1"/>
  <c r="D20" i="13"/>
  <c r="E20" i="13" s="1"/>
  <c r="D5" i="13"/>
  <c r="E5" i="13" s="1"/>
  <c r="D13" i="13"/>
  <c r="E13" i="13" s="1"/>
  <c r="D7" i="10"/>
  <c r="E7" i="10" s="1"/>
  <c r="D15" i="10"/>
  <c r="E15" i="10" s="1"/>
  <c r="D8" i="10"/>
  <c r="E8" i="10" s="1"/>
  <c r="D16" i="10"/>
  <c r="E16" i="10" s="1"/>
  <c r="D9" i="10"/>
  <c r="E9" i="10" s="1"/>
  <c r="D17" i="10"/>
  <c r="E17" i="10" s="1"/>
  <c r="D2" i="10"/>
  <c r="D10" i="10"/>
  <c r="E10" i="10" s="1"/>
  <c r="D18" i="10"/>
  <c r="E18" i="10" s="1"/>
  <c r="D3" i="10"/>
  <c r="E3" i="10" s="1"/>
  <c r="D11" i="10"/>
  <c r="E11" i="10" s="1"/>
  <c r="D19" i="10"/>
  <c r="E19" i="10" s="1"/>
  <c r="D4" i="10"/>
  <c r="E4" i="10" s="1"/>
  <c r="D12" i="10"/>
  <c r="E12" i="10" s="1"/>
  <c r="D20" i="10"/>
  <c r="E20" i="10" s="1"/>
  <c r="D5" i="10"/>
  <c r="E5" i="10" s="1"/>
  <c r="D13" i="10"/>
  <c r="E13" i="10" s="1"/>
  <c r="D6" i="9"/>
  <c r="E6" i="9" s="1"/>
  <c r="D14" i="9"/>
  <c r="E14" i="9" s="1"/>
  <c r="D7" i="9"/>
  <c r="E7" i="9" s="1"/>
  <c r="D15" i="9"/>
  <c r="E15" i="9" s="1"/>
  <c r="D8" i="9"/>
  <c r="E8" i="9" s="1"/>
  <c r="D16" i="9"/>
  <c r="E16" i="9" s="1"/>
  <c r="D9" i="9"/>
  <c r="E9" i="9" s="1"/>
  <c r="D17" i="9"/>
  <c r="E17" i="9" s="1"/>
  <c r="D2" i="9"/>
  <c r="D10" i="9"/>
  <c r="E10" i="9" s="1"/>
  <c r="D18" i="9"/>
  <c r="E18" i="9" s="1"/>
  <c r="D3" i="9"/>
  <c r="E3" i="9" s="1"/>
  <c r="D11" i="9"/>
  <c r="E11" i="9" s="1"/>
  <c r="D19" i="9"/>
  <c r="E19" i="9" s="1"/>
  <c r="D4" i="9"/>
  <c r="E4" i="9" s="1"/>
  <c r="D12" i="9"/>
  <c r="E12" i="9" s="1"/>
  <c r="D20" i="9"/>
  <c r="E20" i="9" s="1"/>
  <c r="D5" i="9"/>
  <c r="E5" i="9" s="1"/>
  <c r="D13" i="9"/>
  <c r="E13" i="9" s="1"/>
  <c r="D9" i="8"/>
  <c r="E9" i="8" s="1"/>
  <c r="D17" i="8"/>
  <c r="E17" i="8" s="1"/>
  <c r="D2" i="8"/>
  <c r="D10" i="8"/>
  <c r="E10" i="8" s="1"/>
  <c r="D18" i="8"/>
  <c r="E18" i="8" s="1"/>
  <c r="D3" i="8"/>
  <c r="E3" i="8" s="1"/>
  <c r="D11" i="8"/>
  <c r="E11" i="8" s="1"/>
  <c r="D19" i="8"/>
  <c r="E19" i="8" s="1"/>
  <c r="D4" i="8"/>
  <c r="E4" i="8" s="1"/>
  <c r="D12" i="8"/>
  <c r="E12" i="8" s="1"/>
  <c r="D20" i="8"/>
  <c r="E20" i="8" s="1"/>
  <c r="D5" i="8"/>
  <c r="E5" i="8" s="1"/>
  <c r="D13" i="8"/>
  <c r="E13" i="8" s="1"/>
  <c r="D15" i="7"/>
  <c r="E15" i="7" s="1"/>
  <c r="D16" i="7"/>
  <c r="E16" i="7" s="1"/>
  <c r="D9" i="7"/>
  <c r="E9" i="7" s="1"/>
  <c r="D17" i="7"/>
  <c r="E17" i="7" s="1"/>
  <c r="D2" i="7"/>
  <c r="D10" i="7"/>
  <c r="E10" i="7" s="1"/>
  <c r="D18" i="7"/>
  <c r="E18" i="7" s="1"/>
  <c r="D3" i="7"/>
  <c r="E3" i="7" s="1"/>
  <c r="D11" i="7"/>
  <c r="E11" i="7" s="1"/>
  <c r="D19" i="7"/>
  <c r="E19" i="7" s="1"/>
  <c r="D4" i="7"/>
  <c r="E4" i="7" s="1"/>
  <c r="D12" i="7"/>
  <c r="E12" i="7" s="1"/>
  <c r="D20" i="7"/>
  <c r="E20" i="7" s="1"/>
  <c r="D5" i="7"/>
  <c r="E5" i="7" s="1"/>
  <c r="D13" i="7"/>
  <c r="E13" i="7" s="1"/>
  <c r="D16" i="6"/>
  <c r="E16" i="6" s="1"/>
  <c r="D9" i="6"/>
  <c r="E9" i="6" s="1"/>
  <c r="D17" i="6"/>
  <c r="E17" i="6" s="1"/>
  <c r="D2" i="6"/>
  <c r="D10" i="6"/>
  <c r="E10" i="6" s="1"/>
  <c r="D18" i="6"/>
  <c r="E18" i="6" s="1"/>
  <c r="D3" i="6"/>
  <c r="E3" i="6" s="1"/>
  <c r="D11" i="6"/>
  <c r="E11" i="6" s="1"/>
  <c r="D19" i="6"/>
  <c r="E19" i="6" s="1"/>
  <c r="D4" i="6"/>
  <c r="E4" i="6" s="1"/>
  <c r="D12" i="6"/>
  <c r="E12" i="6" s="1"/>
  <c r="D20" i="6"/>
  <c r="E20" i="6" s="1"/>
  <c r="D5" i="6"/>
  <c r="E5" i="6" s="1"/>
  <c r="D13" i="6"/>
  <c r="E13" i="6" s="1"/>
  <c r="D7" i="5"/>
  <c r="E7" i="5" s="1"/>
  <c r="D15" i="5"/>
  <c r="E15" i="5" s="1"/>
  <c r="D8" i="5"/>
  <c r="E8" i="5" s="1"/>
  <c r="D16" i="5"/>
  <c r="E16" i="5" s="1"/>
  <c r="D9" i="5"/>
  <c r="E9" i="5" s="1"/>
  <c r="D17" i="5"/>
  <c r="E17" i="5" s="1"/>
  <c r="D2" i="5"/>
  <c r="E2" i="5" s="1"/>
  <c r="D10" i="5"/>
  <c r="E10" i="5" s="1"/>
  <c r="D18" i="5"/>
  <c r="E18" i="5" s="1"/>
  <c r="D3" i="5"/>
  <c r="E3" i="5" s="1"/>
  <c r="D11" i="5"/>
  <c r="E11" i="5" s="1"/>
  <c r="D19" i="5"/>
  <c r="E19" i="5" s="1"/>
  <c r="D4" i="5"/>
  <c r="E4" i="5" s="1"/>
  <c r="D12" i="5"/>
  <c r="E12" i="5" s="1"/>
  <c r="D20" i="5"/>
  <c r="E20" i="5" s="1"/>
  <c r="D5" i="5"/>
  <c r="E5" i="5" s="1"/>
  <c r="D13" i="5"/>
  <c r="E13" i="5" s="1"/>
  <c r="D6" i="2"/>
  <c r="E6" i="2" s="1"/>
  <c r="D14" i="2"/>
  <c r="E14" i="2" s="1"/>
  <c r="D7" i="2"/>
  <c r="E7" i="2" s="1"/>
  <c r="D15" i="2"/>
  <c r="E15" i="2" s="1"/>
  <c r="D8" i="2"/>
  <c r="E8" i="2" s="1"/>
  <c r="D16" i="2"/>
  <c r="E16" i="2" s="1"/>
  <c r="D9" i="2"/>
  <c r="E9" i="2" s="1"/>
  <c r="D17" i="2"/>
  <c r="E17" i="2" s="1"/>
  <c r="D2" i="2"/>
  <c r="E2" i="2" s="1"/>
  <c r="D10" i="2"/>
  <c r="E10" i="2" s="1"/>
  <c r="D18" i="2"/>
  <c r="E18" i="2" s="1"/>
  <c r="D3" i="2"/>
  <c r="E3" i="2" s="1"/>
  <c r="D11" i="2"/>
  <c r="E11" i="2" s="1"/>
  <c r="D19" i="2"/>
  <c r="E19" i="2" s="1"/>
  <c r="D4" i="2"/>
  <c r="E4" i="2" s="1"/>
  <c r="D12" i="2"/>
  <c r="E12" i="2" s="1"/>
  <c r="D20" i="2"/>
  <c r="E20" i="2" s="1"/>
  <c r="D5" i="2"/>
  <c r="E5" i="2" s="1"/>
  <c r="D13" i="2"/>
  <c r="E13" i="2" s="1"/>
  <c r="F15" i="17" l="1" a="1"/>
  <c r="F15" i="17" s="1"/>
  <c r="C15" i="17" a="1"/>
  <c r="C15" i="17" s="1"/>
  <c r="B15" i="17"/>
  <c r="E2" i="16"/>
  <c r="E23" i="16" s="1"/>
  <c r="D23" i="16"/>
  <c r="E2" i="15"/>
  <c r="E23" i="15" s="1"/>
  <c r="D23" i="15"/>
  <c r="E2" i="14"/>
  <c r="E23" i="14" s="1"/>
  <c r="D23" i="14"/>
  <c r="E2" i="13"/>
  <c r="E23" i="13" s="1"/>
  <c r="D23" i="13"/>
  <c r="E2" i="10"/>
  <c r="E23" i="10" s="1"/>
  <c r="D23" i="10"/>
  <c r="E2" i="9"/>
  <c r="E23" i="9" s="1"/>
  <c r="D23" i="9"/>
  <c r="E2" i="8"/>
  <c r="E23" i="8" s="1"/>
  <c r="D23" i="8"/>
  <c r="E2" i="7"/>
  <c r="E23" i="7" s="1"/>
  <c r="D23" i="7"/>
  <c r="E2" i="6"/>
  <c r="E23" i="6" s="1"/>
  <c r="D23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<sst xmlns="http://schemas.openxmlformats.org/spreadsheetml/2006/main" count="111" uniqueCount="20">
  <si>
    <t>Year.of.Death</t>
  </si>
  <si>
    <t>Total_Payout</t>
  </si>
  <si>
    <t>New Payout</t>
  </si>
  <si>
    <t>Saving</t>
  </si>
  <si>
    <t>Rev Mortality</t>
  </si>
  <si>
    <t>Total</t>
  </si>
  <si>
    <t>Segment</t>
  </si>
  <si>
    <t>M_S_high</t>
  </si>
  <si>
    <t>M_S_mod</t>
  </si>
  <si>
    <t>M_NS_high</t>
  </si>
  <si>
    <t>M_NS_mod</t>
  </si>
  <si>
    <t>M_NS_low</t>
  </si>
  <si>
    <t>M_NS_verylow</t>
  </si>
  <si>
    <t>F_S_high</t>
  </si>
  <si>
    <t>F_S_mod</t>
  </si>
  <si>
    <t>F_NS_high</t>
  </si>
  <si>
    <t>F_NS_mod</t>
  </si>
  <si>
    <t>F_NS_low</t>
  </si>
  <si>
    <t>F_NS_verylow</t>
  </si>
  <si>
    <t>% Saving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</si>
</sst>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0" applyNumberFormat="1"/>
    <xf numFmtId="0" fontId="2" fillId="0" borderId="0" xfId="0" applyFont="1"/>
    <xf numFmtId="10" fontId="2" fillId="0" borderId="0" xfId="0" applyNumberFormat="1" applyFont="1"/>
    <xf numFmtId="10" fontId="0" fillId="0" borderId="0" xfId="1" applyNumberFormat="1" applyFont="1"/>
    <xf numFmtId="10" fontId="2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aniel/Documents/ACTL4001/SOA/Results/Best-Estimate-Mortality-v2.xlsx" TargetMode="External"/><Relationship Id="rId1" Type="http://schemas.openxmlformats.org/officeDocument/2006/relationships/externalLinkPath" Target="Best-Estimate-Mortality-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lm baseline"/>
      <sheetName val="M_S_Mod"/>
      <sheetName val="M_S_High"/>
      <sheetName val="F_S_Mod"/>
      <sheetName val="F_S_High"/>
      <sheetName val="M_NS_VL"/>
      <sheetName val="M_NS_L"/>
      <sheetName val="M_NS_Mod"/>
      <sheetName val="M_NS_High"/>
      <sheetName val="F_NS_VL"/>
      <sheetName val="F_NS_L"/>
      <sheetName val="F_NS_Mod"/>
      <sheetName val="F_NS_High"/>
    </sheetNames>
    <sheetDataSet>
      <sheetData sheetId="0"/>
      <sheetData sheetId="1">
        <row r="10">
          <cell r="B10">
            <v>1</v>
          </cell>
          <cell r="C10">
            <v>1</v>
          </cell>
          <cell r="D10">
            <v>0.97022820744512117</v>
          </cell>
          <cell r="E10">
            <v>0.9414952130570079</v>
          </cell>
          <cell r="F10">
            <v>0.91377493487814088</v>
          </cell>
          <cell r="G10">
            <v>0.88704174448883188</v>
          </cell>
          <cell r="H10">
            <v>0.8612704620712891</v>
          </cell>
          <cell r="I10">
            <v>0.83643635149919193</v>
          </cell>
          <cell r="J10">
            <v>0.81251511545278587</v>
          </cell>
          <cell r="K10">
            <v>0.78948289055948795</v>
          </cell>
          <cell r="L10">
            <v>0.76731624256001107</v>
          </cell>
          <cell r="M10">
            <v>0.74599216150000003</v>
          </cell>
          <cell r="N10">
            <v>0.74599216150000003</v>
          </cell>
          <cell r="O10">
            <v>0.74599216150000003</v>
          </cell>
          <cell r="P10">
            <v>0.74599216150000003</v>
          </cell>
          <cell r="Q10">
            <v>0.74599216150000003</v>
          </cell>
          <cell r="R10">
            <v>0.74599216150000003</v>
          </cell>
          <cell r="S10">
            <v>0.74599216150000003</v>
          </cell>
          <cell r="T10">
            <v>0.74599216150000003</v>
          </cell>
          <cell r="U10">
            <v>0.74599216150000003</v>
          </cell>
        </row>
      </sheetData>
      <sheetData sheetId="2">
        <row r="10">
          <cell r="B10">
            <v>1</v>
          </cell>
          <cell r="C10">
            <v>1</v>
          </cell>
          <cell r="D10">
            <v>0.97022820744512117</v>
          </cell>
          <cell r="E10">
            <v>0.9414952130570079</v>
          </cell>
          <cell r="F10">
            <v>0.91377493487814088</v>
          </cell>
          <cell r="G10">
            <v>0.88704174448883188</v>
          </cell>
          <cell r="H10">
            <v>0.8612704620712891</v>
          </cell>
          <cell r="I10">
            <v>0.83643635149919193</v>
          </cell>
          <cell r="J10">
            <v>0.81251511545278587</v>
          </cell>
          <cell r="K10">
            <v>0.78948289055948795</v>
          </cell>
          <cell r="L10">
            <v>0.76731624256001107</v>
          </cell>
          <cell r="M10">
            <v>0.74599216150000003</v>
          </cell>
          <cell r="N10">
            <v>0.74599216150000003</v>
          </cell>
          <cell r="O10">
            <v>0.74599216150000003</v>
          </cell>
          <cell r="P10">
            <v>0.74599216150000003</v>
          </cell>
          <cell r="Q10">
            <v>0.74599216150000003</v>
          </cell>
          <cell r="R10">
            <v>0.74599216150000003</v>
          </cell>
          <cell r="S10">
            <v>0.74599216150000003</v>
          </cell>
          <cell r="T10">
            <v>0.74599216150000003</v>
          </cell>
          <cell r="U10">
            <v>0.74599216150000003</v>
          </cell>
        </row>
      </sheetData>
      <sheetData sheetId="3">
        <row r="10">
          <cell r="B10">
            <v>1</v>
          </cell>
          <cell r="C10">
            <v>1</v>
          </cell>
          <cell r="D10">
            <v>0.97022820744512117</v>
          </cell>
          <cell r="E10">
            <v>0.9414952130570079</v>
          </cell>
          <cell r="F10">
            <v>0.91377493487814088</v>
          </cell>
          <cell r="G10">
            <v>0.88704174448883188</v>
          </cell>
          <cell r="H10">
            <v>0.8612704620712891</v>
          </cell>
          <cell r="I10">
            <v>0.83643635149919193</v>
          </cell>
          <cell r="J10">
            <v>0.81251511545278587</v>
          </cell>
          <cell r="K10">
            <v>0.78948289055948795</v>
          </cell>
          <cell r="L10">
            <v>0.76731624256001107</v>
          </cell>
          <cell r="M10">
            <v>0.74599216150000003</v>
          </cell>
          <cell r="N10">
            <v>0.74599216150000003</v>
          </cell>
          <cell r="O10">
            <v>0.74599216150000003</v>
          </cell>
          <cell r="P10">
            <v>0.74599216150000003</v>
          </cell>
          <cell r="Q10">
            <v>0.74599216150000003</v>
          </cell>
          <cell r="R10">
            <v>0.74599216150000003</v>
          </cell>
          <cell r="S10">
            <v>0.74599216150000003</v>
          </cell>
          <cell r="T10">
            <v>0.74599216150000003</v>
          </cell>
          <cell r="U10">
            <v>0.74599216150000003</v>
          </cell>
        </row>
      </sheetData>
      <sheetData sheetId="4">
        <row r="10">
          <cell r="B10">
            <v>1</v>
          </cell>
          <cell r="C10">
            <v>1</v>
          </cell>
          <cell r="D10">
            <v>0.97022820744512117</v>
          </cell>
          <cell r="E10">
            <v>0.9414952130570079</v>
          </cell>
          <cell r="F10">
            <v>0.91377493487814088</v>
          </cell>
          <cell r="G10">
            <v>0.88704174448883188</v>
          </cell>
          <cell r="H10">
            <v>0.8612704620712891</v>
          </cell>
          <cell r="I10">
            <v>0.83643635149919193</v>
          </cell>
          <cell r="J10">
            <v>0.81251511545278587</v>
          </cell>
          <cell r="K10">
            <v>0.78948289055948795</v>
          </cell>
          <cell r="L10">
            <v>0.76731624256001107</v>
          </cell>
          <cell r="M10">
            <v>0.74599216150000003</v>
          </cell>
          <cell r="N10">
            <v>0.74599216150000003</v>
          </cell>
          <cell r="O10">
            <v>0.74599216150000003</v>
          </cell>
          <cell r="P10">
            <v>0.74599216150000003</v>
          </cell>
          <cell r="Q10">
            <v>0.74599216150000003</v>
          </cell>
          <cell r="R10">
            <v>0.74599216150000003</v>
          </cell>
          <cell r="S10">
            <v>0.74599216150000003</v>
          </cell>
          <cell r="T10">
            <v>0.74599216150000003</v>
          </cell>
          <cell r="U10">
            <v>0.74599216150000003</v>
          </cell>
        </row>
      </sheetData>
      <sheetData sheetId="5">
        <row r="10">
          <cell r="B10">
            <v>1</v>
          </cell>
          <cell r="C10">
            <v>1</v>
          </cell>
          <cell r="D10">
            <v>0.98737453627788119</v>
          </cell>
          <cell r="E10">
            <v>0.97499580092719995</v>
          </cell>
          <cell r="F10">
            <v>0.96286030169201875</v>
          </cell>
          <cell r="G10">
            <v>0.95096457823039993</v>
          </cell>
          <cell r="H10">
            <v>0.93930520197265621</v>
          </cell>
          <cell r="I10">
            <v>0.92787877597959989</v>
          </cell>
          <cell r="J10">
            <v>0.91668193480079374</v>
          </cell>
          <cell r="K10">
            <v>0.90571134433279998</v>
          </cell>
          <cell r="L10">
            <v>0.89496370167743122</v>
          </cell>
          <cell r="M10">
            <v>0.88443573499999995</v>
          </cell>
          <cell r="N10">
            <v>0.88443573499999995</v>
          </cell>
          <cell r="O10">
            <v>0.88443573499999995</v>
          </cell>
          <cell r="P10">
            <v>0.88443573499999995</v>
          </cell>
          <cell r="Q10">
            <v>0.88443573499999995</v>
          </cell>
          <cell r="R10">
            <v>0.88443573499999995</v>
          </cell>
          <cell r="S10">
            <v>0.88443573499999995</v>
          </cell>
          <cell r="T10">
            <v>0.88443573499999995</v>
          </cell>
          <cell r="U10">
            <v>0.88443573499999995</v>
          </cell>
        </row>
      </sheetData>
      <sheetData sheetId="6">
        <row r="10">
          <cell r="B10">
            <v>1</v>
          </cell>
          <cell r="C10">
            <v>1</v>
          </cell>
          <cell r="D10">
            <v>0.98737453627788119</v>
          </cell>
          <cell r="E10">
            <v>0.97499580092719995</v>
          </cell>
          <cell r="F10">
            <v>0.96286030169201875</v>
          </cell>
          <cell r="G10">
            <v>0.95096457823039993</v>
          </cell>
          <cell r="H10">
            <v>0.93930520197265621</v>
          </cell>
          <cell r="I10">
            <v>0.92787877597959989</v>
          </cell>
          <cell r="J10">
            <v>0.91668193480079374</v>
          </cell>
          <cell r="K10">
            <v>0.90571134433279998</v>
          </cell>
          <cell r="L10">
            <v>0.89496370167743122</v>
          </cell>
          <cell r="M10">
            <v>0.88443573499999995</v>
          </cell>
          <cell r="N10">
            <v>0.88443573499999995</v>
          </cell>
          <cell r="O10">
            <v>0.88443573499999995</v>
          </cell>
          <cell r="P10">
            <v>0.88443573499999995</v>
          </cell>
          <cell r="Q10">
            <v>0.88443573499999995</v>
          </cell>
          <cell r="R10">
            <v>0.88443573499999995</v>
          </cell>
          <cell r="S10">
            <v>0.88443573499999995</v>
          </cell>
          <cell r="T10">
            <v>0.88443573499999995</v>
          </cell>
          <cell r="U10">
            <v>0.88443573499999995</v>
          </cell>
        </row>
      </sheetData>
      <sheetData sheetId="7">
        <row r="10">
          <cell r="B10">
            <v>1</v>
          </cell>
          <cell r="C10">
            <v>1</v>
          </cell>
          <cell r="D10">
            <v>0.98737453627788119</v>
          </cell>
          <cell r="E10">
            <v>0.97499580092719995</v>
          </cell>
          <cell r="F10">
            <v>0.96286030169201875</v>
          </cell>
          <cell r="G10">
            <v>0.95096457823039993</v>
          </cell>
          <cell r="H10">
            <v>0.93930520197265621</v>
          </cell>
          <cell r="I10">
            <v>0.92787877597959989</v>
          </cell>
          <cell r="J10">
            <v>0.91668193480079374</v>
          </cell>
          <cell r="K10">
            <v>0.90571134433279998</v>
          </cell>
          <cell r="L10">
            <v>0.89496370167743122</v>
          </cell>
          <cell r="M10">
            <v>0.88443573499999995</v>
          </cell>
          <cell r="N10">
            <v>0.88443573499999995</v>
          </cell>
          <cell r="O10">
            <v>0.88443573499999995</v>
          </cell>
          <cell r="P10">
            <v>0.88443573499999995</v>
          </cell>
          <cell r="Q10">
            <v>0.88443573499999995</v>
          </cell>
          <cell r="R10">
            <v>0.88443573499999995</v>
          </cell>
          <cell r="S10">
            <v>0.88443573499999995</v>
          </cell>
          <cell r="T10">
            <v>0.88443573499999995</v>
          </cell>
          <cell r="U10">
            <v>0.88443573499999995</v>
          </cell>
        </row>
      </sheetData>
      <sheetData sheetId="8">
        <row r="10">
          <cell r="B10">
            <v>1</v>
          </cell>
          <cell r="C10">
            <v>1</v>
          </cell>
          <cell r="D10">
            <v>0.98737453627788119</v>
          </cell>
          <cell r="E10">
            <v>0.97499580092719995</v>
          </cell>
          <cell r="F10">
            <v>0.96286030169201875</v>
          </cell>
          <cell r="G10">
            <v>0.95096457823039993</v>
          </cell>
          <cell r="H10">
            <v>0.93930520197265621</v>
          </cell>
          <cell r="I10">
            <v>0.92787877597959989</v>
          </cell>
          <cell r="J10">
            <v>0.91668193480079374</v>
          </cell>
          <cell r="K10">
            <v>0.90571134433279998</v>
          </cell>
          <cell r="L10">
            <v>0.89496370167743122</v>
          </cell>
          <cell r="M10">
            <v>0.88443573499999995</v>
          </cell>
          <cell r="N10">
            <v>0.88443573499999995</v>
          </cell>
          <cell r="O10">
            <v>0.88443573499999995</v>
          </cell>
          <cell r="P10">
            <v>0.88443573499999995</v>
          </cell>
          <cell r="Q10">
            <v>0.88443573499999995</v>
          </cell>
          <cell r="R10">
            <v>0.88443573499999995</v>
          </cell>
          <cell r="S10">
            <v>0.88443573499999995</v>
          </cell>
          <cell r="T10">
            <v>0.88443573499999995</v>
          </cell>
          <cell r="U10">
            <v>0.88443573499999995</v>
          </cell>
        </row>
      </sheetData>
      <sheetData sheetId="9">
        <row r="10">
          <cell r="B10">
            <v>1</v>
          </cell>
          <cell r="C10">
            <v>1</v>
          </cell>
          <cell r="D10">
            <v>0.98737453627788119</v>
          </cell>
          <cell r="E10">
            <v>0.97499580092719995</v>
          </cell>
          <cell r="F10">
            <v>0.96286030169201875</v>
          </cell>
          <cell r="G10">
            <v>0.95096457823039993</v>
          </cell>
          <cell r="H10">
            <v>0.93930520197265621</v>
          </cell>
          <cell r="I10">
            <v>0.92787877597959989</v>
          </cell>
          <cell r="J10">
            <v>0.91668193480079374</v>
          </cell>
          <cell r="K10">
            <v>0.90571134433279998</v>
          </cell>
          <cell r="L10">
            <v>0.89496370167743122</v>
          </cell>
          <cell r="M10">
            <v>0.88443573499999995</v>
          </cell>
          <cell r="N10">
            <v>0.88443573499999995</v>
          </cell>
          <cell r="O10">
            <v>0.88443573499999995</v>
          </cell>
          <cell r="P10">
            <v>0.88443573499999995</v>
          </cell>
          <cell r="Q10">
            <v>0.88443573499999995</v>
          </cell>
          <cell r="R10">
            <v>0.88443573499999995</v>
          </cell>
          <cell r="S10">
            <v>0.88443573499999995</v>
          </cell>
          <cell r="T10">
            <v>0.88443573499999995</v>
          </cell>
          <cell r="U10">
            <v>0.88443573499999995</v>
          </cell>
        </row>
      </sheetData>
      <sheetData sheetId="10">
        <row r="10">
          <cell r="B10">
            <v>1</v>
          </cell>
          <cell r="C10">
            <v>1</v>
          </cell>
          <cell r="D10">
            <v>0.98737453627788119</v>
          </cell>
          <cell r="E10">
            <v>0.97499580092719995</v>
          </cell>
          <cell r="F10">
            <v>0.96286030169201875</v>
          </cell>
          <cell r="G10">
            <v>0.95096457823039993</v>
          </cell>
          <cell r="H10">
            <v>0.93930520197265621</v>
          </cell>
          <cell r="I10">
            <v>0.92787877597959989</v>
          </cell>
          <cell r="J10">
            <v>0.91668193480079374</v>
          </cell>
          <cell r="K10">
            <v>0.90571134433279998</v>
          </cell>
          <cell r="L10">
            <v>0.89496370167743122</v>
          </cell>
          <cell r="M10">
            <v>0.88443573499999995</v>
          </cell>
          <cell r="N10">
            <v>0.88443573499999995</v>
          </cell>
          <cell r="O10">
            <v>0.88443573499999995</v>
          </cell>
          <cell r="P10">
            <v>0.88443573499999995</v>
          </cell>
          <cell r="Q10">
            <v>0.88443573499999995</v>
          </cell>
          <cell r="R10">
            <v>0.88443573499999995</v>
          </cell>
          <cell r="S10">
            <v>0.88443573499999995</v>
          </cell>
          <cell r="T10">
            <v>0.88443573499999995</v>
          </cell>
          <cell r="U10">
            <v>0.88443573499999995</v>
          </cell>
        </row>
      </sheetData>
      <sheetData sheetId="11">
        <row r="10">
          <cell r="B10">
            <v>1</v>
          </cell>
          <cell r="C10">
            <v>1</v>
          </cell>
          <cell r="D10">
            <v>0.98737453627788119</v>
          </cell>
          <cell r="E10">
            <v>0.97499580092719995</v>
          </cell>
          <cell r="F10">
            <v>0.96286030169201875</v>
          </cell>
          <cell r="G10">
            <v>0.95096457823039993</v>
          </cell>
          <cell r="H10">
            <v>0.93930520197265621</v>
          </cell>
          <cell r="I10">
            <v>0.92787877597959989</v>
          </cell>
          <cell r="J10">
            <v>0.91668193480079374</v>
          </cell>
          <cell r="K10">
            <v>0.90571134433279998</v>
          </cell>
          <cell r="L10">
            <v>0.89496370167743122</v>
          </cell>
          <cell r="M10">
            <v>0.88443573499999995</v>
          </cell>
          <cell r="N10">
            <v>0.88443573499999995</v>
          </cell>
          <cell r="O10">
            <v>0.88443573499999995</v>
          </cell>
          <cell r="P10">
            <v>0.88443573499999995</v>
          </cell>
          <cell r="Q10">
            <v>0.88443573499999995</v>
          </cell>
          <cell r="R10">
            <v>0.88443573499999995</v>
          </cell>
          <cell r="S10">
            <v>0.88443573499999995</v>
          </cell>
          <cell r="T10">
            <v>0.88443573499999995</v>
          </cell>
          <cell r="U10">
            <v>0.88443573499999995</v>
          </cell>
        </row>
      </sheetData>
      <sheetData sheetId="12">
        <row r="10">
          <cell r="B10">
            <v>1</v>
          </cell>
          <cell r="C10">
            <v>1</v>
          </cell>
          <cell r="D10">
            <v>0.98737453627788119</v>
          </cell>
          <cell r="E10">
            <v>0.97499580092719995</v>
          </cell>
          <cell r="F10">
            <v>0.96286030169201875</v>
          </cell>
          <cell r="G10">
            <v>0.95096457823039993</v>
          </cell>
          <cell r="H10">
            <v>0.93930520197265621</v>
          </cell>
          <cell r="I10">
            <v>0.92787877597959989</v>
          </cell>
          <cell r="J10">
            <v>0.91668193480079374</v>
          </cell>
          <cell r="K10">
            <v>0.90571134433279998</v>
          </cell>
          <cell r="L10">
            <v>0.89496370167743122</v>
          </cell>
          <cell r="M10">
            <v>0.88443573499999995</v>
          </cell>
          <cell r="N10">
            <v>0.88443573499999995</v>
          </cell>
          <cell r="O10">
            <v>0.88443573499999995</v>
          </cell>
          <cell r="P10">
            <v>0.88443573499999995</v>
          </cell>
          <cell r="Q10">
            <v>0.88443573499999995</v>
          </cell>
          <cell r="R10">
            <v>0.88443573499999995</v>
          </cell>
          <cell r="S10">
            <v>0.88443573499999995</v>
          </cell>
          <cell r="T10">
            <v>0.88443573499999995</v>
          </cell>
          <cell r="U10">
            <v>0.88443573499999995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48DFB-12CB-EF4B-AF2D-04899F3FCFF4}">
  <dimension ref="A1:F15"/>
  <sheetViews>
    <sheetView tabSelected="1" workbookViewId="0">
      <selection activeCell="K22" sqref="K22"/>
    </sheetView>
  </sheetViews>
  <sheetFormatPr baseColWidth="10" defaultRowHeight="15" x14ac:dyDescent="0.2"/>
  <cols>
    <col min="1" max="1" width="12.33203125" bestFit="1" customWidth="1"/>
    <col min="2" max="2" width="12.1640625" bestFit="1" customWidth="1"/>
    <col min="4" max="4" width="12.1640625" bestFit="1" customWidth="1"/>
    <col min="5" max="5" width="11.1640625" bestFit="1" customWidth="1"/>
  </cols>
  <sheetData>
    <row r="1" spans="1:6" x14ac:dyDescent="0.2">
      <c r="A1" t="s">
        <v>6</v>
      </c>
      <c r="B1" t="s">
        <v>1</v>
      </c>
      <c r="C1" t="s">
        <v>4</v>
      </c>
      <c r="D1" t="s">
        <v>2</v>
      </c>
      <c r="E1" t="s">
        <v>3</v>
      </c>
      <c r="F1" t="s">
        <v>19</v>
      </c>
    </row>
    <row r="2" spans="1:6" x14ac:dyDescent="0.2">
      <c r="A2" t="s">
        <v>7</v>
      </c>
      <c r="B2" cm="1">
        <f t="array" aca="1" ref="B2:F2" ca="1">INDIRECT(A2 &amp; "!$B$23:$F$23")</f>
        <v>1822050000</v>
      </c>
      <c r="C2" s="4">
        <f ca="1"/>
        <v>0.76637256754831762</v>
      </c>
      <c r="D2">
        <f ca="1"/>
        <v>1396369136.7014122</v>
      </c>
      <c r="E2">
        <f ca="1"/>
        <v>425680863.29858768</v>
      </c>
      <c r="F2" s="4">
        <f ca="1"/>
        <v>0.23362743245168227</v>
      </c>
    </row>
    <row r="3" spans="1:6" x14ac:dyDescent="0.2">
      <c r="A3" t="s">
        <v>8</v>
      </c>
      <c r="B3" cm="1">
        <f t="array" aca="1" ref="B3:F3" ca="1">INDIRECT(A3 &amp; "!$B$23:$F$23")</f>
        <v>5045600000</v>
      </c>
      <c r="C3" s="4">
        <f ca="1"/>
        <v>0.76855155508200501</v>
      </c>
      <c r="D3">
        <f ca="1"/>
        <v>3877803726.3217645</v>
      </c>
      <c r="E3">
        <f ca="1"/>
        <v>1167796273.6782351</v>
      </c>
      <c r="F3" s="4">
        <f ca="1"/>
        <v>0.23144844491799493</v>
      </c>
    </row>
    <row r="4" spans="1:6" x14ac:dyDescent="0.2">
      <c r="A4" t="s">
        <v>9</v>
      </c>
      <c r="B4" cm="1">
        <f t="array" aca="1" ref="B4:F4" ca="1">INDIRECT(A4 &amp; "!$B$23:$F$23")</f>
        <v>1522050000</v>
      </c>
      <c r="C4" s="4">
        <f ca="1"/>
        <v>0.89596405783836452</v>
      </c>
      <c r="D4">
        <f ca="1"/>
        <v>1363702094.2328827</v>
      </c>
      <c r="E4">
        <f ca="1"/>
        <v>158347905.7671172</v>
      </c>
      <c r="F4" s="4">
        <f ca="1"/>
        <v>0.10403594216163543</v>
      </c>
    </row>
    <row r="5" spans="1:6" x14ac:dyDescent="0.2">
      <c r="A5" t="s">
        <v>10</v>
      </c>
      <c r="B5" cm="1">
        <f t="array" aca="1" ref="B5:F5" ca="1">INDIRECT(A5 &amp; "!$B$23:$F$23")</f>
        <v>2617500000</v>
      </c>
      <c r="C5" s="4">
        <f ca="1"/>
        <v>0.89495299125648886</v>
      </c>
      <c r="D5">
        <f ca="1"/>
        <v>2342539454.6138597</v>
      </c>
      <c r="E5">
        <f ca="1"/>
        <v>274960545.3861407</v>
      </c>
      <c r="F5" s="4">
        <f ca="1"/>
        <v>0.10504700874351125</v>
      </c>
    </row>
    <row r="6" spans="1:6" x14ac:dyDescent="0.2">
      <c r="A6" t="s">
        <v>11</v>
      </c>
      <c r="B6" cm="1">
        <f t="array" aca="1" ref="B6:F6" ca="1">INDIRECT(A6 &amp; "!$B$23:$F$23")</f>
        <v>3496450000</v>
      </c>
      <c r="C6" s="4">
        <f ca="1"/>
        <v>0.89495404386770561</v>
      </c>
      <c r="D6">
        <f ca="1"/>
        <v>3129162066.6812391</v>
      </c>
      <c r="E6">
        <f ca="1"/>
        <v>367287933.31876099</v>
      </c>
      <c r="F6" s="4">
        <f ca="1"/>
        <v>0.10504595613229446</v>
      </c>
    </row>
    <row r="7" spans="1:6" x14ac:dyDescent="0.2">
      <c r="A7" t="s">
        <v>12</v>
      </c>
      <c r="B7" cm="1">
        <f t="array" aca="1" ref="B7:F7" ca="1">INDIRECT(A7 &amp; "!$B$23:$F$23")</f>
        <v>3873300000</v>
      </c>
      <c r="C7" s="4">
        <f ca="1"/>
        <v>0.89593343434569805</v>
      </c>
      <c r="D7">
        <f ca="1"/>
        <v>3470218971.2511921</v>
      </c>
      <c r="E7">
        <f ca="1"/>
        <v>403081028.74880749</v>
      </c>
      <c r="F7" s="4">
        <f ca="1"/>
        <v>0.10406656565430189</v>
      </c>
    </row>
    <row r="8" spans="1:6" x14ac:dyDescent="0.2">
      <c r="A8" t="s">
        <v>13</v>
      </c>
      <c r="B8" cm="1">
        <f t="array" aca="1" ref="B8:F8" ca="1">INDIRECT(A8 &amp; "!$B$23:$F$23")</f>
        <v>605750000</v>
      </c>
      <c r="C8" s="4">
        <f ca="1"/>
        <v>0.76482454533882271</v>
      </c>
      <c r="D8">
        <f ca="1"/>
        <v>463292468.33899188</v>
      </c>
      <c r="E8">
        <f ca="1"/>
        <v>142457531.66100809</v>
      </c>
      <c r="F8" s="4">
        <f ca="1"/>
        <v>0.23517545466117715</v>
      </c>
    </row>
    <row r="9" spans="1:6" x14ac:dyDescent="0.2">
      <c r="A9" t="s">
        <v>14</v>
      </c>
      <c r="B9" cm="1">
        <f t="array" aca="1" ref="B9:F9" ca="1">INDIRECT(A9 &amp; "!$B$23:$F$23")</f>
        <v>1690650000</v>
      </c>
      <c r="C9" s="4">
        <f ca="1"/>
        <v>0.76428598727040598</v>
      </c>
      <c r="D9">
        <f ca="1"/>
        <v>1292140104.3787119</v>
      </c>
      <c r="E9">
        <f ca="1"/>
        <v>398509895.62128818</v>
      </c>
      <c r="F9" s="4">
        <f ca="1"/>
        <v>0.23571401272959405</v>
      </c>
    </row>
    <row r="10" spans="1:6" x14ac:dyDescent="0.2">
      <c r="A10" t="s">
        <v>15</v>
      </c>
      <c r="B10" cm="1">
        <f t="array" aca="1" ref="B10:F10" ca="1">INDIRECT(A10 &amp; "!$B$23:$F$23")</f>
        <v>676300000</v>
      </c>
      <c r="C10" s="4">
        <f ca="1"/>
        <v>0.89561870615444772</v>
      </c>
      <c r="D10">
        <f ca="1"/>
        <v>605706930.97225296</v>
      </c>
      <c r="E10">
        <f ca="1"/>
        <v>70593069.027747005</v>
      </c>
      <c r="F10" s="4">
        <f ca="1"/>
        <v>0.10438129384555228</v>
      </c>
    </row>
    <row r="11" spans="1:6" x14ac:dyDescent="0.2">
      <c r="A11" t="s">
        <v>16</v>
      </c>
      <c r="B11" cm="1">
        <f t="array" aca="1" ref="B11:F11" ca="1">INDIRECT(A11 &amp; "!$B$23:$F$23")</f>
        <v>1297650000</v>
      </c>
      <c r="C11" s="4">
        <f ca="1"/>
        <v>0.89596181274589815</v>
      </c>
      <c r="D11">
        <f ca="1"/>
        <v>1162644846.3097148</v>
      </c>
      <c r="E11">
        <f ca="1"/>
        <v>135005153.69028503</v>
      </c>
      <c r="F11" s="4">
        <f ca="1"/>
        <v>0.10403818725410166</v>
      </c>
    </row>
    <row r="12" spans="1:6" x14ac:dyDescent="0.2">
      <c r="A12" t="s">
        <v>17</v>
      </c>
      <c r="B12" cm="1">
        <f t="array" aca="1" ref="B12:F12" ca="1">INDIRECT(A12 &amp; "!$B$23:$F$23")</f>
        <v>1620550000</v>
      </c>
      <c r="C12" s="4">
        <f ca="1"/>
        <v>0.89558245184408802</v>
      </c>
      <c r="D12">
        <f ca="1"/>
        <v>1451336142.3359368</v>
      </c>
      <c r="E12">
        <f ca="1"/>
        <v>169213857.66406319</v>
      </c>
      <c r="F12" s="4">
        <f ca="1"/>
        <v>0.10441754815591199</v>
      </c>
    </row>
    <row r="13" spans="1:6" x14ac:dyDescent="0.2">
      <c r="A13" t="s">
        <v>18</v>
      </c>
      <c r="B13" cm="1">
        <f t="array" aca="1" ref="B13:F13" ca="1">INDIRECT(A13 &amp; "!$B$23:$F$23")</f>
        <v>1961100000</v>
      </c>
      <c r="C13" s="4">
        <f ca="1"/>
        <v>0.89471757089406145</v>
      </c>
      <c r="D13">
        <f ca="1"/>
        <v>1754630628.280344</v>
      </c>
      <c r="E13">
        <f ca="1"/>
        <v>206469371.71965563</v>
      </c>
      <c r="F13" s="4">
        <f ca="1"/>
        <v>0.10528242910593831</v>
      </c>
    </row>
    <row r="15" spans="1:6" x14ac:dyDescent="0.2">
      <c r="A15" s="2" t="s">
        <v>5</v>
      </c>
      <c r="B15" s="2">
        <f ca="1">SUM(B2:B13)</f>
        <v>26228950000</v>
      </c>
      <c r="C15" s="3" cm="1">
        <f t="array" aca="1" ref="C15" ca="1">MMULT(TRANSPOSE(B2:B13),C2:C13)/SUM(B2:B13)</f>
        <v>0.85056956418073559</v>
      </c>
      <c r="D15" s="2">
        <f ca="1">SUM(D2:D13)</f>
        <v>22309546570.418304</v>
      </c>
      <c r="E15" s="2">
        <f ca="1">SUM(E2:E13)</f>
        <v>3919403429.581696</v>
      </c>
      <c r="F15" s="3" cm="1">
        <f t="array" aca="1" ref="F15" ca="1">MMULT(TRANSPOSE(B2:B13),F2:F13)/SUM(B2:B13)</f>
        <v>0.14943043581926443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activeCell="C23" sqref="C23"/>
    </sheetView>
  </sheetViews>
  <sheetFormatPr baseColWidth="10" defaultRowHeight="15" x14ac:dyDescent="0.2"/>
  <cols>
    <col min="2" max="2" width="11.1640625" bestFit="1" customWidth="1"/>
    <col min="4" max="4" width="11.1640625" bestFit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19</v>
      </c>
    </row>
    <row r="2" spans="1:6" x14ac:dyDescent="0.2">
      <c r="A2">
        <v>2004</v>
      </c>
      <c r="B2">
        <v>12400000</v>
      </c>
      <c r="C2" s="1" cm="1">
        <f t="array" ref="C2:C21">TRANSPOSE([1]M_S_High!$B$10:$U$10)</f>
        <v>1</v>
      </c>
      <c r="D2">
        <f>B2*C2</f>
        <v>12400000</v>
      </c>
      <c r="E2">
        <f>B2-D2</f>
        <v>0</v>
      </c>
      <c r="F2" s="4">
        <f>E2/B2</f>
        <v>0</v>
      </c>
    </row>
    <row r="3" spans="1:6" x14ac:dyDescent="0.2">
      <c r="A3">
        <v>2005</v>
      </c>
      <c r="B3">
        <v>17700000</v>
      </c>
      <c r="C3" s="1">
        <v>1</v>
      </c>
      <c r="D3">
        <f t="shared" ref="D3:D21" si="0">B3*C3</f>
        <v>17700000</v>
      </c>
      <c r="E3">
        <f t="shared" ref="E3:E21" si="1">B3-D3</f>
        <v>0</v>
      </c>
      <c r="F3" s="4">
        <f t="shared" ref="F3:F21" si="2">E3/B3</f>
        <v>0</v>
      </c>
    </row>
    <row r="4" spans="1:6" x14ac:dyDescent="0.2">
      <c r="A4">
        <v>2006</v>
      </c>
      <c r="B4">
        <v>9000000</v>
      </c>
      <c r="C4" s="1">
        <v>0.97022820744512117</v>
      </c>
      <c r="D4">
        <f t="shared" si="0"/>
        <v>8732053.8670060914</v>
      </c>
      <c r="E4">
        <f t="shared" si="1"/>
        <v>267946.1329939086</v>
      </c>
      <c r="F4" s="4">
        <f t="shared" si="2"/>
        <v>2.9771792554878732E-2</v>
      </c>
    </row>
    <row r="5" spans="1:6" x14ac:dyDescent="0.2">
      <c r="A5">
        <v>2007</v>
      </c>
      <c r="B5">
        <v>21850000</v>
      </c>
      <c r="C5" s="1">
        <v>0.9414952130570079</v>
      </c>
      <c r="D5">
        <f t="shared" si="0"/>
        <v>20571670.405295622</v>
      </c>
      <c r="E5">
        <f t="shared" si="1"/>
        <v>1278329.5947043784</v>
      </c>
      <c r="F5" s="4">
        <f t="shared" si="2"/>
        <v>5.8504786942992146E-2</v>
      </c>
    </row>
    <row r="6" spans="1:6" x14ac:dyDescent="0.2">
      <c r="A6">
        <v>2008</v>
      </c>
      <c r="B6">
        <v>26700000</v>
      </c>
      <c r="C6" s="1">
        <v>0.91377493487814088</v>
      </c>
      <c r="D6">
        <f t="shared" si="0"/>
        <v>24397790.761246361</v>
      </c>
      <c r="E6">
        <f t="shared" si="1"/>
        <v>2302209.2387536392</v>
      </c>
      <c r="F6" s="4">
        <f t="shared" si="2"/>
        <v>8.6225065121859151E-2</v>
      </c>
    </row>
    <row r="7" spans="1:6" x14ac:dyDescent="0.2">
      <c r="A7">
        <v>2009</v>
      </c>
      <c r="B7">
        <v>25000000</v>
      </c>
      <c r="C7" s="1">
        <v>0.88704174448883188</v>
      </c>
      <c r="D7">
        <f t="shared" si="0"/>
        <v>22176043.612220798</v>
      </c>
      <c r="E7">
        <f t="shared" si="1"/>
        <v>2823956.3877792023</v>
      </c>
      <c r="F7" s="4">
        <f t="shared" si="2"/>
        <v>0.11295825551116809</v>
      </c>
    </row>
    <row r="8" spans="1:6" x14ac:dyDescent="0.2">
      <c r="A8">
        <v>2010</v>
      </c>
      <c r="B8">
        <v>36950000</v>
      </c>
      <c r="C8" s="1">
        <v>0.8612704620712891</v>
      </c>
      <c r="D8">
        <f t="shared" si="0"/>
        <v>31823943.573534131</v>
      </c>
      <c r="E8">
        <f t="shared" si="1"/>
        <v>5126056.4264658689</v>
      </c>
      <c r="F8" s="4">
        <f t="shared" si="2"/>
        <v>0.13872953792871093</v>
      </c>
    </row>
    <row r="9" spans="1:6" x14ac:dyDescent="0.2">
      <c r="A9">
        <v>2011</v>
      </c>
      <c r="B9">
        <v>46050000</v>
      </c>
      <c r="C9" s="1">
        <v>0.83643635149919193</v>
      </c>
      <c r="D9">
        <f t="shared" si="0"/>
        <v>38517893.986537792</v>
      </c>
      <c r="E9">
        <f t="shared" si="1"/>
        <v>7532106.0134622082</v>
      </c>
      <c r="F9" s="4">
        <f t="shared" si="2"/>
        <v>0.16356364850080798</v>
      </c>
    </row>
    <row r="10" spans="1:6" x14ac:dyDescent="0.2">
      <c r="A10">
        <v>2012</v>
      </c>
      <c r="B10">
        <v>44750000</v>
      </c>
      <c r="C10" s="1">
        <v>0.81251511545278587</v>
      </c>
      <c r="D10">
        <f t="shared" si="0"/>
        <v>36360051.416512169</v>
      </c>
      <c r="E10">
        <f t="shared" si="1"/>
        <v>8389948.5834878311</v>
      </c>
      <c r="F10" s="4">
        <f t="shared" si="2"/>
        <v>0.1874848845472141</v>
      </c>
    </row>
    <row r="11" spans="1:6" x14ac:dyDescent="0.2">
      <c r="A11">
        <v>2013</v>
      </c>
      <c r="B11">
        <v>55400000</v>
      </c>
      <c r="C11" s="1">
        <v>0.78948289055948795</v>
      </c>
      <c r="D11">
        <f t="shared" si="0"/>
        <v>43737352.136995636</v>
      </c>
      <c r="E11">
        <f t="shared" si="1"/>
        <v>11662647.863004364</v>
      </c>
      <c r="F11" s="4">
        <f t="shared" si="2"/>
        <v>0.210517109440512</v>
      </c>
    </row>
    <row r="12" spans="1:6" x14ac:dyDescent="0.2">
      <c r="A12">
        <v>2014</v>
      </c>
      <c r="B12">
        <v>64800000</v>
      </c>
      <c r="C12" s="1">
        <v>0.76731624256001107</v>
      </c>
      <c r="D12">
        <f t="shared" si="0"/>
        <v>49722092.517888717</v>
      </c>
      <c r="E12">
        <f t="shared" si="1"/>
        <v>15077907.482111283</v>
      </c>
      <c r="F12" s="4">
        <f t="shared" si="2"/>
        <v>0.23268375743998893</v>
      </c>
    </row>
    <row r="13" spans="1:6" x14ac:dyDescent="0.2">
      <c r="A13">
        <v>2015</v>
      </c>
      <c r="B13">
        <v>92100000</v>
      </c>
      <c r="C13" s="1">
        <v>0.74599216150000003</v>
      </c>
      <c r="D13">
        <f t="shared" si="0"/>
        <v>68705878.074149996</v>
      </c>
      <c r="E13">
        <f t="shared" si="1"/>
        <v>23394121.925850004</v>
      </c>
      <c r="F13" s="4">
        <f t="shared" si="2"/>
        <v>0.25400783850000003</v>
      </c>
    </row>
    <row r="14" spans="1:6" x14ac:dyDescent="0.2">
      <c r="A14">
        <v>2016</v>
      </c>
      <c r="B14">
        <v>94400000</v>
      </c>
      <c r="C14" s="1">
        <v>0.74599216150000003</v>
      </c>
      <c r="D14">
        <f t="shared" si="0"/>
        <v>70421660.045599997</v>
      </c>
      <c r="E14">
        <f t="shared" si="1"/>
        <v>23978339.954400003</v>
      </c>
      <c r="F14" s="4">
        <f t="shared" si="2"/>
        <v>0.25400783850000003</v>
      </c>
    </row>
    <row r="15" spans="1:6" x14ac:dyDescent="0.2">
      <c r="A15">
        <v>2017</v>
      </c>
      <c r="B15">
        <v>107650000</v>
      </c>
      <c r="C15" s="1">
        <v>0.74599216150000003</v>
      </c>
      <c r="D15">
        <f t="shared" si="0"/>
        <v>80306056.185475007</v>
      </c>
      <c r="E15">
        <f t="shared" si="1"/>
        <v>27343943.814524993</v>
      </c>
      <c r="F15" s="4">
        <f t="shared" si="2"/>
        <v>0.25400783849999992</v>
      </c>
    </row>
    <row r="16" spans="1:6" x14ac:dyDescent="0.2">
      <c r="A16">
        <v>2018</v>
      </c>
      <c r="B16">
        <v>145650000</v>
      </c>
      <c r="C16" s="1">
        <v>0.74599216150000003</v>
      </c>
      <c r="D16">
        <f t="shared" si="0"/>
        <v>108653758.322475</v>
      </c>
      <c r="E16">
        <f t="shared" si="1"/>
        <v>36996241.677524999</v>
      </c>
      <c r="F16" s="4">
        <f t="shared" si="2"/>
        <v>0.25400783849999997</v>
      </c>
    </row>
    <row r="17" spans="1:6" x14ac:dyDescent="0.2">
      <c r="A17">
        <v>2019</v>
      </c>
      <c r="B17">
        <v>137650000</v>
      </c>
      <c r="C17" s="1">
        <v>0.74599216150000003</v>
      </c>
      <c r="D17">
        <f t="shared" si="0"/>
        <v>102685821.03047501</v>
      </c>
      <c r="E17">
        <f t="shared" si="1"/>
        <v>34964178.969524994</v>
      </c>
      <c r="F17" s="4">
        <f t="shared" si="2"/>
        <v>0.25400783849999997</v>
      </c>
    </row>
    <row r="18" spans="1:6" x14ac:dyDescent="0.2">
      <c r="A18">
        <v>2020</v>
      </c>
      <c r="B18">
        <v>206000000</v>
      </c>
      <c r="C18" s="1">
        <v>0.74599216150000003</v>
      </c>
      <c r="D18">
        <f t="shared" si="0"/>
        <v>153674385.26899999</v>
      </c>
      <c r="E18">
        <f t="shared" si="1"/>
        <v>52325614.731000006</v>
      </c>
      <c r="F18" s="4">
        <f t="shared" si="2"/>
        <v>0.25400783850000003</v>
      </c>
    </row>
    <row r="19" spans="1:6" x14ac:dyDescent="0.2">
      <c r="A19">
        <v>2021</v>
      </c>
      <c r="B19">
        <v>233200000</v>
      </c>
      <c r="C19" s="1">
        <v>0.74599216150000003</v>
      </c>
      <c r="D19">
        <f t="shared" si="0"/>
        <v>173965372.0618</v>
      </c>
      <c r="E19">
        <f t="shared" si="1"/>
        <v>59234627.938199997</v>
      </c>
      <c r="F19" s="4">
        <f t="shared" si="2"/>
        <v>0.25400783849999997</v>
      </c>
    </row>
    <row r="20" spans="1:6" x14ac:dyDescent="0.2">
      <c r="A20">
        <v>2022</v>
      </c>
      <c r="B20">
        <v>212650000</v>
      </c>
      <c r="C20" s="1">
        <v>0.74599216150000003</v>
      </c>
      <c r="D20">
        <f t="shared" si="0"/>
        <v>158635233.142975</v>
      </c>
      <c r="E20">
        <f t="shared" si="1"/>
        <v>54014766.857024997</v>
      </c>
      <c r="F20" s="4">
        <f t="shared" si="2"/>
        <v>0.25400783849999997</v>
      </c>
    </row>
    <row r="21" spans="1:6" x14ac:dyDescent="0.2">
      <c r="A21">
        <v>2023</v>
      </c>
      <c r="B21">
        <v>232150000</v>
      </c>
      <c r="C21" s="1">
        <v>0.74599216150000003</v>
      </c>
      <c r="D21">
        <f t="shared" si="0"/>
        <v>173182080.292225</v>
      </c>
      <c r="E21">
        <f t="shared" si="1"/>
        <v>58967919.707774997</v>
      </c>
      <c r="F21" s="4">
        <f t="shared" si="2"/>
        <v>0.25400783849999997</v>
      </c>
    </row>
    <row r="23" spans="1:6" x14ac:dyDescent="0.2">
      <c r="A23" s="2" t="s">
        <v>5</v>
      </c>
      <c r="B23" s="2">
        <f>SUM(B2:B21)</f>
        <v>1822050000</v>
      </c>
      <c r="C23" s="3" cm="1">
        <f t="array" ref="C23">MMULT(TRANSPOSE(B2:B21),_xlfn.ANCHORARRAY(C2))/SUM(B2:B21)</f>
        <v>0.76637256754831762</v>
      </c>
      <c r="D23" s="2">
        <f>SUM(D2:D21)</f>
        <v>1396369136.7014122</v>
      </c>
      <c r="E23" s="2">
        <f>SUM(E2:E21)</f>
        <v>425680863.29858768</v>
      </c>
      <c r="F23" s="5" cm="1">
        <f t="array" ref="F23">MMULT(TRANSPOSE(B2:B21),F2:F21)/SUM(B2:B21)</f>
        <v>0.23362743245168227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5"/>
  <sheetViews>
    <sheetView workbookViewId="0">
      <selection activeCell="I40" sqref="I40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19</v>
      </c>
    </row>
    <row r="2" spans="1:6" x14ac:dyDescent="0.2">
      <c r="A2">
        <v>2004</v>
      </c>
      <c r="B2">
        <v>30300000</v>
      </c>
      <c r="C2" s="1" cm="1">
        <f t="array" ref="C2:C21">TRANSPOSE([1]M_S_Mod!$B$10:$U$10)</f>
        <v>1</v>
      </c>
      <c r="D2">
        <f>B2*C2</f>
        <v>30300000</v>
      </c>
      <c r="E2">
        <f>B2-D2</f>
        <v>0</v>
      </c>
      <c r="F2" s="4">
        <f>E2/B2</f>
        <v>0</v>
      </c>
    </row>
    <row r="3" spans="1:6" x14ac:dyDescent="0.2">
      <c r="A3">
        <v>2005</v>
      </c>
      <c r="B3">
        <v>38400000</v>
      </c>
      <c r="C3" s="1">
        <v>1</v>
      </c>
      <c r="D3">
        <f t="shared" ref="D3:D21" si="0">B3*C3</f>
        <v>38400000</v>
      </c>
      <c r="E3">
        <f t="shared" ref="E3:E21" si="1">B3-D3</f>
        <v>0</v>
      </c>
      <c r="F3" s="4">
        <f t="shared" ref="F3:F21" si="2">E3/B3</f>
        <v>0</v>
      </c>
    </row>
    <row r="4" spans="1:6" x14ac:dyDescent="0.2">
      <c r="A4">
        <v>2006</v>
      </c>
      <c r="B4">
        <v>60300000</v>
      </c>
      <c r="C4" s="1">
        <v>0.97022820744512117</v>
      </c>
      <c r="D4">
        <f t="shared" si="0"/>
        <v>58504760.908940807</v>
      </c>
      <c r="E4">
        <f t="shared" si="1"/>
        <v>1795239.091059193</v>
      </c>
      <c r="F4" s="4">
        <f t="shared" si="2"/>
        <v>2.9771792554878822E-2</v>
      </c>
    </row>
    <row r="5" spans="1:6" x14ac:dyDescent="0.2">
      <c r="A5">
        <v>2007</v>
      </c>
      <c r="B5">
        <v>54800000</v>
      </c>
      <c r="C5" s="1">
        <v>0.9414952130570079</v>
      </c>
      <c r="D5">
        <f t="shared" si="0"/>
        <v>51593937.675524034</v>
      </c>
      <c r="E5">
        <f t="shared" si="1"/>
        <v>3206062.3244759664</v>
      </c>
      <c r="F5" s="4">
        <f t="shared" si="2"/>
        <v>5.850478694299209E-2</v>
      </c>
    </row>
    <row r="6" spans="1:6" x14ac:dyDescent="0.2">
      <c r="A6">
        <v>2008</v>
      </c>
      <c r="B6">
        <v>78300000</v>
      </c>
      <c r="C6" s="1">
        <v>0.91377493487814088</v>
      </c>
      <c r="D6">
        <f t="shared" si="0"/>
        <v>71548577.400958434</v>
      </c>
      <c r="E6">
        <f t="shared" si="1"/>
        <v>6751422.5990415663</v>
      </c>
      <c r="F6" s="4">
        <f t="shared" si="2"/>
        <v>8.6225065121859082E-2</v>
      </c>
    </row>
    <row r="7" spans="1:6" x14ac:dyDescent="0.2">
      <c r="A7">
        <v>2009</v>
      </c>
      <c r="B7">
        <v>91200000</v>
      </c>
      <c r="C7" s="1">
        <v>0.88704174448883188</v>
      </c>
      <c r="D7">
        <f t="shared" si="0"/>
        <v>80898207.097381473</v>
      </c>
      <c r="E7">
        <f t="shared" si="1"/>
        <v>10301792.902618527</v>
      </c>
      <c r="F7" s="4">
        <f t="shared" si="2"/>
        <v>0.11295825551116806</v>
      </c>
    </row>
    <row r="8" spans="1:6" x14ac:dyDescent="0.2">
      <c r="A8">
        <v>2010</v>
      </c>
      <c r="B8">
        <v>123200000</v>
      </c>
      <c r="C8" s="1">
        <v>0.8612704620712891</v>
      </c>
      <c r="D8">
        <f t="shared" si="0"/>
        <v>106108520.92718282</v>
      </c>
      <c r="E8">
        <f t="shared" si="1"/>
        <v>17091479.072817177</v>
      </c>
      <c r="F8" s="4">
        <f t="shared" si="2"/>
        <v>0.13872953792871084</v>
      </c>
    </row>
    <row r="9" spans="1:6" x14ac:dyDescent="0.2">
      <c r="A9">
        <v>2011</v>
      </c>
      <c r="B9">
        <v>116300000</v>
      </c>
      <c r="C9" s="1">
        <v>0.83643635149919193</v>
      </c>
      <c r="D9">
        <f t="shared" si="0"/>
        <v>97277547.679356024</v>
      </c>
      <c r="E9">
        <f t="shared" si="1"/>
        <v>19022452.320643976</v>
      </c>
      <c r="F9" s="4">
        <f t="shared" si="2"/>
        <v>0.16356364850080804</v>
      </c>
    </row>
    <row r="10" spans="1:6" x14ac:dyDescent="0.2">
      <c r="A10">
        <v>2012</v>
      </c>
      <c r="B10">
        <v>150750000</v>
      </c>
      <c r="C10" s="1">
        <v>0.81251511545278587</v>
      </c>
      <c r="D10">
        <f t="shared" si="0"/>
        <v>122486653.65450747</v>
      </c>
      <c r="E10">
        <f t="shared" si="1"/>
        <v>28263346.345492527</v>
      </c>
      <c r="F10" s="4">
        <f t="shared" si="2"/>
        <v>0.1874848845472141</v>
      </c>
    </row>
    <row r="11" spans="1:6" x14ac:dyDescent="0.2">
      <c r="A11">
        <v>2013</v>
      </c>
      <c r="B11">
        <v>161600000</v>
      </c>
      <c r="C11" s="1">
        <v>0.78948289055948795</v>
      </c>
      <c r="D11">
        <f t="shared" si="0"/>
        <v>127580435.11441325</v>
      </c>
      <c r="E11">
        <f t="shared" si="1"/>
        <v>34019564.885586753</v>
      </c>
      <c r="F11" s="4">
        <f t="shared" si="2"/>
        <v>0.21051710944051208</v>
      </c>
    </row>
    <row r="12" spans="1:6" x14ac:dyDescent="0.2">
      <c r="A12">
        <v>2014</v>
      </c>
      <c r="B12">
        <v>204550000</v>
      </c>
      <c r="C12" s="1">
        <v>0.76731624256001107</v>
      </c>
      <c r="D12">
        <f t="shared" si="0"/>
        <v>156954537.41565028</v>
      </c>
      <c r="E12">
        <f t="shared" si="1"/>
        <v>47595462.584349722</v>
      </c>
      <c r="F12" s="4">
        <f t="shared" si="2"/>
        <v>0.23268375743998887</v>
      </c>
    </row>
    <row r="13" spans="1:6" x14ac:dyDescent="0.2">
      <c r="A13">
        <v>2015</v>
      </c>
      <c r="B13">
        <v>243500000</v>
      </c>
      <c r="C13" s="1">
        <v>0.74599216150000003</v>
      </c>
      <c r="D13">
        <f t="shared" si="0"/>
        <v>181649091.32525</v>
      </c>
      <c r="E13">
        <f t="shared" si="1"/>
        <v>61850908.67475</v>
      </c>
      <c r="F13" s="4">
        <f t="shared" si="2"/>
        <v>0.25400783850000003</v>
      </c>
    </row>
    <row r="14" spans="1:6" x14ac:dyDescent="0.2">
      <c r="A14">
        <v>2016</v>
      </c>
      <c r="B14">
        <v>256800000</v>
      </c>
      <c r="C14" s="1">
        <v>0.74599216150000003</v>
      </c>
      <c r="D14">
        <f t="shared" si="0"/>
        <v>191570787.07320002</v>
      </c>
      <c r="E14">
        <f t="shared" si="1"/>
        <v>65229212.926799983</v>
      </c>
      <c r="F14" s="4">
        <f t="shared" si="2"/>
        <v>0.25400783849999992</v>
      </c>
    </row>
    <row r="15" spans="1:6" x14ac:dyDescent="0.2">
      <c r="A15">
        <v>2017</v>
      </c>
      <c r="B15">
        <v>339350000</v>
      </c>
      <c r="C15" s="1">
        <v>0.74599216150000003</v>
      </c>
      <c r="D15">
        <f t="shared" si="0"/>
        <v>253152440.005025</v>
      </c>
      <c r="E15">
        <f t="shared" si="1"/>
        <v>86197559.994975001</v>
      </c>
      <c r="F15" s="4">
        <f t="shared" si="2"/>
        <v>0.25400783850000003</v>
      </c>
    </row>
    <row r="16" spans="1:6" x14ac:dyDescent="0.2">
      <c r="A16">
        <v>2018</v>
      </c>
      <c r="B16">
        <v>333400000</v>
      </c>
      <c r="C16" s="1">
        <v>0.74599216150000003</v>
      </c>
      <c r="D16">
        <f t="shared" si="0"/>
        <v>248713786.64410001</v>
      </c>
      <c r="E16">
        <f t="shared" si="1"/>
        <v>84686213.35589999</v>
      </c>
      <c r="F16" s="4">
        <f t="shared" si="2"/>
        <v>0.25400783849999997</v>
      </c>
    </row>
    <row r="17" spans="1:6" x14ac:dyDescent="0.2">
      <c r="A17">
        <v>2019</v>
      </c>
      <c r="B17">
        <v>371050000</v>
      </c>
      <c r="C17" s="1">
        <v>0.74599216150000003</v>
      </c>
      <c r="D17">
        <f t="shared" si="0"/>
        <v>276800391.524575</v>
      </c>
      <c r="E17">
        <f t="shared" si="1"/>
        <v>94249608.475425005</v>
      </c>
      <c r="F17" s="4">
        <f t="shared" si="2"/>
        <v>0.25400783850000003</v>
      </c>
    </row>
    <row r="18" spans="1:6" x14ac:dyDescent="0.2">
      <c r="A18">
        <v>2020</v>
      </c>
      <c r="B18">
        <v>578300000</v>
      </c>
      <c r="C18" s="1">
        <v>0.74599216150000003</v>
      </c>
      <c r="D18">
        <f t="shared" si="0"/>
        <v>431407266.99545002</v>
      </c>
      <c r="E18">
        <f t="shared" si="1"/>
        <v>146892733.00454998</v>
      </c>
      <c r="F18" s="4">
        <f t="shared" si="2"/>
        <v>0.25400783849999997</v>
      </c>
    </row>
    <row r="19" spans="1:6" x14ac:dyDescent="0.2">
      <c r="A19">
        <v>2021</v>
      </c>
      <c r="B19">
        <v>587050000</v>
      </c>
      <c r="C19" s="1">
        <v>0.74599216150000003</v>
      </c>
      <c r="D19">
        <f t="shared" si="0"/>
        <v>437934698.408575</v>
      </c>
      <c r="E19">
        <f t="shared" si="1"/>
        <v>149115301.591425</v>
      </c>
      <c r="F19" s="4">
        <f t="shared" si="2"/>
        <v>0.25400783850000003</v>
      </c>
    </row>
    <row r="20" spans="1:6" x14ac:dyDescent="0.2">
      <c r="A20">
        <v>2022</v>
      </c>
      <c r="B20">
        <v>642250000</v>
      </c>
      <c r="C20" s="1">
        <v>0.74599216150000003</v>
      </c>
      <c r="D20">
        <f t="shared" si="0"/>
        <v>479113465.72337502</v>
      </c>
      <c r="E20">
        <f t="shared" si="1"/>
        <v>163136534.27662498</v>
      </c>
      <c r="F20" s="4">
        <f t="shared" si="2"/>
        <v>0.25400783849999997</v>
      </c>
    </row>
    <row r="21" spans="1:6" x14ac:dyDescent="0.2">
      <c r="A21">
        <v>2023</v>
      </c>
      <c r="B21">
        <v>584200000</v>
      </c>
      <c r="C21" s="1">
        <v>0.74599216150000003</v>
      </c>
      <c r="D21">
        <f t="shared" si="0"/>
        <v>435808620.74830002</v>
      </c>
      <c r="E21">
        <f t="shared" si="1"/>
        <v>148391379.25169998</v>
      </c>
      <c r="F21" s="4">
        <f t="shared" si="2"/>
        <v>0.25400783849999997</v>
      </c>
    </row>
    <row r="23" spans="1:6" x14ac:dyDescent="0.2">
      <c r="A23" s="2" t="s">
        <v>5</v>
      </c>
      <c r="B23" s="2">
        <f>SUM(B2:B21)</f>
        <v>5045600000</v>
      </c>
      <c r="C23" s="3" cm="1">
        <f t="array" ref="C23">MMULT(TRANSPOSE(B2:B21),_xlfn.ANCHORARRAY(C2))/SUM(B2:B21)</f>
        <v>0.76855155508200501</v>
      </c>
      <c r="D23" s="2">
        <f>SUM(D2:D21)</f>
        <v>3877803726.3217645</v>
      </c>
      <c r="E23" s="2">
        <f>SUM(E2:E21)</f>
        <v>1167796273.6782351</v>
      </c>
      <c r="F23" s="5" cm="1">
        <f t="array" ref="F23">MMULT(TRANSPOSE(B2:B21),F2:F21)/SUM(B2:B21)</f>
        <v>0.23144844491799493</v>
      </c>
    </row>
    <row r="45" spans="14:18" x14ac:dyDescent="0.2">
      <c r="N45" s="2"/>
      <c r="O45" s="2"/>
      <c r="P45" s="3"/>
      <c r="Q45" s="2"/>
      <c r="R45" s="2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/>
  </sheetViews>
  <sheetFormatPr baseColWidth="10" defaultRowHeight="1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baseColWidth="10" defaultRowHeight="1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3"/>
  <sheetViews>
    <sheetView workbookViewId="0">
      <selection activeCell="K30" sqref="K30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19</v>
      </c>
    </row>
    <row r="2" spans="1:6" x14ac:dyDescent="0.2">
      <c r="A2">
        <v>2004</v>
      </c>
      <c r="B2">
        <v>8900000</v>
      </c>
      <c r="C2" s="1" cm="1">
        <f t="array" ref="C2:C21">TRANSPOSE([1]M_NS_High!$B$10:$U$10)</f>
        <v>1</v>
      </c>
      <c r="D2">
        <f>B2*C2</f>
        <v>8900000</v>
      </c>
      <c r="E2">
        <f>B2-D2</f>
        <v>0</v>
      </c>
      <c r="F2" s="4">
        <f>E2/B2</f>
        <v>0</v>
      </c>
    </row>
    <row r="3" spans="1:6" x14ac:dyDescent="0.2">
      <c r="A3">
        <v>2005</v>
      </c>
      <c r="B3">
        <v>14150000</v>
      </c>
      <c r="C3" s="1">
        <v>1</v>
      </c>
      <c r="D3">
        <f t="shared" ref="D3:D21" si="0">B3*C3</f>
        <v>14150000</v>
      </c>
      <c r="E3">
        <f t="shared" ref="E3:E21" si="1">B3-D3</f>
        <v>0</v>
      </c>
      <c r="F3" s="4">
        <f t="shared" ref="F3:F21" si="2">E3/B3</f>
        <v>0</v>
      </c>
    </row>
    <row r="4" spans="1:6" x14ac:dyDescent="0.2">
      <c r="A4">
        <v>2006</v>
      </c>
      <c r="B4">
        <v>16200000</v>
      </c>
      <c r="C4" s="1">
        <v>0.98737453627788119</v>
      </c>
      <c r="D4">
        <f t="shared" si="0"/>
        <v>15995467.487701675</v>
      </c>
      <c r="E4">
        <f t="shared" si="1"/>
        <v>204532.51229832508</v>
      </c>
      <c r="F4" s="4">
        <f t="shared" si="2"/>
        <v>1.2625463722118832E-2</v>
      </c>
    </row>
    <row r="5" spans="1:6" x14ac:dyDescent="0.2">
      <c r="A5">
        <v>2007</v>
      </c>
      <c r="B5">
        <v>19200000</v>
      </c>
      <c r="C5" s="1">
        <v>0.97499580092719995</v>
      </c>
      <c r="D5">
        <f t="shared" si="0"/>
        <v>18719919.377802238</v>
      </c>
      <c r="E5">
        <f t="shared" si="1"/>
        <v>480080.62219776213</v>
      </c>
      <c r="F5" s="4">
        <f t="shared" si="2"/>
        <v>2.5004199072800111E-2</v>
      </c>
    </row>
    <row r="6" spans="1:6" x14ac:dyDescent="0.2">
      <c r="A6">
        <v>2008</v>
      </c>
      <c r="B6">
        <v>23150000</v>
      </c>
      <c r="C6" s="1">
        <v>0.96286030169201875</v>
      </c>
      <c r="D6">
        <f t="shared" si="0"/>
        <v>22290215.984170236</v>
      </c>
      <c r="E6">
        <f t="shared" si="1"/>
        <v>859784.01582976431</v>
      </c>
      <c r="F6" s="4">
        <f t="shared" si="2"/>
        <v>3.7139698307981181E-2</v>
      </c>
    </row>
    <row r="7" spans="1:6" x14ac:dyDescent="0.2">
      <c r="A7">
        <v>2009</v>
      </c>
      <c r="B7">
        <v>28600000</v>
      </c>
      <c r="C7" s="1">
        <v>0.95096457823039993</v>
      </c>
      <c r="D7">
        <f t="shared" si="0"/>
        <v>27197586.937389437</v>
      </c>
      <c r="E7">
        <f t="shared" si="1"/>
        <v>1402413.0626105629</v>
      </c>
      <c r="F7" s="4">
        <f t="shared" si="2"/>
        <v>4.9035421769600102E-2</v>
      </c>
    </row>
    <row r="8" spans="1:6" x14ac:dyDescent="0.2">
      <c r="A8">
        <v>2010</v>
      </c>
      <c r="B8">
        <v>43250000</v>
      </c>
      <c r="C8" s="1">
        <v>0.93930520197265621</v>
      </c>
      <c r="D8">
        <f t="shared" si="0"/>
        <v>40624949.985317379</v>
      </c>
      <c r="E8">
        <f t="shared" si="1"/>
        <v>2625050.0146826208</v>
      </c>
      <c r="F8" s="4">
        <f t="shared" si="2"/>
        <v>6.069479802734383E-2</v>
      </c>
    </row>
    <row r="9" spans="1:6" x14ac:dyDescent="0.2">
      <c r="A9">
        <v>2011</v>
      </c>
      <c r="B9">
        <v>42850000</v>
      </c>
      <c r="C9" s="1">
        <v>0.92787877597959989</v>
      </c>
      <c r="D9">
        <f t="shared" si="0"/>
        <v>39759605.550725855</v>
      </c>
      <c r="E9">
        <f t="shared" si="1"/>
        <v>3090394.4492741451</v>
      </c>
      <c r="F9" s="4">
        <f t="shared" si="2"/>
        <v>7.2121224020400124E-2</v>
      </c>
    </row>
    <row r="10" spans="1:6" x14ac:dyDescent="0.2">
      <c r="A10">
        <v>2012</v>
      </c>
      <c r="B10">
        <v>61300000</v>
      </c>
      <c r="C10" s="1">
        <v>0.91668193480079374</v>
      </c>
      <c r="D10">
        <f t="shared" si="0"/>
        <v>56192602.603288658</v>
      </c>
      <c r="E10">
        <f t="shared" si="1"/>
        <v>5107397.396711342</v>
      </c>
      <c r="F10" s="4">
        <f t="shared" si="2"/>
        <v>8.3318065199206232E-2</v>
      </c>
    </row>
    <row r="11" spans="1:6" x14ac:dyDescent="0.2">
      <c r="A11">
        <v>2013</v>
      </c>
      <c r="B11">
        <v>49850000</v>
      </c>
      <c r="C11" s="1">
        <v>0.90571134433279998</v>
      </c>
      <c r="D11">
        <f t="shared" si="0"/>
        <v>45149710.514990076</v>
      </c>
      <c r="E11">
        <f t="shared" si="1"/>
        <v>4700289.4850099236</v>
      </c>
      <c r="F11" s="4">
        <f t="shared" si="2"/>
        <v>9.4288655667200072E-2</v>
      </c>
    </row>
    <row r="12" spans="1:6" x14ac:dyDescent="0.2">
      <c r="A12">
        <v>2014</v>
      </c>
      <c r="B12">
        <v>46200000</v>
      </c>
      <c r="C12" s="1">
        <v>0.89496370167743122</v>
      </c>
      <c r="D12">
        <f t="shared" si="0"/>
        <v>41347323.017497323</v>
      </c>
      <c r="E12">
        <f t="shared" si="1"/>
        <v>4852676.9825026765</v>
      </c>
      <c r="F12" s="4">
        <f t="shared" si="2"/>
        <v>0.10503629832256875</v>
      </c>
    </row>
    <row r="13" spans="1:6" x14ac:dyDescent="0.2">
      <c r="A13">
        <v>2015</v>
      </c>
      <c r="B13">
        <v>88150000</v>
      </c>
      <c r="C13" s="1">
        <v>0.88443573499999995</v>
      </c>
      <c r="D13">
        <f t="shared" si="0"/>
        <v>77963010.040249988</v>
      </c>
      <c r="E13">
        <f t="shared" si="1"/>
        <v>10186989.959750012</v>
      </c>
      <c r="F13" s="4">
        <f t="shared" si="2"/>
        <v>0.11556426500000012</v>
      </c>
    </row>
    <row r="14" spans="1:6" x14ac:dyDescent="0.2">
      <c r="A14">
        <v>2016</v>
      </c>
      <c r="B14">
        <v>94300000</v>
      </c>
      <c r="C14" s="1">
        <v>0.88443573499999995</v>
      </c>
      <c r="D14">
        <f t="shared" si="0"/>
        <v>83402289.810499996</v>
      </c>
      <c r="E14">
        <f t="shared" si="1"/>
        <v>10897710.189500004</v>
      </c>
      <c r="F14" s="4">
        <f t="shared" si="2"/>
        <v>0.11556426500000004</v>
      </c>
    </row>
    <row r="15" spans="1:6" x14ac:dyDescent="0.2">
      <c r="A15">
        <v>2017</v>
      </c>
      <c r="B15">
        <v>84700000</v>
      </c>
      <c r="C15" s="1">
        <v>0.88443573499999995</v>
      </c>
      <c r="D15">
        <f t="shared" si="0"/>
        <v>74911706.754500002</v>
      </c>
      <c r="E15">
        <f t="shared" si="1"/>
        <v>9788293.2454999983</v>
      </c>
      <c r="F15" s="4">
        <f t="shared" si="2"/>
        <v>0.11556426499999999</v>
      </c>
    </row>
    <row r="16" spans="1:6" x14ac:dyDescent="0.2">
      <c r="A16">
        <v>2018</v>
      </c>
      <c r="B16">
        <v>85950000</v>
      </c>
      <c r="C16" s="1">
        <v>0.88443573499999995</v>
      </c>
      <c r="D16">
        <f t="shared" si="0"/>
        <v>76017251.42324999</v>
      </c>
      <c r="E16">
        <f t="shared" si="1"/>
        <v>9932748.5767500103</v>
      </c>
      <c r="F16" s="4">
        <f t="shared" si="2"/>
        <v>0.11556426500000012</v>
      </c>
    </row>
    <row r="17" spans="1:6" x14ac:dyDescent="0.2">
      <c r="A17">
        <v>2019</v>
      </c>
      <c r="B17">
        <v>121500000</v>
      </c>
      <c r="C17" s="1">
        <v>0.88443573499999995</v>
      </c>
      <c r="D17">
        <f t="shared" si="0"/>
        <v>107458941.80249999</v>
      </c>
      <c r="E17">
        <f t="shared" si="1"/>
        <v>14041058.197500005</v>
      </c>
      <c r="F17" s="4">
        <f t="shared" si="2"/>
        <v>0.11556426500000004</v>
      </c>
    </row>
    <row r="18" spans="1:6" x14ac:dyDescent="0.2">
      <c r="A18">
        <v>2020</v>
      </c>
      <c r="B18">
        <v>188750000</v>
      </c>
      <c r="C18" s="1">
        <v>0.88443573499999995</v>
      </c>
      <c r="D18">
        <f t="shared" si="0"/>
        <v>166937244.98124999</v>
      </c>
      <c r="E18">
        <f t="shared" si="1"/>
        <v>21812755.018750012</v>
      </c>
      <c r="F18" s="4">
        <f t="shared" si="2"/>
        <v>0.11556426500000007</v>
      </c>
    </row>
    <row r="19" spans="1:6" x14ac:dyDescent="0.2">
      <c r="A19">
        <v>2021</v>
      </c>
      <c r="B19">
        <v>163900000</v>
      </c>
      <c r="C19" s="1">
        <v>0.88443573499999995</v>
      </c>
      <c r="D19">
        <f t="shared" si="0"/>
        <v>144959016.96649998</v>
      </c>
      <c r="E19">
        <f t="shared" si="1"/>
        <v>18940983.033500016</v>
      </c>
      <c r="F19" s="4">
        <f t="shared" si="2"/>
        <v>0.1155642650000001</v>
      </c>
    </row>
    <row r="20" spans="1:6" x14ac:dyDescent="0.2">
      <c r="A20">
        <v>2022</v>
      </c>
      <c r="B20">
        <v>173950000</v>
      </c>
      <c r="C20" s="1">
        <v>0.88443573499999995</v>
      </c>
      <c r="D20">
        <f t="shared" si="0"/>
        <v>153847596.10325</v>
      </c>
      <c r="E20">
        <f t="shared" si="1"/>
        <v>20102403.896750003</v>
      </c>
      <c r="F20" s="4">
        <f t="shared" si="2"/>
        <v>0.11556426500000001</v>
      </c>
    </row>
    <row r="21" spans="1:6" x14ac:dyDescent="0.2">
      <c r="A21">
        <v>2023</v>
      </c>
      <c r="B21">
        <v>167200000</v>
      </c>
      <c r="C21" s="1">
        <v>0.88443573499999995</v>
      </c>
      <c r="D21">
        <f t="shared" si="0"/>
        <v>147877654.89199999</v>
      </c>
      <c r="E21">
        <f t="shared" si="1"/>
        <v>19322345.10800001</v>
      </c>
      <c r="F21" s="4">
        <f t="shared" si="2"/>
        <v>0.11556426500000005</v>
      </c>
    </row>
    <row r="23" spans="1:6" x14ac:dyDescent="0.2">
      <c r="A23" s="2" t="s">
        <v>5</v>
      </c>
      <c r="B23" s="2">
        <f>SUM(B2:B21)</f>
        <v>1522050000</v>
      </c>
      <c r="C23" s="3" cm="1">
        <f t="array" ref="C23">MMULT(TRANSPOSE(B2:B21),_xlfn.ANCHORARRAY(C2))/SUM(B2:B21)</f>
        <v>0.89596405783836452</v>
      </c>
      <c r="D23" s="2">
        <f>SUM(D2:D21)</f>
        <v>1363702094.2328827</v>
      </c>
      <c r="E23" s="2">
        <f>SUM(E2:E21)</f>
        <v>158347905.7671172</v>
      </c>
      <c r="F23" s="5" cm="1">
        <f t="array" ref="F23">MMULT(TRANSPOSE(B2:B21),F2:F21)/SUM(B2:B21)</f>
        <v>0.10403594216163543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3"/>
  <sheetViews>
    <sheetView workbookViewId="0">
      <selection activeCell="K52" sqref="K52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19</v>
      </c>
    </row>
    <row r="2" spans="1:6" x14ac:dyDescent="0.2">
      <c r="A2">
        <v>2004</v>
      </c>
      <c r="B2">
        <v>16350000</v>
      </c>
      <c r="C2" s="1" cm="1">
        <f t="array" ref="C2:C21">TRANSPOSE([1]M_NS_Mod!$B$10:$U$10)</f>
        <v>1</v>
      </c>
      <c r="D2">
        <f>B2*C2</f>
        <v>16350000</v>
      </c>
      <c r="E2">
        <f>B2-D2</f>
        <v>0</v>
      </c>
      <c r="F2" s="4">
        <f>E2/B2</f>
        <v>0</v>
      </c>
    </row>
    <row r="3" spans="1:6" x14ac:dyDescent="0.2">
      <c r="A3">
        <v>2005</v>
      </c>
      <c r="B3">
        <v>13750000</v>
      </c>
      <c r="C3" s="1">
        <v>1</v>
      </c>
      <c r="D3">
        <f t="shared" ref="D3:D21" si="0">B3*C3</f>
        <v>13750000</v>
      </c>
      <c r="E3">
        <f t="shared" ref="E3:E21" si="1">B3-D3</f>
        <v>0</v>
      </c>
      <c r="F3" s="4">
        <f t="shared" ref="F3:F21" si="2">E3/B3</f>
        <v>0</v>
      </c>
    </row>
    <row r="4" spans="1:6" x14ac:dyDescent="0.2">
      <c r="A4">
        <v>2006</v>
      </c>
      <c r="B4">
        <v>19700000</v>
      </c>
      <c r="C4" s="1">
        <v>0.98737453627788119</v>
      </c>
      <c r="D4">
        <f t="shared" si="0"/>
        <v>19451278.364674259</v>
      </c>
      <c r="E4">
        <f t="shared" si="1"/>
        <v>248721.63532574102</v>
      </c>
      <c r="F4" s="4">
        <f t="shared" si="2"/>
        <v>1.2625463722118833E-2</v>
      </c>
    </row>
    <row r="5" spans="1:6" x14ac:dyDescent="0.2">
      <c r="A5">
        <v>2007</v>
      </c>
      <c r="B5">
        <v>34100000</v>
      </c>
      <c r="C5" s="1">
        <v>0.97499580092719995</v>
      </c>
      <c r="D5">
        <f t="shared" si="0"/>
        <v>33247356.81161752</v>
      </c>
      <c r="E5">
        <f t="shared" si="1"/>
        <v>852643.18838248029</v>
      </c>
      <c r="F5" s="4">
        <f t="shared" si="2"/>
        <v>2.500419907280001E-2</v>
      </c>
    </row>
    <row r="6" spans="1:6" x14ac:dyDescent="0.2">
      <c r="A6">
        <v>2008</v>
      </c>
      <c r="B6">
        <v>46000000</v>
      </c>
      <c r="C6" s="1">
        <v>0.96286030169201875</v>
      </c>
      <c r="D6">
        <f t="shared" si="0"/>
        <v>44291573.87783286</v>
      </c>
      <c r="E6">
        <f t="shared" si="1"/>
        <v>1708426.1221671402</v>
      </c>
      <c r="F6" s="4">
        <f t="shared" si="2"/>
        <v>3.7139698307981313E-2</v>
      </c>
    </row>
    <row r="7" spans="1:6" x14ac:dyDescent="0.2">
      <c r="A7">
        <v>2009</v>
      </c>
      <c r="B7">
        <v>44350000</v>
      </c>
      <c r="C7" s="1">
        <v>0.95096457823039993</v>
      </c>
      <c r="D7">
        <f t="shared" si="0"/>
        <v>42175279.04451824</v>
      </c>
      <c r="E7">
        <f t="shared" si="1"/>
        <v>2174720.9554817602</v>
      </c>
      <c r="F7" s="4">
        <f t="shared" si="2"/>
        <v>4.9035421769600004E-2</v>
      </c>
    </row>
    <row r="8" spans="1:6" x14ac:dyDescent="0.2">
      <c r="A8">
        <v>2010</v>
      </c>
      <c r="B8">
        <v>63800000</v>
      </c>
      <c r="C8" s="1">
        <v>0.93930520197265621</v>
      </c>
      <c r="D8">
        <f t="shared" si="0"/>
        <v>59927671.885855466</v>
      </c>
      <c r="E8">
        <f t="shared" si="1"/>
        <v>3872328.1141445339</v>
      </c>
      <c r="F8" s="4">
        <f t="shared" si="2"/>
        <v>6.0694798027343788E-2</v>
      </c>
    </row>
    <row r="9" spans="1:6" x14ac:dyDescent="0.2">
      <c r="A9">
        <v>2011</v>
      </c>
      <c r="B9">
        <v>69050000</v>
      </c>
      <c r="C9" s="1">
        <v>0.92787877597959989</v>
      </c>
      <c r="D9">
        <f t="shared" si="0"/>
        <v>64070029.48139137</v>
      </c>
      <c r="E9">
        <f t="shared" si="1"/>
        <v>4979970.5186086297</v>
      </c>
      <c r="F9" s="4">
        <f t="shared" si="2"/>
        <v>7.2121224020400138E-2</v>
      </c>
    </row>
    <row r="10" spans="1:6" x14ac:dyDescent="0.2">
      <c r="A10">
        <v>2012</v>
      </c>
      <c r="B10">
        <v>89050000</v>
      </c>
      <c r="C10" s="1">
        <v>0.91668193480079374</v>
      </c>
      <c r="D10">
        <f t="shared" si="0"/>
        <v>81630526.294010684</v>
      </c>
      <c r="E10">
        <f t="shared" si="1"/>
        <v>7419473.7059893161</v>
      </c>
      <c r="F10" s="4">
        <f t="shared" si="2"/>
        <v>8.3318065199206245E-2</v>
      </c>
    </row>
    <row r="11" spans="1:6" x14ac:dyDescent="0.2">
      <c r="A11">
        <v>2013</v>
      </c>
      <c r="B11">
        <v>97050000</v>
      </c>
      <c r="C11" s="1">
        <v>0.90571134433279998</v>
      </c>
      <c r="D11">
        <f t="shared" si="0"/>
        <v>87899285.967498243</v>
      </c>
      <c r="E11">
        <f t="shared" si="1"/>
        <v>9150714.0325017571</v>
      </c>
      <c r="F11" s="4">
        <f t="shared" si="2"/>
        <v>9.4288655667199975E-2</v>
      </c>
    </row>
    <row r="12" spans="1:6" x14ac:dyDescent="0.2">
      <c r="A12">
        <v>2014</v>
      </c>
      <c r="B12">
        <v>89250000</v>
      </c>
      <c r="C12" s="1">
        <v>0.89496370167743122</v>
      </c>
      <c r="D12">
        <f t="shared" si="0"/>
        <v>79875510.374710739</v>
      </c>
      <c r="E12">
        <f t="shared" si="1"/>
        <v>9374489.6252892613</v>
      </c>
      <c r="F12" s="4">
        <f t="shared" si="2"/>
        <v>0.10503629832256875</v>
      </c>
    </row>
    <row r="13" spans="1:6" x14ac:dyDescent="0.2">
      <c r="A13">
        <v>2015</v>
      </c>
      <c r="B13">
        <v>119650000</v>
      </c>
      <c r="C13" s="1">
        <v>0.88443573499999995</v>
      </c>
      <c r="D13">
        <f t="shared" si="0"/>
        <v>105822735.69274999</v>
      </c>
      <c r="E13">
        <f t="shared" si="1"/>
        <v>13827264.307250008</v>
      </c>
      <c r="F13" s="4">
        <f t="shared" si="2"/>
        <v>0.11556426500000007</v>
      </c>
    </row>
    <row r="14" spans="1:6" x14ac:dyDescent="0.2">
      <c r="A14">
        <v>2016</v>
      </c>
      <c r="B14">
        <v>144700000</v>
      </c>
      <c r="C14" s="1">
        <v>0.88443573499999995</v>
      </c>
      <c r="D14">
        <f t="shared" si="0"/>
        <v>127977850.8545</v>
      </c>
      <c r="E14">
        <f t="shared" si="1"/>
        <v>16722149.145500004</v>
      </c>
      <c r="F14" s="4">
        <f t="shared" si="2"/>
        <v>0.11556426500000003</v>
      </c>
    </row>
    <row r="15" spans="1:6" x14ac:dyDescent="0.2">
      <c r="A15">
        <v>2017</v>
      </c>
      <c r="B15">
        <v>135350000</v>
      </c>
      <c r="C15" s="1">
        <v>0.88443573499999995</v>
      </c>
      <c r="D15">
        <f t="shared" si="0"/>
        <v>119708376.73224999</v>
      </c>
      <c r="E15">
        <f t="shared" si="1"/>
        <v>15641623.26775001</v>
      </c>
      <c r="F15" s="4">
        <f t="shared" si="2"/>
        <v>0.11556426500000007</v>
      </c>
    </row>
    <row r="16" spans="1:6" x14ac:dyDescent="0.2">
      <c r="A16">
        <v>2018</v>
      </c>
      <c r="B16">
        <v>170450000</v>
      </c>
      <c r="C16" s="1">
        <v>0.88443573499999995</v>
      </c>
      <c r="D16">
        <f t="shared" si="0"/>
        <v>150752071.03074998</v>
      </c>
      <c r="E16">
        <f t="shared" si="1"/>
        <v>19697928.969250023</v>
      </c>
      <c r="F16" s="4">
        <f t="shared" si="2"/>
        <v>0.11556426500000014</v>
      </c>
    </row>
    <row r="17" spans="1:6" x14ac:dyDescent="0.2">
      <c r="A17">
        <v>2019</v>
      </c>
      <c r="B17">
        <v>222550000</v>
      </c>
      <c r="C17" s="1">
        <v>0.88443573499999995</v>
      </c>
      <c r="D17">
        <f t="shared" si="0"/>
        <v>196831172.82424998</v>
      </c>
      <c r="E17">
        <f t="shared" si="1"/>
        <v>25718827.175750017</v>
      </c>
      <c r="F17" s="4">
        <f t="shared" si="2"/>
        <v>0.11556426500000008</v>
      </c>
    </row>
    <row r="18" spans="1:6" x14ac:dyDescent="0.2">
      <c r="A18">
        <v>2020</v>
      </c>
      <c r="B18">
        <v>312350000</v>
      </c>
      <c r="C18" s="1">
        <v>0.88443573499999995</v>
      </c>
      <c r="D18">
        <f t="shared" si="0"/>
        <v>276253501.82725</v>
      </c>
      <c r="E18">
        <f t="shared" si="1"/>
        <v>36096498.172749996</v>
      </c>
      <c r="F18" s="4">
        <f t="shared" si="2"/>
        <v>0.11556426499999999</v>
      </c>
    </row>
    <row r="19" spans="1:6" x14ac:dyDescent="0.2">
      <c r="A19">
        <v>2021</v>
      </c>
      <c r="B19">
        <v>300500000</v>
      </c>
      <c r="C19" s="1">
        <v>0.88443573499999995</v>
      </c>
      <c r="D19">
        <f t="shared" si="0"/>
        <v>265772938.36749998</v>
      </c>
      <c r="E19">
        <f t="shared" si="1"/>
        <v>34727061.632500023</v>
      </c>
      <c r="F19" s="4">
        <f t="shared" si="2"/>
        <v>0.11556426500000007</v>
      </c>
    </row>
    <row r="20" spans="1:6" x14ac:dyDescent="0.2">
      <c r="A20">
        <v>2022</v>
      </c>
      <c r="B20">
        <v>309000000</v>
      </c>
      <c r="C20" s="1">
        <v>0.88443573499999995</v>
      </c>
      <c r="D20">
        <f t="shared" si="0"/>
        <v>273290642.11500001</v>
      </c>
      <c r="E20">
        <f t="shared" si="1"/>
        <v>35709357.88499999</v>
      </c>
      <c r="F20" s="4">
        <f t="shared" si="2"/>
        <v>0.11556426499999997</v>
      </c>
    </row>
    <row r="21" spans="1:6" x14ac:dyDescent="0.2">
      <c r="A21">
        <v>2023</v>
      </c>
      <c r="B21">
        <v>320500000</v>
      </c>
      <c r="C21" s="1">
        <v>0.88443573499999995</v>
      </c>
      <c r="D21">
        <f t="shared" si="0"/>
        <v>283461653.0675</v>
      </c>
      <c r="E21">
        <f t="shared" si="1"/>
        <v>37038346.932500005</v>
      </c>
      <c r="F21" s="4">
        <f t="shared" si="2"/>
        <v>0.11556426500000001</v>
      </c>
    </row>
    <row r="23" spans="1:6" x14ac:dyDescent="0.2">
      <c r="A23" s="2" t="s">
        <v>5</v>
      </c>
      <c r="B23" s="2">
        <f>SUM(B2:B21)</f>
        <v>2617500000</v>
      </c>
      <c r="C23" s="3" cm="1">
        <f t="array" ref="C23">MMULT(TRANSPOSE(B2:B21),_xlfn.ANCHORARRAY(C2))/SUM(B2:B21)</f>
        <v>0.89495299125648886</v>
      </c>
      <c r="D23" s="2">
        <f>SUM(D2:D21)</f>
        <v>2342539454.6138597</v>
      </c>
      <c r="E23" s="2">
        <f>SUM(E2:E21)</f>
        <v>274960545.3861407</v>
      </c>
      <c r="F23" s="5" cm="1">
        <f t="array" ref="F23">MMULT(TRANSPOSE(B2:B21),F2:F21)/SUM(B2:B21)</f>
        <v>0.10504700874351125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3"/>
  <sheetViews>
    <sheetView workbookViewId="0">
      <selection activeCell="L67" sqref="L67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19</v>
      </c>
    </row>
    <row r="2" spans="1:6" x14ac:dyDescent="0.2">
      <c r="A2">
        <v>2004</v>
      </c>
      <c r="B2">
        <v>20100000</v>
      </c>
      <c r="C2" s="1" cm="1">
        <f t="array" ref="C2:C21">TRANSPOSE([1]M_NS_L!$B$10:$U$10)</f>
        <v>1</v>
      </c>
      <c r="D2">
        <f>B2*C2</f>
        <v>20100000</v>
      </c>
      <c r="E2">
        <f>B2-D2</f>
        <v>0</v>
      </c>
      <c r="F2" s="4">
        <f>E2/B2</f>
        <v>0</v>
      </c>
    </row>
    <row r="3" spans="1:6" x14ac:dyDescent="0.2">
      <c r="A3">
        <v>2005</v>
      </c>
      <c r="B3">
        <v>26350000</v>
      </c>
      <c r="C3" s="1">
        <v>1</v>
      </c>
      <c r="D3">
        <f t="shared" ref="D3:D21" si="0">B3*C3</f>
        <v>26350000</v>
      </c>
      <c r="E3">
        <f t="shared" ref="E3:E21" si="1">B3-D3</f>
        <v>0</v>
      </c>
      <c r="F3" s="4">
        <f t="shared" ref="F3:F21" si="2">E3/B3</f>
        <v>0</v>
      </c>
    </row>
    <row r="4" spans="1:6" x14ac:dyDescent="0.2">
      <c r="A4">
        <v>2006</v>
      </c>
      <c r="B4">
        <v>35650000</v>
      </c>
      <c r="C4" s="1">
        <v>0.98737453627788119</v>
      </c>
      <c r="D4">
        <f t="shared" si="0"/>
        <v>35199902.218306467</v>
      </c>
      <c r="E4">
        <f t="shared" si="1"/>
        <v>450097.78169353306</v>
      </c>
      <c r="F4" s="4">
        <f t="shared" si="2"/>
        <v>1.262546372211874E-2</v>
      </c>
    </row>
    <row r="5" spans="1:6" x14ac:dyDescent="0.2">
      <c r="A5">
        <v>2007</v>
      </c>
      <c r="B5">
        <v>51100000</v>
      </c>
      <c r="C5" s="1">
        <v>0.97499580092719995</v>
      </c>
      <c r="D5">
        <f t="shared" si="0"/>
        <v>49822285.427379921</v>
      </c>
      <c r="E5">
        <f t="shared" si="1"/>
        <v>1277714.5726200789</v>
      </c>
      <c r="F5" s="4">
        <f t="shared" si="2"/>
        <v>2.5004199072799979E-2</v>
      </c>
    </row>
    <row r="6" spans="1:6" x14ac:dyDescent="0.2">
      <c r="A6">
        <v>2008</v>
      </c>
      <c r="B6">
        <v>49100000</v>
      </c>
      <c r="C6" s="1">
        <v>0.96286030169201875</v>
      </c>
      <c r="D6">
        <f t="shared" si="0"/>
        <v>47276440.81307812</v>
      </c>
      <c r="E6">
        <f t="shared" si="1"/>
        <v>1823559.1869218796</v>
      </c>
      <c r="F6" s="4">
        <f t="shared" si="2"/>
        <v>3.7139698307981257E-2</v>
      </c>
    </row>
    <row r="7" spans="1:6" x14ac:dyDescent="0.2">
      <c r="A7">
        <v>2009</v>
      </c>
      <c r="B7">
        <v>63500000</v>
      </c>
      <c r="C7" s="1">
        <v>0.95096457823039993</v>
      </c>
      <c r="D7">
        <f t="shared" si="0"/>
        <v>60386250.717630394</v>
      </c>
      <c r="E7">
        <f t="shared" si="1"/>
        <v>3113749.2823696062</v>
      </c>
      <c r="F7" s="4">
        <f t="shared" si="2"/>
        <v>4.9035421769600095E-2</v>
      </c>
    </row>
    <row r="8" spans="1:6" x14ac:dyDescent="0.2">
      <c r="A8">
        <v>2010</v>
      </c>
      <c r="B8">
        <v>86500000</v>
      </c>
      <c r="C8" s="1">
        <v>0.93930520197265621</v>
      </c>
      <c r="D8">
        <f t="shared" si="0"/>
        <v>81249899.970634758</v>
      </c>
      <c r="E8">
        <f t="shared" si="1"/>
        <v>5250100.0293652415</v>
      </c>
      <c r="F8" s="4">
        <f t="shared" si="2"/>
        <v>6.069479802734383E-2</v>
      </c>
    </row>
    <row r="9" spans="1:6" x14ac:dyDescent="0.2">
      <c r="A9">
        <v>2011</v>
      </c>
      <c r="B9">
        <v>66750000</v>
      </c>
      <c r="C9" s="1">
        <v>0.92787877597959989</v>
      </c>
      <c r="D9">
        <f t="shared" si="0"/>
        <v>61935908.296638295</v>
      </c>
      <c r="E9">
        <f t="shared" si="1"/>
        <v>4814091.7033617049</v>
      </c>
      <c r="F9" s="4">
        <f t="shared" si="2"/>
        <v>7.2121224020400068E-2</v>
      </c>
    </row>
    <row r="10" spans="1:6" x14ac:dyDescent="0.2">
      <c r="A10">
        <v>2012</v>
      </c>
      <c r="B10">
        <v>108750000</v>
      </c>
      <c r="C10" s="1">
        <v>0.91668193480079374</v>
      </c>
      <c r="D10">
        <f t="shared" si="0"/>
        <v>99689160.409586325</v>
      </c>
      <c r="E10">
        <f t="shared" si="1"/>
        <v>9060839.5904136747</v>
      </c>
      <c r="F10" s="4">
        <f t="shared" si="2"/>
        <v>8.3318065199206204E-2</v>
      </c>
    </row>
    <row r="11" spans="1:6" x14ac:dyDescent="0.2">
      <c r="A11">
        <v>2013</v>
      </c>
      <c r="B11">
        <v>122750000</v>
      </c>
      <c r="C11" s="1">
        <v>0.90571134433279998</v>
      </c>
      <c r="D11">
        <f t="shared" si="0"/>
        <v>111176067.5168512</v>
      </c>
      <c r="E11">
        <f t="shared" si="1"/>
        <v>11573932.483148798</v>
      </c>
      <c r="F11" s="4">
        <f t="shared" si="2"/>
        <v>9.4288655667199989E-2</v>
      </c>
    </row>
    <row r="12" spans="1:6" x14ac:dyDescent="0.2">
      <c r="A12">
        <v>2014</v>
      </c>
      <c r="B12">
        <v>120800000</v>
      </c>
      <c r="C12" s="1">
        <v>0.89496370167743122</v>
      </c>
      <c r="D12">
        <f t="shared" si="0"/>
        <v>108111615.16263369</v>
      </c>
      <c r="E12">
        <f t="shared" si="1"/>
        <v>12688384.837366313</v>
      </c>
      <c r="F12" s="4">
        <f t="shared" si="2"/>
        <v>0.10503629832256882</v>
      </c>
    </row>
    <row r="13" spans="1:6" x14ac:dyDescent="0.2">
      <c r="A13">
        <v>2015</v>
      </c>
      <c r="B13">
        <v>145100000</v>
      </c>
      <c r="C13" s="1">
        <v>0.88443573499999995</v>
      </c>
      <c r="D13">
        <f t="shared" si="0"/>
        <v>128331625.1485</v>
      </c>
      <c r="E13">
        <f t="shared" si="1"/>
        <v>16768374.851500005</v>
      </c>
      <c r="F13" s="4">
        <f t="shared" si="2"/>
        <v>0.11556426500000003</v>
      </c>
    </row>
    <row r="14" spans="1:6" x14ac:dyDescent="0.2">
      <c r="A14">
        <v>2016</v>
      </c>
      <c r="B14">
        <v>210850000</v>
      </c>
      <c r="C14" s="1">
        <v>0.88443573499999995</v>
      </c>
      <c r="D14">
        <f t="shared" si="0"/>
        <v>186483274.72474998</v>
      </c>
      <c r="E14">
        <f t="shared" si="1"/>
        <v>24366725.275250018</v>
      </c>
      <c r="F14" s="4">
        <f t="shared" si="2"/>
        <v>0.11556426500000008</v>
      </c>
    </row>
    <row r="15" spans="1:6" x14ac:dyDescent="0.2">
      <c r="A15">
        <v>2017</v>
      </c>
      <c r="B15">
        <v>242000000</v>
      </c>
      <c r="C15" s="1">
        <v>0.88443573499999995</v>
      </c>
      <c r="D15">
        <f t="shared" si="0"/>
        <v>214033447.86999997</v>
      </c>
      <c r="E15">
        <f t="shared" si="1"/>
        <v>27966552.130000025</v>
      </c>
      <c r="F15" s="4">
        <f t="shared" si="2"/>
        <v>0.11556426500000011</v>
      </c>
    </row>
    <row r="16" spans="1:6" x14ac:dyDescent="0.2">
      <c r="A16">
        <v>2018</v>
      </c>
      <c r="B16">
        <v>234350000</v>
      </c>
      <c r="C16" s="1">
        <v>0.88443573499999995</v>
      </c>
      <c r="D16">
        <f t="shared" si="0"/>
        <v>207267514.49724999</v>
      </c>
      <c r="E16">
        <f t="shared" si="1"/>
        <v>27082485.502750009</v>
      </c>
      <c r="F16" s="4">
        <f t="shared" si="2"/>
        <v>0.11556426500000004</v>
      </c>
    </row>
    <row r="17" spans="1:6" x14ac:dyDescent="0.2">
      <c r="A17">
        <v>2019</v>
      </c>
      <c r="B17">
        <v>248450000</v>
      </c>
      <c r="C17" s="1">
        <v>0.88443573499999995</v>
      </c>
      <c r="D17">
        <f t="shared" si="0"/>
        <v>219738058.36074999</v>
      </c>
      <c r="E17">
        <f t="shared" si="1"/>
        <v>28711941.63925001</v>
      </c>
      <c r="F17" s="4">
        <f t="shared" si="2"/>
        <v>0.11556426500000004</v>
      </c>
    </row>
    <row r="18" spans="1:6" x14ac:dyDescent="0.2">
      <c r="A18">
        <v>2020</v>
      </c>
      <c r="B18">
        <v>427550000</v>
      </c>
      <c r="C18" s="1">
        <v>0.88443573499999995</v>
      </c>
      <c r="D18">
        <f t="shared" si="0"/>
        <v>378140498.49924999</v>
      </c>
      <c r="E18">
        <f t="shared" si="1"/>
        <v>49409501.500750005</v>
      </c>
      <c r="F18" s="4">
        <f t="shared" si="2"/>
        <v>0.11556426500000001</v>
      </c>
    </row>
    <row r="19" spans="1:6" x14ac:dyDescent="0.2">
      <c r="A19">
        <v>2021</v>
      </c>
      <c r="B19">
        <v>401400000</v>
      </c>
      <c r="C19" s="1">
        <v>0.88443573499999995</v>
      </c>
      <c r="D19">
        <f t="shared" si="0"/>
        <v>355012504.02899998</v>
      </c>
      <c r="E19">
        <f t="shared" si="1"/>
        <v>46387495.971000016</v>
      </c>
      <c r="F19" s="4">
        <f t="shared" si="2"/>
        <v>0.11556426500000004</v>
      </c>
    </row>
    <row r="20" spans="1:6" x14ac:dyDescent="0.2">
      <c r="A20">
        <v>2022</v>
      </c>
      <c r="B20">
        <v>367750000</v>
      </c>
      <c r="C20" s="1">
        <v>0.88443573499999995</v>
      </c>
      <c r="D20">
        <f t="shared" si="0"/>
        <v>325251241.54624999</v>
      </c>
      <c r="E20">
        <f t="shared" si="1"/>
        <v>42498758.453750014</v>
      </c>
      <c r="F20" s="4">
        <f t="shared" si="2"/>
        <v>0.11556426500000004</v>
      </c>
    </row>
    <row r="21" spans="1:6" x14ac:dyDescent="0.2">
      <c r="A21">
        <v>2023</v>
      </c>
      <c r="B21">
        <v>467650000</v>
      </c>
      <c r="C21" s="1">
        <v>0.88443573499999995</v>
      </c>
      <c r="D21">
        <f t="shared" si="0"/>
        <v>413606371.47274995</v>
      </c>
      <c r="E21">
        <f t="shared" si="1"/>
        <v>54043628.527250051</v>
      </c>
      <c r="F21" s="4">
        <f t="shared" si="2"/>
        <v>0.11556426500000011</v>
      </c>
    </row>
    <row r="23" spans="1:6" x14ac:dyDescent="0.2">
      <c r="A23" s="2" t="s">
        <v>5</v>
      </c>
      <c r="B23" s="2">
        <f>SUM(B2:B21)</f>
        <v>3496450000</v>
      </c>
      <c r="C23" s="3" cm="1">
        <f t="array" ref="C23">MMULT(TRANSPOSE(B2:B21),_xlfn.ANCHORARRAY(C2))/SUM(B2:B21)</f>
        <v>0.89495404386770561</v>
      </c>
      <c r="D23" s="2">
        <f>SUM(D2:D21)</f>
        <v>3129162066.6812391</v>
      </c>
      <c r="E23" s="2">
        <f>SUM(E2:E21)</f>
        <v>367287933.31876099</v>
      </c>
      <c r="F23" s="5" cm="1">
        <f t="array" ref="F23">MMULT(TRANSPOSE(B2:B21),F2:F21)/SUM(B2:B21)</f>
        <v>0.10504595613229446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3"/>
  <sheetViews>
    <sheetView workbookViewId="0">
      <selection activeCell="N71" sqref="N70:N71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19</v>
      </c>
    </row>
    <row r="2" spans="1:6" x14ac:dyDescent="0.2">
      <c r="A2">
        <v>2004</v>
      </c>
      <c r="B2">
        <v>21200000</v>
      </c>
      <c r="C2" s="1" cm="1">
        <f t="array" ref="C2:C21">TRANSPOSE([1]M_NS_VL!$B$10:$U$10)</f>
        <v>1</v>
      </c>
      <c r="D2">
        <f>B2*C2</f>
        <v>21200000</v>
      </c>
      <c r="E2">
        <f>B2-D2</f>
        <v>0</v>
      </c>
      <c r="F2" s="4">
        <f>E2/B2</f>
        <v>0</v>
      </c>
    </row>
    <row r="3" spans="1:6" x14ac:dyDescent="0.2">
      <c r="A3">
        <v>2005</v>
      </c>
      <c r="B3">
        <v>34300000</v>
      </c>
      <c r="C3" s="1">
        <v>1</v>
      </c>
      <c r="D3">
        <f t="shared" ref="D3:D21" si="0">B3*C3</f>
        <v>34300000</v>
      </c>
      <c r="E3">
        <f t="shared" ref="E3:E21" si="1">B3-D3</f>
        <v>0</v>
      </c>
      <c r="F3" s="4">
        <f t="shared" ref="F3:F21" si="2">E3/B3</f>
        <v>0</v>
      </c>
    </row>
    <row r="4" spans="1:6" x14ac:dyDescent="0.2">
      <c r="A4">
        <v>2006</v>
      </c>
      <c r="B4">
        <v>41650000</v>
      </c>
      <c r="C4" s="1">
        <v>0.98737453627788119</v>
      </c>
      <c r="D4">
        <f t="shared" si="0"/>
        <v>41124149.435973749</v>
      </c>
      <c r="E4">
        <f t="shared" si="1"/>
        <v>525850.56402625144</v>
      </c>
      <c r="F4" s="4">
        <f t="shared" si="2"/>
        <v>1.2625463722118882E-2</v>
      </c>
    </row>
    <row r="5" spans="1:6" x14ac:dyDescent="0.2">
      <c r="A5">
        <v>2007</v>
      </c>
      <c r="B5">
        <v>62700000</v>
      </c>
      <c r="C5" s="1">
        <v>0.97499580092719995</v>
      </c>
      <c r="D5">
        <f t="shared" si="0"/>
        <v>61132236.718135439</v>
      </c>
      <c r="E5">
        <f t="shared" si="1"/>
        <v>1567763.2818645611</v>
      </c>
      <c r="F5" s="4">
        <f t="shared" si="2"/>
        <v>2.5004199072800017E-2</v>
      </c>
    </row>
    <row r="6" spans="1:6" x14ac:dyDescent="0.2">
      <c r="A6">
        <v>2008</v>
      </c>
      <c r="B6">
        <v>73950000</v>
      </c>
      <c r="C6" s="1">
        <v>0.96286030169201875</v>
      </c>
      <c r="D6">
        <f t="shared" si="0"/>
        <v>71203519.310124785</v>
      </c>
      <c r="E6">
        <f t="shared" si="1"/>
        <v>2746480.6898752153</v>
      </c>
      <c r="F6" s="4">
        <f t="shared" si="2"/>
        <v>3.7139698307981278E-2</v>
      </c>
    </row>
    <row r="7" spans="1:6" x14ac:dyDescent="0.2">
      <c r="A7">
        <v>2009</v>
      </c>
      <c r="B7">
        <v>71050000</v>
      </c>
      <c r="C7" s="1">
        <v>0.95096457823039993</v>
      </c>
      <c r="D7">
        <f t="shared" si="0"/>
        <v>67566033.283269912</v>
      </c>
      <c r="E7">
        <f t="shared" si="1"/>
        <v>3483966.716730088</v>
      </c>
      <c r="F7" s="4">
        <f t="shared" si="2"/>
        <v>4.9035421769600115E-2</v>
      </c>
    </row>
    <row r="8" spans="1:6" x14ac:dyDescent="0.2">
      <c r="A8">
        <v>2010</v>
      </c>
      <c r="B8">
        <v>94500000</v>
      </c>
      <c r="C8" s="1">
        <v>0.93930520197265621</v>
      </c>
      <c r="D8">
        <f t="shared" si="0"/>
        <v>88764341.586416006</v>
      </c>
      <c r="E8">
        <f t="shared" si="1"/>
        <v>5735658.4135839939</v>
      </c>
      <c r="F8" s="4">
        <f t="shared" si="2"/>
        <v>6.0694798027343851E-2</v>
      </c>
    </row>
    <row r="9" spans="1:6" x14ac:dyDescent="0.2">
      <c r="A9">
        <v>2011</v>
      </c>
      <c r="B9">
        <v>83100000</v>
      </c>
      <c r="C9" s="1">
        <v>0.92787877597959989</v>
      </c>
      <c r="D9">
        <f t="shared" si="0"/>
        <v>77106726.283904746</v>
      </c>
      <c r="E9">
        <f t="shared" si="1"/>
        <v>5993273.7160952538</v>
      </c>
      <c r="F9" s="4">
        <f t="shared" si="2"/>
        <v>7.2121224020400165E-2</v>
      </c>
    </row>
    <row r="10" spans="1:6" x14ac:dyDescent="0.2">
      <c r="A10">
        <v>2012</v>
      </c>
      <c r="B10">
        <v>132550000</v>
      </c>
      <c r="C10" s="1">
        <v>0.91668193480079374</v>
      </c>
      <c r="D10">
        <f t="shared" si="0"/>
        <v>121506190.45784521</v>
      </c>
      <c r="E10">
        <f t="shared" si="1"/>
        <v>11043809.542154789</v>
      </c>
      <c r="F10" s="4">
        <f t="shared" si="2"/>
        <v>8.3318065199206259E-2</v>
      </c>
    </row>
    <row r="11" spans="1:6" x14ac:dyDescent="0.2">
      <c r="A11">
        <v>2013</v>
      </c>
      <c r="B11">
        <v>130350000</v>
      </c>
      <c r="C11" s="1">
        <v>0.90571134433279998</v>
      </c>
      <c r="D11">
        <f t="shared" si="0"/>
        <v>118059473.73378047</v>
      </c>
      <c r="E11">
        <f t="shared" si="1"/>
        <v>12290526.266219527</v>
      </c>
      <c r="F11" s="4">
        <f t="shared" si="2"/>
        <v>9.4288655667200044E-2</v>
      </c>
    </row>
    <row r="12" spans="1:6" x14ac:dyDescent="0.2">
      <c r="A12">
        <v>2014</v>
      </c>
      <c r="B12">
        <v>169600000</v>
      </c>
      <c r="C12" s="1">
        <v>0.89496370167743122</v>
      </c>
      <c r="D12">
        <f t="shared" si="0"/>
        <v>151785843.80449232</v>
      </c>
      <c r="E12">
        <f t="shared" si="1"/>
        <v>17814156.195507675</v>
      </c>
      <c r="F12" s="4">
        <f t="shared" si="2"/>
        <v>0.10503629832256885</v>
      </c>
    </row>
    <row r="13" spans="1:6" x14ac:dyDescent="0.2">
      <c r="A13">
        <v>2015</v>
      </c>
      <c r="B13">
        <v>188600000</v>
      </c>
      <c r="C13" s="1">
        <v>0.88443573499999995</v>
      </c>
      <c r="D13">
        <f t="shared" si="0"/>
        <v>166804579.62099999</v>
      </c>
      <c r="E13">
        <f t="shared" si="1"/>
        <v>21795420.379000008</v>
      </c>
      <c r="F13" s="4">
        <f t="shared" si="2"/>
        <v>0.11556426500000004</v>
      </c>
    </row>
    <row r="14" spans="1:6" x14ac:dyDescent="0.2">
      <c r="A14">
        <v>2016</v>
      </c>
      <c r="B14">
        <v>210200000</v>
      </c>
      <c r="C14" s="1">
        <v>0.88443573499999995</v>
      </c>
      <c r="D14">
        <f t="shared" si="0"/>
        <v>185908391.49699998</v>
      </c>
      <c r="E14">
        <f t="shared" si="1"/>
        <v>24291608.503000021</v>
      </c>
      <c r="F14" s="4">
        <f t="shared" si="2"/>
        <v>0.1155642650000001</v>
      </c>
    </row>
    <row r="15" spans="1:6" x14ac:dyDescent="0.2">
      <c r="A15">
        <v>2017</v>
      </c>
      <c r="B15">
        <v>236600000</v>
      </c>
      <c r="C15" s="1">
        <v>0.88443573499999995</v>
      </c>
      <c r="D15">
        <f t="shared" si="0"/>
        <v>209257494.90099999</v>
      </c>
      <c r="E15">
        <f t="shared" si="1"/>
        <v>27342505.099000007</v>
      </c>
      <c r="F15" s="4">
        <f t="shared" si="2"/>
        <v>0.11556426500000003</v>
      </c>
    </row>
    <row r="16" spans="1:6" x14ac:dyDescent="0.2">
      <c r="A16">
        <v>2018</v>
      </c>
      <c r="B16">
        <v>292750000</v>
      </c>
      <c r="C16" s="1">
        <v>0.88443573499999995</v>
      </c>
      <c r="D16">
        <f t="shared" si="0"/>
        <v>258918561.42124999</v>
      </c>
      <c r="E16">
        <f t="shared" si="1"/>
        <v>33831438.578750014</v>
      </c>
      <c r="F16" s="4">
        <f t="shared" si="2"/>
        <v>0.11556426500000005</v>
      </c>
    </row>
    <row r="17" spans="1:6" x14ac:dyDescent="0.2">
      <c r="A17">
        <v>2019</v>
      </c>
      <c r="B17">
        <v>257700000</v>
      </c>
      <c r="C17" s="1">
        <v>0.88443573499999995</v>
      </c>
      <c r="D17">
        <f t="shared" si="0"/>
        <v>227919088.90949997</v>
      </c>
      <c r="E17">
        <f t="shared" si="1"/>
        <v>29780911.090500027</v>
      </c>
      <c r="F17" s="4">
        <f t="shared" si="2"/>
        <v>0.11556426500000011</v>
      </c>
    </row>
    <row r="18" spans="1:6" x14ac:dyDescent="0.2">
      <c r="A18">
        <v>2020</v>
      </c>
      <c r="B18">
        <v>478350000</v>
      </c>
      <c r="C18" s="1">
        <v>0.88443573499999995</v>
      </c>
      <c r="D18">
        <f t="shared" si="0"/>
        <v>423069833.83724999</v>
      </c>
      <c r="E18">
        <f t="shared" si="1"/>
        <v>55280166.162750006</v>
      </c>
      <c r="F18" s="4">
        <f t="shared" si="2"/>
        <v>0.11556426500000001</v>
      </c>
    </row>
    <row r="19" spans="1:6" x14ac:dyDescent="0.2">
      <c r="A19">
        <v>2021</v>
      </c>
      <c r="B19">
        <v>439750000</v>
      </c>
      <c r="C19" s="1">
        <v>0.88443573499999995</v>
      </c>
      <c r="D19">
        <f t="shared" si="0"/>
        <v>388930614.46625</v>
      </c>
      <c r="E19">
        <f t="shared" si="1"/>
        <v>50819385.533749998</v>
      </c>
      <c r="F19" s="4">
        <f t="shared" si="2"/>
        <v>0.115564265</v>
      </c>
    </row>
    <row r="20" spans="1:6" x14ac:dyDescent="0.2">
      <c r="A20">
        <v>2022</v>
      </c>
      <c r="B20">
        <v>417200000</v>
      </c>
      <c r="C20" s="1">
        <v>0.88443573499999995</v>
      </c>
      <c r="D20">
        <f t="shared" si="0"/>
        <v>368986588.64199996</v>
      </c>
      <c r="E20">
        <f t="shared" si="1"/>
        <v>48213411.35800004</v>
      </c>
      <c r="F20" s="4">
        <f t="shared" si="2"/>
        <v>0.1155642650000001</v>
      </c>
    </row>
    <row r="21" spans="1:6" x14ac:dyDescent="0.2">
      <c r="A21">
        <v>2023</v>
      </c>
      <c r="B21">
        <v>437200000</v>
      </c>
      <c r="C21" s="1">
        <v>0.88443573499999995</v>
      </c>
      <c r="D21">
        <f t="shared" si="0"/>
        <v>386675303.34199995</v>
      </c>
      <c r="E21">
        <f t="shared" si="1"/>
        <v>50524696.658000052</v>
      </c>
      <c r="F21" s="4">
        <f t="shared" si="2"/>
        <v>0.11556426500000012</v>
      </c>
    </row>
    <row r="23" spans="1:6" x14ac:dyDescent="0.2">
      <c r="A23" s="2" t="s">
        <v>5</v>
      </c>
      <c r="B23" s="2">
        <f>SUM(B2:B21)</f>
        <v>3873300000</v>
      </c>
      <c r="C23" s="3" cm="1">
        <f t="array" ref="C23">MMULT(TRANSPOSE(B2:B21),_xlfn.ANCHORARRAY(C2))/SUM(B2:B21)</f>
        <v>0.89593343434569805</v>
      </c>
      <c r="D23" s="2">
        <f>SUM(D2:D21)</f>
        <v>3470218971.2511921</v>
      </c>
      <c r="E23" s="2">
        <f>SUM(E2:E21)</f>
        <v>403081028.74880749</v>
      </c>
      <c r="F23" s="5" cm="1">
        <f t="array" ref="F23">MMULT(TRANSPOSE(B2:B21),F2:F21)/SUM(B2:B21)</f>
        <v>0.10406656565430189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3"/>
  <sheetViews>
    <sheetView workbookViewId="0">
      <selection activeCell="P70" sqref="P69:P70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19</v>
      </c>
    </row>
    <row r="2" spans="1:6" x14ac:dyDescent="0.2">
      <c r="A2">
        <v>2004</v>
      </c>
      <c r="B2">
        <v>4850000</v>
      </c>
      <c r="C2" s="1" cm="1">
        <f t="array" ref="C2:C21">TRANSPOSE([1]F_S_High!$B$10:$U$10)</f>
        <v>1</v>
      </c>
      <c r="D2">
        <f>B2*C2</f>
        <v>4850000</v>
      </c>
      <c r="E2">
        <f>B2-D2</f>
        <v>0</v>
      </c>
      <c r="F2" s="4">
        <f>E2/B2</f>
        <v>0</v>
      </c>
    </row>
    <row r="3" spans="1:6" x14ac:dyDescent="0.2">
      <c r="A3">
        <v>2005</v>
      </c>
      <c r="B3">
        <v>400000</v>
      </c>
      <c r="C3" s="1">
        <v>1</v>
      </c>
      <c r="D3">
        <f t="shared" ref="D3:D21" si="0">B3*C3</f>
        <v>400000</v>
      </c>
      <c r="E3">
        <f t="shared" ref="E3:E21" si="1">B3-D3</f>
        <v>0</v>
      </c>
      <c r="F3" s="4">
        <f t="shared" ref="F3:F21" si="2">E3/B3</f>
        <v>0</v>
      </c>
    </row>
    <row r="4" spans="1:6" x14ac:dyDescent="0.2">
      <c r="A4">
        <v>2006</v>
      </c>
      <c r="B4">
        <v>8350000</v>
      </c>
      <c r="C4" s="1">
        <v>0.97022820744512117</v>
      </c>
      <c r="D4">
        <f t="shared" si="0"/>
        <v>8101405.5321667613</v>
      </c>
      <c r="E4">
        <f t="shared" si="1"/>
        <v>248594.46783323865</v>
      </c>
      <c r="F4" s="4">
        <f t="shared" si="2"/>
        <v>2.9771792554878881E-2</v>
      </c>
    </row>
    <row r="5" spans="1:6" x14ac:dyDescent="0.2">
      <c r="A5">
        <v>2007</v>
      </c>
      <c r="B5">
        <v>4200000</v>
      </c>
      <c r="C5" s="1">
        <v>0.9414952130570079</v>
      </c>
      <c r="D5">
        <f t="shared" si="0"/>
        <v>3954279.894839433</v>
      </c>
      <c r="E5">
        <f t="shared" si="1"/>
        <v>245720.10516056698</v>
      </c>
      <c r="F5" s="4">
        <f t="shared" si="2"/>
        <v>5.8504786942992139E-2</v>
      </c>
    </row>
    <row r="6" spans="1:6" x14ac:dyDescent="0.2">
      <c r="A6">
        <v>2008</v>
      </c>
      <c r="B6">
        <v>2600000</v>
      </c>
      <c r="C6" s="1">
        <v>0.91377493487814088</v>
      </c>
      <c r="D6">
        <f t="shared" si="0"/>
        <v>2375814.8306831662</v>
      </c>
      <c r="E6">
        <f t="shared" si="1"/>
        <v>224185.16931683384</v>
      </c>
      <c r="F6" s="4">
        <f t="shared" si="2"/>
        <v>8.6225065121859165E-2</v>
      </c>
    </row>
    <row r="7" spans="1:6" x14ac:dyDescent="0.2">
      <c r="A7">
        <v>2009</v>
      </c>
      <c r="B7">
        <v>11450000</v>
      </c>
      <c r="C7" s="1">
        <v>0.88704174448883188</v>
      </c>
      <c r="D7">
        <f t="shared" si="0"/>
        <v>10156627.974397125</v>
      </c>
      <c r="E7">
        <f t="shared" si="1"/>
        <v>1293372.0256028753</v>
      </c>
      <c r="F7" s="4">
        <f t="shared" si="2"/>
        <v>0.11295825551116814</v>
      </c>
    </row>
    <row r="8" spans="1:6" x14ac:dyDescent="0.2">
      <c r="A8">
        <v>2010</v>
      </c>
      <c r="B8">
        <v>13800000</v>
      </c>
      <c r="C8" s="1">
        <v>0.8612704620712891</v>
      </c>
      <c r="D8">
        <f t="shared" si="0"/>
        <v>11885532.37658379</v>
      </c>
      <c r="E8">
        <f t="shared" si="1"/>
        <v>1914467.6234162096</v>
      </c>
      <c r="F8" s="4">
        <f t="shared" si="2"/>
        <v>0.13872953792871084</v>
      </c>
    </row>
    <row r="9" spans="1:6" x14ac:dyDescent="0.2">
      <c r="A9">
        <v>2011</v>
      </c>
      <c r="B9">
        <v>15450000</v>
      </c>
      <c r="C9" s="1">
        <v>0.83643635149919193</v>
      </c>
      <c r="D9">
        <f t="shared" si="0"/>
        <v>12922941.630662516</v>
      </c>
      <c r="E9">
        <f t="shared" si="1"/>
        <v>2527058.3693374842</v>
      </c>
      <c r="F9" s="4">
        <f t="shared" si="2"/>
        <v>0.16356364850080804</v>
      </c>
    </row>
    <row r="10" spans="1:6" x14ac:dyDescent="0.2">
      <c r="A10">
        <v>2012</v>
      </c>
      <c r="B10">
        <v>14450000</v>
      </c>
      <c r="C10" s="1">
        <v>0.81251511545278587</v>
      </c>
      <c r="D10">
        <f t="shared" si="0"/>
        <v>11740843.418292755</v>
      </c>
      <c r="E10">
        <f t="shared" si="1"/>
        <v>2709156.5817072447</v>
      </c>
      <c r="F10" s="4">
        <f t="shared" si="2"/>
        <v>0.18748488454721418</v>
      </c>
    </row>
    <row r="11" spans="1:6" x14ac:dyDescent="0.2">
      <c r="A11">
        <v>2013</v>
      </c>
      <c r="B11">
        <v>19350000</v>
      </c>
      <c r="C11" s="1">
        <v>0.78948289055948795</v>
      </c>
      <c r="D11">
        <f t="shared" si="0"/>
        <v>15276493.932326091</v>
      </c>
      <c r="E11">
        <f t="shared" si="1"/>
        <v>4073506.0676739085</v>
      </c>
      <c r="F11" s="4">
        <f t="shared" si="2"/>
        <v>0.21051710944051208</v>
      </c>
    </row>
    <row r="12" spans="1:6" x14ac:dyDescent="0.2">
      <c r="A12">
        <v>2014</v>
      </c>
      <c r="B12">
        <v>25250000</v>
      </c>
      <c r="C12" s="1">
        <v>0.76731624256001107</v>
      </c>
      <c r="D12">
        <f t="shared" si="0"/>
        <v>19374735.124640279</v>
      </c>
      <c r="E12">
        <f t="shared" si="1"/>
        <v>5875264.8753597215</v>
      </c>
      <c r="F12" s="4">
        <f t="shared" si="2"/>
        <v>0.23268375743998898</v>
      </c>
    </row>
    <row r="13" spans="1:6" x14ac:dyDescent="0.2">
      <c r="A13">
        <v>2015</v>
      </c>
      <c r="B13">
        <v>26250000</v>
      </c>
      <c r="C13" s="1">
        <v>0.74599216150000003</v>
      </c>
      <c r="D13">
        <f t="shared" si="0"/>
        <v>19582294.239374999</v>
      </c>
      <c r="E13">
        <f t="shared" si="1"/>
        <v>6667705.760625001</v>
      </c>
      <c r="F13" s="4">
        <f t="shared" si="2"/>
        <v>0.25400783850000003</v>
      </c>
    </row>
    <row r="14" spans="1:6" x14ac:dyDescent="0.2">
      <c r="A14">
        <v>2016</v>
      </c>
      <c r="B14">
        <v>36600000</v>
      </c>
      <c r="C14" s="1">
        <v>0.74599216150000003</v>
      </c>
      <c r="D14">
        <f t="shared" si="0"/>
        <v>27303313.1109</v>
      </c>
      <c r="E14">
        <f t="shared" si="1"/>
        <v>9296686.8891000003</v>
      </c>
      <c r="F14" s="4">
        <f t="shared" si="2"/>
        <v>0.25400783850000003</v>
      </c>
    </row>
    <row r="15" spans="1:6" x14ac:dyDescent="0.2">
      <c r="A15">
        <v>2017</v>
      </c>
      <c r="B15">
        <v>52200000</v>
      </c>
      <c r="C15" s="1">
        <v>0.74599216150000003</v>
      </c>
      <c r="D15">
        <f t="shared" si="0"/>
        <v>38940790.830300003</v>
      </c>
      <c r="E15">
        <f t="shared" si="1"/>
        <v>13259209.169699997</v>
      </c>
      <c r="F15" s="4">
        <f t="shared" si="2"/>
        <v>0.25400783849999992</v>
      </c>
    </row>
    <row r="16" spans="1:6" x14ac:dyDescent="0.2">
      <c r="A16">
        <v>2018</v>
      </c>
      <c r="B16">
        <v>32500000</v>
      </c>
      <c r="C16" s="1">
        <v>0.74599216150000003</v>
      </c>
      <c r="D16">
        <f t="shared" si="0"/>
        <v>24244745.248750001</v>
      </c>
      <c r="E16">
        <f t="shared" si="1"/>
        <v>8255254.7512499988</v>
      </c>
      <c r="F16" s="4">
        <f t="shared" si="2"/>
        <v>0.25400783849999997</v>
      </c>
    </row>
    <row r="17" spans="1:6" x14ac:dyDescent="0.2">
      <c r="A17">
        <v>2019</v>
      </c>
      <c r="B17">
        <v>31900000</v>
      </c>
      <c r="C17" s="1">
        <v>0.74599216150000003</v>
      </c>
      <c r="D17">
        <f t="shared" si="0"/>
        <v>23797149.951850001</v>
      </c>
      <c r="E17">
        <f t="shared" si="1"/>
        <v>8102850.0481499992</v>
      </c>
      <c r="F17" s="4">
        <f t="shared" si="2"/>
        <v>0.25400783849999997</v>
      </c>
    </row>
    <row r="18" spans="1:6" x14ac:dyDescent="0.2">
      <c r="A18">
        <v>2020</v>
      </c>
      <c r="B18">
        <v>57900000</v>
      </c>
      <c r="C18" s="1">
        <v>0.74599216150000003</v>
      </c>
      <c r="D18">
        <f t="shared" si="0"/>
        <v>43192946.150849998</v>
      </c>
      <c r="E18">
        <f t="shared" si="1"/>
        <v>14707053.849150002</v>
      </c>
      <c r="F18" s="4">
        <f t="shared" si="2"/>
        <v>0.25400783850000003</v>
      </c>
    </row>
    <row r="19" spans="1:6" x14ac:dyDescent="0.2">
      <c r="A19">
        <v>2021</v>
      </c>
      <c r="B19">
        <v>75450000</v>
      </c>
      <c r="C19" s="1">
        <v>0.74599216150000003</v>
      </c>
      <c r="D19">
        <f t="shared" si="0"/>
        <v>56285108.585175</v>
      </c>
      <c r="E19">
        <f t="shared" si="1"/>
        <v>19164891.414825</v>
      </c>
      <c r="F19" s="4">
        <f t="shared" si="2"/>
        <v>0.25400783849999997</v>
      </c>
    </row>
    <row r="20" spans="1:6" x14ac:dyDescent="0.2">
      <c r="A20">
        <v>2022</v>
      </c>
      <c r="B20">
        <v>83550000</v>
      </c>
      <c r="C20" s="1">
        <v>0.74599216150000003</v>
      </c>
      <c r="D20">
        <f t="shared" si="0"/>
        <v>62327645.093325004</v>
      </c>
      <c r="E20">
        <f t="shared" si="1"/>
        <v>21222354.906674996</v>
      </c>
      <c r="F20" s="4">
        <f t="shared" si="2"/>
        <v>0.25400783849999997</v>
      </c>
    </row>
    <row r="21" spans="1:6" x14ac:dyDescent="0.2">
      <c r="A21">
        <v>2023</v>
      </c>
      <c r="B21">
        <v>89250000</v>
      </c>
      <c r="C21" s="1">
        <v>0.74599216150000003</v>
      </c>
      <c r="D21">
        <f t="shared" si="0"/>
        <v>66579800.413875006</v>
      </c>
      <c r="E21">
        <f t="shared" si="1"/>
        <v>22670199.586124994</v>
      </c>
      <c r="F21" s="4">
        <f t="shared" si="2"/>
        <v>0.25400783849999992</v>
      </c>
    </row>
    <row r="23" spans="1:6" x14ac:dyDescent="0.2">
      <c r="A23" s="2" t="s">
        <v>5</v>
      </c>
      <c r="B23" s="2">
        <f>SUM(B2:B21)</f>
        <v>605750000</v>
      </c>
      <c r="C23" s="3" cm="1">
        <f t="array" ref="C23">MMULT(TRANSPOSE(B2:B21),_xlfn.ANCHORARRAY(C2))/SUM(B2:B21)</f>
        <v>0.76482454533882271</v>
      </c>
      <c r="D23" s="2">
        <f>SUM(D2:D21)</f>
        <v>463292468.33899188</v>
      </c>
      <c r="E23" s="2">
        <f>SUM(E2:E21)</f>
        <v>142457531.66100809</v>
      </c>
      <c r="F23" s="5" cm="1">
        <f t="array" ref="F23">MMULT(TRANSPOSE(B2:B21),F2:F21)/SUM(B2:B21)</f>
        <v>0.23517545466117715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3"/>
  <sheetViews>
    <sheetView workbookViewId="0">
      <selection activeCell="O44" sqref="O44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19</v>
      </c>
    </row>
    <row r="2" spans="1:6" x14ac:dyDescent="0.2">
      <c r="A2">
        <v>2004</v>
      </c>
      <c r="B2">
        <v>8650000</v>
      </c>
      <c r="C2" s="1" cm="1">
        <f t="array" ref="C2:C21">TRANSPOSE([1]F_S_Mod!$B$10:$U$10)</f>
        <v>1</v>
      </c>
      <c r="D2">
        <f>B2*C2</f>
        <v>8650000</v>
      </c>
      <c r="E2">
        <f>B2-D2</f>
        <v>0</v>
      </c>
      <c r="F2" s="4">
        <f>E2/B2</f>
        <v>0</v>
      </c>
    </row>
    <row r="3" spans="1:6" x14ac:dyDescent="0.2">
      <c r="A3">
        <v>2005</v>
      </c>
      <c r="B3">
        <v>9200000</v>
      </c>
      <c r="C3" s="1">
        <v>1</v>
      </c>
      <c r="D3">
        <f t="shared" ref="D3:D21" si="0">B3*C3</f>
        <v>9200000</v>
      </c>
      <c r="E3">
        <f t="shared" ref="E3:E21" si="1">B3-D3</f>
        <v>0</v>
      </c>
      <c r="F3" s="4">
        <f t="shared" ref="F3:F21" si="2">E3/B3</f>
        <v>0</v>
      </c>
    </row>
    <row r="4" spans="1:6" x14ac:dyDescent="0.2">
      <c r="A4">
        <v>2006</v>
      </c>
      <c r="B4">
        <v>3600000</v>
      </c>
      <c r="C4" s="1">
        <v>0.97022820744512117</v>
      </c>
      <c r="D4">
        <f t="shared" si="0"/>
        <v>3492821.546802436</v>
      </c>
      <c r="E4">
        <f t="shared" si="1"/>
        <v>107178.453197564</v>
      </c>
      <c r="F4" s="4">
        <f t="shared" si="2"/>
        <v>2.9771792554878888E-2</v>
      </c>
    </row>
    <row r="5" spans="1:6" x14ac:dyDescent="0.2">
      <c r="A5">
        <v>2007</v>
      </c>
      <c r="B5">
        <v>20500000</v>
      </c>
      <c r="C5" s="1">
        <v>0.9414952130570079</v>
      </c>
      <c r="D5">
        <f t="shared" si="0"/>
        <v>19300651.867668662</v>
      </c>
      <c r="E5">
        <f t="shared" si="1"/>
        <v>1199348.1323313378</v>
      </c>
      <c r="F5" s="4">
        <f t="shared" si="2"/>
        <v>5.850478694299209E-2</v>
      </c>
    </row>
    <row r="6" spans="1:6" x14ac:dyDescent="0.2">
      <c r="A6">
        <v>2008</v>
      </c>
      <c r="B6">
        <v>14450000</v>
      </c>
      <c r="C6" s="1">
        <v>0.91377493487814088</v>
      </c>
      <c r="D6">
        <f t="shared" si="0"/>
        <v>13204047.808989136</v>
      </c>
      <c r="E6">
        <f t="shared" si="1"/>
        <v>1245952.1910108645</v>
      </c>
      <c r="F6" s="4">
        <f t="shared" si="2"/>
        <v>8.6225065121859137E-2</v>
      </c>
    </row>
    <row r="7" spans="1:6" x14ac:dyDescent="0.2">
      <c r="A7">
        <v>2009</v>
      </c>
      <c r="B7">
        <v>31600000</v>
      </c>
      <c r="C7" s="1">
        <v>0.88704174448883188</v>
      </c>
      <c r="D7">
        <f t="shared" si="0"/>
        <v>28030519.125847086</v>
      </c>
      <c r="E7">
        <f t="shared" si="1"/>
        <v>3569480.8741529137</v>
      </c>
      <c r="F7" s="4">
        <f t="shared" si="2"/>
        <v>0.11295825551116816</v>
      </c>
    </row>
    <row r="8" spans="1:6" x14ac:dyDescent="0.2">
      <c r="A8">
        <v>2010</v>
      </c>
      <c r="B8">
        <v>41850000</v>
      </c>
      <c r="C8" s="1">
        <v>0.8612704620712891</v>
      </c>
      <c r="D8">
        <f t="shared" si="0"/>
        <v>36044168.837683447</v>
      </c>
      <c r="E8">
        <f t="shared" si="1"/>
        <v>5805831.1623165533</v>
      </c>
      <c r="F8" s="4">
        <f t="shared" si="2"/>
        <v>0.13872953792871096</v>
      </c>
    </row>
    <row r="9" spans="1:6" x14ac:dyDescent="0.2">
      <c r="A9">
        <v>2011</v>
      </c>
      <c r="B9">
        <v>46850000</v>
      </c>
      <c r="C9" s="1">
        <v>0.83643635149919193</v>
      </c>
      <c r="D9">
        <f t="shared" si="0"/>
        <v>39187043.06773714</v>
      </c>
      <c r="E9">
        <f t="shared" si="1"/>
        <v>7662956.9322628602</v>
      </c>
      <c r="F9" s="4">
        <f t="shared" si="2"/>
        <v>0.16356364850080812</v>
      </c>
    </row>
    <row r="10" spans="1:6" x14ac:dyDescent="0.2">
      <c r="A10">
        <v>2012</v>
      </c>
      <c r="B10">
        <v>27750000</v>
      </c>
      <c r="C10" s="1">
        <v>0.81251511545278587</v>
      </c>
      <c r="D10">
        <f t="shared" si="0"/>
        <v>22547294.453814808</v>
      </c>
      <c r="E10">
        <f t="shared" si="1"/>
        <v>5202705.5461851917</v>
      </c>
      <c r="F10" s="4">
        <f t="shared" si="2"/>
        <v>0.18748488454721413</v>
      </c>
    </row>
    <row r="11" spans="1:6" x14ac:dyDescent="0.2">
      <c r="A11">
        <v>2013</v>
      </c>
      <c r="B11">
        <v>54000000</v>
      </c>
      <c r="C11" s="1">
        <v>0.78948289055948795</v>
      </c>
      <c r="D11">
        <f t="shared" si="0"/>
        <v>42632076.090212353</v>
      </c>
      <c r="E11">
        <f t="shared" si="1"/>
        <v>11367923.909787647</v>
      </c>
      <c r="F11" s="4">
        <f t="shared" si="2"/>
        <v>0.210517109440512</v>
      </c>
    </row>
    <row r="12" spans="1:6" x14ac:dyDescent="0.2">
      <c r="A12">
        <v>2014</v>
      </c>
      <c r="B12">
        <v>67600000</v>
      </c>
      <c r="C12" s="1">
        <v>0.76731624256001107</v>
      </c>
      <c r="D12">
        <f t="shared" si="0"/>
        <v>51870577.997056745</v>
      </c>
      <c r="E12">
        <f t="shared" si="1"/>
        <v>15729422.002943255</v>
      </c>
      <c r="F12" s="4">
        <f t="shared" si="2"/>
        <v>0.23268375743998898</v>
      </c>
    </row>
    <row r="13" spans="1:6" x14ac:dyDescent="0.2">
      <c r="A13">
        <v>2015</v>
      </c>
      <c r="B13">
        <v>72750000</v>
      </c>
      <c r="C13" s="1">
        <v>0.74599216150000003</v>
      </c>
      <c r="D13">
        <f t="shared" si="0"/>
        <v>54270929.749125004</v>
      </c>
      <c r="E13">
        <f t="shared" si="1"/>
        <v>18479070.250874996</v>
      </c>
      <c r="F13" s="4">
        <f t="shared" si="2"/>
        <v>0.25400783849999997</v>
      </c>
    </row>
    <row r="14" spans="1:6" x14ac:dyDescent="0.2">
      <c r="A14">
        <v>2016</v>
      </c>
      <c r="B14">
        <v>101950000</v>
      </c>
      <c r="C14" s="1">
        <v>0.74599216150000003</v>
      </c>
      <c r="D14">
        <f t="shared" si="0"/>
        <v>76053900.864924997</v>
      </c>
      <c r="E14">
        <f t="shared" si="1"/>
        <v>25896099.135075003</v>
      </c>
      <c r="F14" s="4">
        <f t="shared" si="2"/>
        <v>0.25400783850000003</v>
      </c>
    </row>
    <row r="15" spans="1:6" x14ac:dyDescent="0.2">
      <c r="A15">
        <v>2017</v>
      </c>
      <c r="B15">
        <v>86600000</v>
      </c>
      <c r="C15" s="1">
        <v>0.74599216150000003</v>
      </c>
      <c r="D15">
        <f t="shared" si="0"/>
        <v>64602921.185900003</v>
      </c>
      <c r="E15">
        <f t="shared" si="1"/>
        <v>21997078.814099997</v>
      </c>
      <c r="F15" s="4">
        <f t="shared" si="2"/>
        <v>0.25400783849999997</v>
      </c>
    </row>
    <row r="16" spans="1:6" x14ac:dyDescent="0.2">
      <c r="A16">
        <v>2018</v>
      </c>
      <c r="B16">
        <v>122300000</v>
      </c>
      <c r="C16" s="1">
        <v>0.74599216150000003</v>
      </c>
      <c r="D16">
        <f t="shared" si="0"/>
        <v>91234841.351449996</v>
      </c>
      <c r="E16">
        <f t="shared" si="1"/>
        <v>31065158.648550004</v>
      </c>
      <c r="F16" s="4">
        <f t="shared" si="2"/>
        <v>0.25400783850000003</v>
      </c>
    </row>
    <row r="17" spans="1:6" x14ac:dyDescent="0.2">
      <c r="A17">
        <v>2019</v>
      </c>
      <c r="B17">
        <v>132200000</v>
      </c>
      <c r="C17" s="1">
        <v>0.74599216150000003</v>
      </c>
      <c r="D17">
        <f t="shared" si="0"/>
        <v>98620163.750300005</v>
      </c>
      <c r="E17">
        <f t="shared" si="1"/>
        <v>33579836.249699995</v>
      </c>
      <c r="F17" s="4">
        <f t="shared" si="2"/>
        <v>0.25400783849999997</v>
      </c>
    </row>
    <row r="18" spans="1:6" x14ac:dyDescent="0.2">
      <c r="A18">
        <v>2020</v>
      </c>
      <c r="B18">
        <v>184900000</v>
      </c>
      <c r="C18" s="1">
        <v>0.74599216150000003</v>
      </c>
      <c r="D18">
        <f t="shared" si="0"/>
        <v>137933950.66135001</v>
      </c>
      <c r="E18">
        <f t="shared" si="1"/>
        <v>46966049.338649988</v>
      </c>
      <c r="F18" s="4">
        <f t="shared" si="2"/>
        <v>0.25400783849999992</v>
      </c>
    </row>
    <row r="19" spans="1:6" x14ac:dyDescent="0.2">
      <c r="A19">
        <v>2021</v>
      </c>
      <c r="B19">
        <v>206800000</v>
      </c>
      <c r="C19" s="1">
        <v>0.74599216150000003</v>
      </c>
      <c r="D19">
        <f t="shared" si="0"/>
        <v>154271178.9982</v>
      </c>
      <c r="E19">
        <f t="shared" si="1"/>
        <v>52528821.001800001</v>
      </c>
      <c r="F19" s="4">
        <f t="shared" si="2"/>
        <v>0.25400783850000003</v>
      </c>
    </row>
    <row r="20" spans="1:6" x14ac:dyDescent="0.2">
      <c r="A20">
        <v>2022</v>
      </c>
      <c r="B20">
        <v>214800000</v>
      </c>
      <c r="C20" s="1">
        <v>0.74599216150000003</v>
      </c>
      <c r="D20">
        <f t="shared" si="0"/>
        <v>160239116.2902</v>
      </c>
      <c r="E20">
        <f t="shared" si="1"/>
        <v>54560883.709800005</v>
      </c>
      <c r="F20" s="4">
        <f t="shared" si="2"/>
        <v>0.25400783850000003</v>
      </c>
    </row>
    <row r="21" spans="1:6" x14ac:dyDescent="0.2">
      <c r="A21">
        <v>2023</v>
      </c>
      <c r="B21">
        <v>242300000</v>
      </c>
      <c r="C21" s="1">
        <v>0.74599216150000003</v>
      </c>
      <c r="D21">
        <f t="shared" si="0"/>
        <v>180753900.73145002</v>
      </c>
      <c r="E21">
        <f t="shared" si="1"/>
        <v>61546099.268549979</v>
      </c>
      <c r="F21" s="4">
        <f t="shared" si="2"/>
        <v>0.25400783849999992</v>
      </c>
    </row>
    <row r="23" spans="1:6" x14ac:dyDescent="0.2">
      <c r="A23" s="2" t="s">
        <v>5</v>
      </c>
      <c r="B23" s="2">
        <f>SUM(B2:B21)</f>
        <v>1690650000</v>
      </c>
      <c r="C23" s="3" cm="1">
        <f t="array" ref="C23">MMULT(TRANSPOSE(B2:B21),_xlfn.ANCHORARRAY(C2))/SUM(B2:B21)</f>
        <v>0.76428598727040598</v>
      </c>
      <c r="D23" s="2">
        <f>SUM(D2:D21)</f>
        <v>1292140104.3787119</v>
      </c>
      <c r="E23" s="2">
        <f>SUM(E2:E21)</f>
        <v>398509895.62128818</v>
      </c>
      <c r="F23" s="5" cm="1">
        <f t="array" ref="F23">MMULT(TRANSPOSE(B2:B21),F2:F21)/SUM(B2:B21)</f>
        <v>0.23571401272959405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R35" sqref="R35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"/>
  <sheetViews>
    <sheetView workbookViewId="0">
      <selection activeCell="T47" sqref="T47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3"/>
  <sheetViews>
    <sheetView workbookViewId="0">
      <selection activeCell="U57" sqref="U57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19</v>
      </c>
    </row>
    <row r="2" spans="1:6" x14ac:dyDescent="0.2">
      <c r="A2">
        <v>2004</v>
      </c>
      <c r="B2">
        <v>4000000</v>
      </c>
      <c r="C2" s="1" cm="1">
        <f t="array" ref="C2:C21">TRANSPOSE([1]F_NS_High!$B$10:$U$10)</f>
        <v>1</v>
      </c>
      <c r="D2">
        <f>B2*C2</f>
        <v>4000000</v>
      </c>
      <c r="E2">
        <f>B2-D2</f>
        <v>0</v>
      </c>
      <c r="F2" s="4">
        <f>E2/B2</f>
        <v>0</v>
      </c>
    </row>
    <row r="3" spans="1:6" x14ac:dyDescent="0.2">
      <c r="A3">
        <v>2005</v>
      </c>
      <c r="B3">
        <v>4500000</v>
      </c>
      <c r="C3" s="1">
        <v>1</v>
      </c>
      <c r="D3">
        <f t="shared" ref="D3:D21" si="0">B3*C3</f>
        <v>4500000</v>
      </c>
      <c r="E3">
        <f t="shared" ref="E3:E21" si="1">B3-D3</f>
        <v>0</v>
      </c>
      <c r="F3" s="4">
        <f t="shared" ref="F3:F21" si="2">E3/B3</f>
        <v>0</v>
      </c>
    </row>
    <row r="4" spans="1:6" x14ac:dyDescent="0.2">
      <c r="A4">
        <v>2006</v>
      </c>
      <c r="B4">
        <v>6700000</v>
      </c>
      <c r="C4" s="1">
        <v>0.98737453627788119</v>
      </c>
      <c r="D4">
        <f t="shared" si="0"/>
        <v>6615409.3930618037</v>
      </c>
      <c r="E4">
        <f t="shared" si="1"/>
        <v>84590.606938196346</v>
      </c>
      <c r="F4" s="4">
        <f t="shared" si="2"/>
        <v>1.2625463722118858E-2</v>
      </c>
    </row>
    <row r="5" spans="1:6" x14ac:dyDescent="0.2">
      <c r="A5">
        <v>2007</v>
      </c>
      <c r="B5">
        <v>6700000</v>
      </c>
      <c r="C5" s="1">
        <v>0.97499580092719995</v>
      </c>
      <c r="D5">
        <f t="shared" si="0"/>
        <v>6532471.8662122395</v>
      </c>
      <c r="E5">
        <f t="shared" si="1"/>
        <v>167528.13378776051</v>
      </c>
      <c r="F5" s="4">
        <f t="shared" si="2"/>
        <v>2.5004199072800076E-2</v>
      </c>
    </row>
    <row r="6" spans="1:6" x14ac:dyDescent="0.2">
      <c r="A6">
        <v>2008</v>
      </c>
      <c r="B6">
        <v>14950000</v>
      </c>
      <c r="C6" s="1">
        <v>0.96286030169201875</v>
      </c>
      <c r="D6">
        <f t="shared" si="0"/>
        <v>14394761.51029568</v>
      </c>
      <c r="E6">
        <f t="shared" si="1"/>
        <v>555238.48970432021</v>
      </c>
      <c r="F6" s="4">
        <f t="shared" si="2"/>
        <v>3.7139698307981285E-2</v>
      </c>
    </row>
    <row r="7" spans="1:6" x14ac:dyDescent="0.2">
      <c r="A7">
        <v>2009</v>
      </c>
      <c r="B7">
        <v>16100000</v>
      </c>
      <c r="C7" s="1">
        <v>0.95096457823039993</v>
      </c>
      <c r="D7">
        <f t="shared" si="0"/>
        <v>15310529.709509438</v>
      </c>
      <c r="E7">
        <f t="shared" si="1"/>
        <v>789470.2904905621</v>
      </c>
      <c r="F7" s="4">
        <f t="shared" si="2"/>
        <v>4.9035421769600129E-2</v>
      </c>
    </row>
    <row r="8" spans="1:6" x14ac:dyDescent="0.2">
      <c r="A8">
        <v>2010</v>
      </c>
      <c r="B8">
        <v>14900000</v>
      </c>
      <c r="C8" s="1">
        <v>0.93930520197265621</v>
      </c>
      <c r="D8">
        <f t="shared" si="0"/>
        <v>13995647.509392578</v>
      </c>
      <c r="E8">
        <f t="shared" si="1"/>
        <v>904352.49060742185</v>
      </c>
      <c r="F8" s="4">
        <f t="shared" si="2"/>
        <v>6.0694798027343747E-2</v>
      </c>
    </row>
    <row r="9" spans="1:6" x14ac:dyDescent="0.2">
      <c r="A9">
        <v>2011</v>
      </c>
      <c r="B9">
        <v>20150000</v>
      </c>
      <c r="C9" s="1">
        <v>0.92787877597959989</v>
      </c>
      <c r="D9">
        <f t="shared" si="0"/>
        <v>18696757.335988939</v>
      </c>
      <c r="E9">
        <f t="shared" si="1"/>
        <v>1453242.6640110612</v>
      </c>
      <c r="F9" s="4">
        <f t="shared" si="2"/>
        <v>7.2121224020400054E-2</v>
      </c>
    </row>
    <row r="10" spans="1:6" x14ac:dyDescent="0.2">
      <c r="A10">
        <v>2012</v>
      </c>
      <c r="B10">
        <v>15800000</v>
      </c>
      <c r="C10" s="1">
        <v>0.91668193480079374</v>
      </c>
      <c r="D10">
        <f t="shared" si="0"/>
        <v>14483574.56985254</v>
      </c>
      <c r="E10">
        <f t="shared" si="1"/>
        <v>1316425.4301474597</v>
      </c>
      <c r="F10" s="4">
        <f t="shared" si="2"/>
        <v>8.3318065199206315E-2</v>
      </c>
    </row>
    <row r="11" spans="1:6" x14ac:dyDescent="0.2">
      <c r="A11">
        <v>2013</v>
      </c>
      <c r="B11">
        <v>27700000</v>
      </c>
      <c r="C11" s="1">
        <v>0.90571134433279998</v>
      </c>
      <c r="D11">
        <f t="shared" si="0"/>
        <v>25088204.238018561</v>
      </c>
      <c r="E11">
        <f t="shared" si="1"/>
        <v>2611795.7619814388</v>
      </c>
      <c r="F11" s="4">
        <f t="shared" si="2"/>
        <v>9.4288655667199961E-2</v>
      </c>
    </row>
    <row r="12" spans="1:6" x14ac:dyDescent="0.2">
      <c r="A12">
        <v>2014</v>
      </c>
      <c r="B12">
        <v>23650000</v>
      </c>
      <c r="C12" s="1">
        <v>0.89496370167743122</v>
      </c>
      <c r="D12">
        <f t="shared" si="0"/>
        <v>21165891.544671249</v>
      </c>
      <c r="E12">
        <f t="shared" si="1"/>
        <v>2484108.4553287514</v>
      </c>
      <c r="F12" s="4">
        <f t="shared" si="2"/>
        <v>0.10503629832256876</v>
      </c>
    </row>
    <row r="13" spans="1:6" x14ac:dyDescent="0.2">
      <c r="A13">
        <v>2015</v>
      </c>
      <c r="B13">
        <v>29850000</v>
      </c>
      <c r="C13" s="1">
        <v>0.88443573499999995</v>
      </c>
      <c r="D13">
        <f t="shared" si="0"/>
        <v>26400406.689749997</v>
      </c>
      <c r="E13">
        <f t="shared" si="1"/>
        <v>3449593.3102500029</v>
      </c>
      <c r="F13" s="4">
        <f t="shared" si="2"/>
        <v>0.1155642650000001</v>
      </c>
    </row>
    <row r="14" spans="1:6" x14ac:dyDescent="0.2">
      <c r="A14">
        <v>2016</v>
      </c>
      <c r="B14">
        <v>39350000</v>
      </c>
      <c r="C14" s="1">
        <v>0.88443573499999995</v>
      </c>
      <c r="D14">
        <f t="shared" si="0"/>
        <v>34802546.172249995</v>
      </c>
      <c r="E14">
        <f t="shared" si="1"/>
        <v>4547453.8277500048</v>
      </c>
      <c r="F14" s="4">
        <f t="shared" si="2"/>
        <v>0.11556426500000012</v>
      </c>
    </row>
    <row r="15" spans="1:6" x14ac:dyDescent="0.2">
      <c r="A15">
        <v>2017</v>
      </c>
      <c r="B15">
        <v>37150000</v>
      </c>
      <c r="C15" s="1">
        <v>0.88443573499999995</v>
      </c>
      <c r="D15">
        <f t="shared" si="0"/>
        <v>32856787.555249996</v>
      </c>
      <c r="E15">
        <f t="shared" si="1"/>
        <v>4293212.4447500035</v>
      </c>
      <c r="F15" s="4">
        <f t="shared" si="2"/>
        <v>0.1155642650000001</v>
      </c>
    </row>
    <row r="16" spans="1:6" x14ac:dyDescent="0.2">
      <c r="A16">
        <v>2018</v>
      </c>
      <c r="B16">
        <v>38700000</v>
      </c>
      <c r="C16" s="1">
        <v>0.88443573499999995</v>
      </c>
      <c r="D16">
        <f t="shared" si="0"/>
        <v>34227662.944499999</v>
      </c>
      <c r="E16">
        <f t="shared" si="1"/>
        <v>4472337.0555000007</v>
      </c>
      <c r="F16" s="4">
        <f t="shared" si="2"/>
        <v>0.11556426500000001</v>
      </c>
    </row>
    <row r="17" spans="1:6" x14ac:dyDescent="0.2">
      <c r="A17">
        <v>2019</v>
      </c>
      <c r="B17">
        <v>50250000</v>
      </c>
      <c r="C17" s="1">
        <v>0.88443573499999995</v>
      </c>
      <c r="D17">
        <f t="shared" si="0"/>
        <v>44442895.683749996</v>
      </c>
      <c r="E17">
        <f t="shared" si="1"/>
        <v>5807104.3162500039</v>
      </c>
      <c r="F17" s="4">
        <f t="shared" si="2"/>
        <v>0.11556426500000008</v>
      </c>
    </row>
    <row r="18" spans="1:6" x14ac:dyDescent="0.2">
      <c r="A18">
        <v>2020</v>
      </c>
      <c r="B18">
        <v>86150000</v>
      </c>
      <c r="C18" s="1">
        <v>0.88443573499999995</v>
      </c>
      <c r="D18">
        <f t="shared" si="0"/>
        <v>76194138.57024999</v>
      </c>
      <c r="E18">
        <f t="shared" si="1"/>
        <v>9955861.4297500104</v>
      </c>
      <c r="F18" s="4">
        <f t="shared" si="2"/>
        <v>0.11556426500000012</v>
      </c>
    </row>
    <row r="19" spans="1:6" x14ac:dyDescent="0.2">
      <c r="A19">
        <v>2021</v>
      </c>
      <c r="B19">
        <v>92750000</v>
      </c>
      <c r="C19" s="1">
        <v>0.88443573499999995</v>
      </c>
      <c r="D19">
        <f t="shared" si="0"/>
        <v>82031414.421250001</v>
      </c>
      <c r="E19">
        <f t="shared" si="1"/>
        <v>10718585.578749999</v>
      </c>
      <c r="F19" s="4">
        <f t="shared" si="2"/>
        <v>0.115564265</v>
      </c>
    </row>
    <row r="20" spans="1:6" x14ac:dyDescent="0.2">
      <c r="A20">
        <v>2022</v>
      </c>
      <c r="B20">
        <v>68800000</v>
      </c>
      <c r="C20" s="1">
        <v>0.88443573499999995</v>
      </c>
      <c r="D20">
        <f t="shared" si="0"/>
        <v>60849178.567999996</v>
      </c>
      <c r="E20">
        <f t="shared" si="1"/>
        <v>7950821.4320000038</v>
      </c>
      <c r="F20" s="4">
        <f t="shared" si="2"/>
        <v>0.11556426500000005</v>
      </c>
    </row>
    <row r="21" spans="1:6" x14ac:dyDescent="0.2">
      <c r="A21">
        <v>2023</v>
      </c>
      <c r="B21">
        <v>78150000</v>
      </c>
      <c r="C21" s="1">
        <v>0.88443573499999995</v>
      </c>
      <c r="D21">
        <f t="shared" si="0"/>
        <v>69118652.690249994</v>
      </c>
      <c r="E21">
        <f t="shared" si="1"/>
        <v>9031347.3097500056</v>
      </c>
      <c r="F21" s="4">
        <f t="shared" si="2"/>
        <v>0.11556426500000007</v>
      </c>
    </row>
    <row r="23" spans="1:6" x14ac:dyDescent="0.2">
      <c r="A23" s="2" t="s">
        <v>5</v>
      </c>
      <c r="B23" s="2">
        <f>SUM(B2:B21)</f>
        <v>676300000</v>
      </c>
      <c r="C23" s="3" cm="1">
        <f t="array" ref="C23">MMULT(TRANSPOSE(B2:B21),_xlfn.ANCHORARRAY(C2))/SUM(B2:B21)</f>
        <v>0.89561870615444772</v>
      </c>
      <c r="D23" s="2">
        <f>SUM(D2:D21)</f>
        <v>605706930.97225296</v>
      </c>
      <c r="E23" s="2">
        <f>SUM(E2:E21)</f>
        <v>70593069.027747005</v>
      </c>
      <c r="F23" s="5" cm="1">
        <f t="array" ref="F23">MMULT(TRANSPOSE(B2:B21),F2:F21)/SUM(B2:B21)</f>
        <v>0.10438129384555228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3"/>
  <sheetViews>
    <sheetView workbookViewId="0">
      <selection activeCell="T21" sqref="T21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19</v>
      </c>
    </row>
    <row r="2" spans="1:6" x14ac:dyDescent="0.2">
      <c r="A2">
        <v>2004</v>
      </c>
      <c r="B2">
        <v>16250000</v>
      </c>
      <c r="C2" s="1" cm="1">
        <f t="array" ref="C2:C21">TRANSPOSE([1]F_NS_Mod!$B$10:$U$10)</f>
        <v>1</v>
      </c>
      <c r="D2">
        <f>B2*C2</f>
        <v>16250000</v>
      </c>
      <c r="E2">
        <f>B2-D2</f>
        <v>0</v>
      </c>
      <c r="F2" s="4">
        <f>E2/B2</f>
        <v>0</v>
      </c>
    </row>
    <row r="3" spans="1:6" x14ac:dyDescent="0.2">
      <c r="A3">
        <v>2005</v>
      </c>
      <c r="B3">
        <v>10200000</v>
      </c>
      <c r="C3" s="1">
        <v>1</v>
      </c>
      <c r="D3">
        <f t="shared" ref="D3:D21" si="0">B3*C3</f>
        <v>10200000</v>
      </c>
      <c r="E3">
        <f t="shared" ref="E3:E21" si="1">B3-D3</f>
        <v>0</v>
      </c>
      <c r="F3" s="4">
        <f t="shared" ref="F3:F21" si="2">E3/B3</f>
        <v>0</v>
      </c>
    </row>
    <row r="4" spans="1:6" x14ac:dyDescent="0.2">
      <c r="A4">
        <v>2006</v>
      </c>
      <c r="B4">
        <v>16800000</v>
      </c>
      <c r="C4" s="1">
        <v>0.98737453627788119</v>
      </c>
      <c r="D4">
        <f t="shared" si="0"/>
        <v>16587892.209468404</v>
      </c>
      <c r="E4">
        <f t="shared" si="1"/>
        <v>212107.79053159617</v>
      </c>
      <c r="F4" s="4">
        <f t="shared" si="2"/>
        <v>1.262546372211882E-2</v>
      </c>
    </row>
    <row r="5" spans="1:6" x14ac:dyDescent="0.2">
      <c r="A5">
        <v>2007</v>
      </c>
      <c r="B5">
        <v>17100000</v>
      </c>
      <c r="C5" s="1">
        <v>0.97499580092719995</v>
      </c>
      <c r="D5">
        <f t="shared" si="0"/>
        <v>16672428.195855118</v>
      </c>
      <c r="E5">
        <f t="shared" si="1"/>
        <v>427571.80414488167</v>
      </c>
      <c r="F5" s="4">
        <f t="shared" si="2"/>
        <v>2.5004199072800097E-2</v>
      </c>
    </row>
    <row r="6" spans="1:6" x14ac:dyDescent="0.2">
      <c r="A6">
        <v>2008</v>
      </c>
      <c r="B6">
        <v>20000000</v>
      </c>
      <c r="C6" s="1">
        <v>0.96286030169201875</v>
      </c>
      <c r="D6">
        <f t="shared" si="0"/>
        <v>19257206.033840373</v>
      </c>
      <c r="E6">
        <f t="shared" si="1"/>
        <v>742793.96615962684</v>
      </c>
      <c r="F6" s="4">
        <f t="shared" si="2"/>
        <v>3.7139698307981341E-2</v>
      </c>
    </row>
    <row r="7" spans="1:6" x14ac:dyDescent="0.2">
      <c r="A7">
        <v>2009</v>
      </c>
      <c r="B7">
        <v>24850000</v>
      </c>
      <c r="C7" s="1">
        <v>0.95096457823039993</v>
      </c>
      <c r="D7">
        <f t="shared" si="0"/>
        <v>23631469.769025438</v>
      </c>
      <c r="E7">
        <f t="shared" si="1"/>
        <v>1218530.2309745625</v>
      </c>
      <c r="F7" s="4">
        <f t="shared" si="2"/>
        <v>4.9035421769600102E-2</v>
      </c>
    </row>
    <row r="8" spans="1:6" x14ac:dyDescent="0.2">
      <c r="A8">
        <v>2010</v>
      </c>
      <c r="B8">
        <v>28550000</v>
      </c>
      <c r="C8" s="1">
        <v>0.93930520197265621</v>
      </c>
      <c r="D8">
        <f t="shared" si="0"/>
        <v>26817163.516319335</v>
      </c>
      <c r="E8">
        <f t="shared" si="1"/>
        <v>1732836.4836806655</v>
      </c>
      <c r="F8" s="4">
        <f t="shared" si="2"/>
        <v>6.0694798027343802E-2</v>
      </c>
    </row>
    <row r="9" spans="1:6" x14ac:dyDescent="0.2">
      <c r="A9">
        <v>2011</v>
      </c>
      <c r="B9">
        <v>29900000</v>
      </c>
      <c r="C9" s="1">
        <v>0.92787877597959989</v>
      </c>
      <c r="D9">
        <f t="shared" si="0"/>
        <v>27743575.401790038</v>
      </c>
      <c r="E9">
        <f t="shared" si="1"/>
        <v>2156424.5982099622</v>
      </c>
      <c r="F9" s="4">
        <f t="shared" si="2"/>
        <v>7.2121224020400082E-2</v>
      </c>
    </row>
    <row r="10" spans="1:6" x14ac:dyDescent="0.2">
      <c r="A10">
        <v>2012</v>
      </c>
      <c r="B10">
        <v>30950000</v>
      </c>
      <c r="C10" s="1">
        <v>0.91668193480079374</v>
      </c>
      <c r="D10">
        <f t="shared" si="0"/>
        <v>28371305.882084567</v>
      </c>
      <c r="E10">
        <f t="shared" si="1"/>
        <v>2578694.1179154329</v>
      </c>
      <c r="F10" s="4">
        <f t="shared" si="2"/>
        <v>8.3318065199206232E-2</v>
      </c>
    </row>
    <row r="11" spans="1:6" x14ac:dyDescent="0.2">
      <c r="A11">
        <v>2013</v>
      </c>
      <c r="B11">
        <v>47400000</v>
      </c>
      <c r="C11" s="1">
        <v>0.90571134433279998</v>
      </c>
      <c r="D11">
        <f t="shared" si="0"/>
        <v>42930717.72137472</v>
      </c>
      <c r="E11">
        <f t="shared" si="1"/>
        <v>4469282.2786252797</v>
      </c>
      <c r="F11" s="4">
        <f t="shared" si="2"/>
        <v>9.4288655667199989E-2</v>
      </c>
    </row>
    <row r="12" spans="1:6" x14ac:dyDescent="0.2">
      <c r="A12">
        <v>2014</v>
      </c>
      <c r="B12">
        <v>50200000</v>
      </c>
      <c r="C12" s="1">
        <v>0.89496370167743122</v>
      </c>
      <c r="D12">
        <f t="shared" si="0"/>
        <v>44927177.824207045</v>
      </c>
      <c r="E12">
        <f t="shared" si="1"/>
        <v>5272822.1757929549</v>
      </c>
      <c r="F12" s="4">
        <f t="shared" si="2"/>
        <v>0.10503629832256882</v>
      </c>
    </row>
    <row r="13" spans="1:6" x14ac:dyDescent="0.2">
      <c r="A13">
        <v>2015</v>
      </c>
      <c r="B13">
        <v>60550000</v>
      </c>
      <c r="C13" s="1">
        <v>0.88443573499999995</v>
      </c>
      <c r="D13">
        <f t="shared" si="0"/>
        <v>53552583.754249997</v>
      </c>
      <c r="E13">
        <f t="shared" si="1"/>
        <v>6997416.2457500026</v>
      </c>
      <c r="F13" s="4">
        <f t="shared" si="2"/>
        <v>0.11556426500000004</v>
      </c>
    </row>
    <row r="14" spans="1:6" x14ac:dyDescent="0.2">
      <c r="A14">
        <v>2016</v>
      </c>
      <c r="B14">
        <v>55650000</v>
      </c>
      <c r="C14" s="1">
        <v>0.88443573499999995</v>
      </c>
      <c r="D14">
        <f t="shared" si="0"/>
        <v>49218848.65275</v>
      </c>
      <c r="E14">
        <f t="shared" si="1"/>
        <v>6431151.3472499996</v>
      </c>
      <c r="F14" s="4">
        <f t="shared" si="2"/>
        <v>0.115564265</v>
      </c>
    </row>
    <row r="15" spans="1:6" x14ac:dyDescent="0.2">
      <c r="A15">
        <v>2017</v>
      </c>
      <c r="B15">
        <v>72450000</v>
      </c>
      <c r="C15" s="1">
        <v>0.88443573499999995</v>
      </c>
      <c r="D15">
        <f t="shared" si="0"/>
        <v>64077369.000749998</v>
      </c>
      <c r="E15">
        <f t="shared" si="1"/>
        <v>8372630.9992500022</v>
      </c>
      <c r="F15" s="4">
        <f t="shared" si="2"/>
        <v>0.11556426500000003</v>
      </c>
    </row>
    <row r="16" spans="1:6" x14ac:dyDescent="0.2">
      <c r="A16">
        <v>2018</v>
      </c>
      <c r="B16">
        <v>81350000</v>
      </c>
      <c r="C16" s="1">
        <v>0.88443573499999995</v>
      </c>
      <c r="D16">
        <f t="shared" si="0"/>
        <v>71948847.042249992</v>
      </c>
      <c r="E16">
        <f t="shared" si="1"/>
        <v>9401152.9577500075</v>
      </c>
      <c r="F16" s="4">
        <f t="shared" si="2"/>
        <v>0.1155642650000001</v>
      </c>
    </row>
    <row r="17" spans="1:6" x14ac:dyDescent="0.2">
      <c r="A17">
        <v>2019</v>
      </c>
      <c r="B17">
        <v>113050000</v>
      </c>
      <c r="C17" s="1">
        <v>0.88443573499999995</v>
      </c>
      <c r="D17">
        <f t="shared" si="0"/>
        <v>99985459.841749996</v>
      </c>
      <c r="E17">
        <f t="shared" si="1"/>
        <v>13064540.158250004</v>
      </c>
      <c r="F17" s="4">
        <f t="shared" si="2"/>
        <v>0.11556426500000004</v>
      </c>
    </row>
    <row r="18" spans="1:6" x14ac:dyDescent="0.2">
      <c r="A18">
        <v>2020</v>
      </c>
      <c r="B18">
        <v>140050000</v>
      </c>
      <c r="C18" s="1">
        <v>0.88443573499999995</v>
      </c>
      <c r="D18">
        <f t="shared" si="0"/>
        <v>123865224.68674999</v>
      </c>
      <c r="E18">
        <f t="shared" si="1"/>
        <v>16184775.313250005</v>
      </c>
      <c r="F18" s="4">
        <f t="shared" si="2"/>
        <v>0.11556426500000004</v>
      </c>
    </row>
    <row r="19" spans="1:6" x14ac:dyDescent="0.2">
      <c r="A19">
        <v>2021</v>
      </c>
      <c r="B19">
        <v>143350000</v>
      </c>
      <c r="C19" s="1">
        <v>0.88443573499999995</v>
      </c>
      <c r="D19">
        <f t="shared" si="0"/>
        <v>126783862.61224999</v>
      </c>
      <c r="E19">
        <f t="shared" si="1"/>
        <v>16566137.387750015</v>
      </c>
      <c r="F19" s="4">
        <f t="shared" si="2"/>
        <v>0.1155642650000001</v>
      </c>
    </row>
    <row r="20" spans="1:6" x14ac:dyDescent="0.2">
      <c r="A20">
        <v>2022</v>
      </c>
      <c r="B20">
        <v>166600000</v>
      </c>
      <c r="C20" s="1">
        <v>0.88443573499999995</v>
      </c>
      <c r="D20">
        <f t="shared" si="0"/>
        <v>147346993.45100001</v>
      </c>
      <c r="E20">
        <f t="shared" si="1"/>
        <v>19253006.548999995</v>
      </c>
      <c r="F20" s="4">
        <f t="shared" si="2"/>
        <v>0.11556426499999997</v>
      </c>
    </row>
    <row r="21" spans="1:6" x14ac:dyDescent="0.2">
      <c r="A21">
        <v>2023</v>
      </c>
      <c r="B21">
        <v>172400000</v>
      </c>
      <c r="C21" s="1">
        <v>0.88443573499999995</v>
      </c>
      <c r="D21">
        <f t="shared" si="0"/>
        <v>152476720.71399999</v>
      </c>
      <c r="E21">
        <f t="shared" si="1"/>
        <v>19923279.286000013</v>
      </c>
      <c r="F21" s="4">
        <f t="shared" si="2"/>
        <v>0.11556426500000008</v>
      </c>
    </row>
    <row r="23" spans="1:6" x14ac:dyDescent="0.2">
      <c r="A23" s="2" t="s">
        <v>5</v>
      </c>
      <c r="B23" s="2">
        <f>SUM(B2:B21)</f>
        <v>1297650000</v>
      </c>
      <c r="C23" s="3" cm="1">
        <f t="array" ref="C23">MMULT(TRANSPOSE(B2:B21),_xlfn.ANCHORARRAY(C2))/SUM(B2:B21)</f>
        <v>0.89596181274589815</v>
      </c>
      <c r="D23" s="2">
        <f>SUM(D2:D21)</f>
        <v>1162644846.3097148</v>
      </c>
      <c r="E23" s="2">
        <f>SUM(E2:E21)</f>
        <v>135005153.69028503</v>
      </c>
      <c r="F23" s="5" cm="1">
        <f t="array" ref="F23">MMULT(TRANSPOSE(B2:B21),F2:F21)/SUM(B2:B21)</f>
        <v>0.10403818725410166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3"/>
  <sheetViews>
    <sheetView workbookViewId="0">
      <selection activeCell="Y67" sqref="Y67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19</v>
      </c>
    </row>
    <row r="2" spans="1:6" x14ac:dyDescent="0.2">
      <c r="A2">
        <v>2004</v>
      </c>
      <c r="B2">
        <v>12500000</v>
      </c>
      <c r="C2" s="1" cm="1">
        <f t="array" ref="C2:C21">TRANSPOSE([1]F_NS_L!$B$10:$U$10)</f>
        <v>1</v>
      </c>
      <c r="D2">
        <f>B2*C2</f>
        <v>12500000</v>
      </c>
      <c r="E2">
        <f>B2-D2</f>
        <v>0</v>
      </c>
      <c r="F2" s="4">
        <f>E2/B2</f>
        <v>0</v>
      </c>
    </row>
    <row r="3" spans="1:6" x14ac:dyDescent="0.2">
      <c r="A3">
        <v>2005</v>
      </c>
      <c r="B3">
        <v>17100000</v>
      </c>
      <c r="C3" s="1">
        <v>1</v>
      </c>
      <c r="D3">
        <f t="shared" ref="D3:D21" si="0">B3*C3</f>
        <v>17100000</v>
      </c>
      <c r="E3">
        <f t="shared" ref="E3:E21" si="1">B3-D3</f>
        <v>0</v>
      </c>
      <c r="F3" s="4">
        <f t="shared" ref="F3:F21" si="2">E3/B3</f>
        <v>0</v>
      </c>
    </row>
    <row r="4" spans="1:6" x14ac:dyDescent="0.2">
      <c r="A4">
        <v>2006</v>
      </c>
      <c r="B4">
        <v>19050000</v>
      </c>
      <c r="C4" s="1">
        <v>0.98737453627788119</v>
      </c>
      <c r="D4">
        <f t="shared" si="0"/>
        <v>18809484.916093636</v>
      </c>
      <c r="E4">
        <f t="shared" si="1"/>
        <v>240515.0839063637</v>
      </c>
      <c r="F4" s="4">
        <f t="shared" si="2"/>
        <v>1.262546372211883E-2</v>
      </c>
    </row>
    <row r="5" spans="1:6" x14ac:dyDescent="0.2">
      <c r="A5">
        <v>2007</v>
      </c>
      <c r="B5">
        <v>19450000</v>
      </c>
      <c r="C5" s="1">
        <v>0.97499580092719995</v>
      </c>
      <c r="D5">
        <f t="shared" si="0"/>
        <v>18963668.32803404</v>
      </c>
      <c r="E5">
        <f t="shared" si="1"/>
        <v>486331.67196596041</v>
      </c>
      <c r="F5" s="4">
        <f t="shared" si="2"/>
        <v>2.5004199072800021E-2</v>
      </c>
    </row>
    <row r="6" spans="1:6" x14ac:dyDescent="0.2">
      <c r="A6">
        <v>2008</v>
      </c>
      <c r="B6">
        <v>33350000</v>
      </c>
      <c r="C6" s="1">
        <v>0.96286030169201875</v>
      </c>
      <c r="D6">
        <f t="shared" si="0"/>
        <v>32111391.061428826</v>
      </c>
      <c r="E6">
        <f t="shared" si="1"/>
        <v>1238608.9385711737</v>
      </c>
      <c r="F6" s="4">
        <f t="shared" si="2"/>
        <v>3.7139698307981223E-2</v>
      </c>
    </row>
    <row r="7" spans="1:6" x14ac:dyDescent="0.2">
      <c r="A7">
        <v>2009</v>
      </c>
      <c r="B7">
        <v>16450000</v>
      </c>
      <c r="C7" s="1">
        <v>0.95096457823039993</v>
      </c>
      <c r="D7">
        <f t="shared" si="0"/>
        <v>15643367.311890079</v>
      </c>
      <c r="E7">
        <f t="shared" si="1"/>
        <v>806632.68810992129</v>
      </c>
      <c r="F7" s="4">
        <f t="shared" si="2"/>
        <v>4.9035421769600081E-2</v>
      </c>
    </row>
    <row r="8" spans="1:6" x14ac:dyDescent="0.2">
      <c r="A8">
        <v>2010</v>
      </c>
      <c r="B8">
        <v>22050000</v>
      </c>
      <c r="C8" s="1">
        <v>0.93930520197265621</v>
      </c>
      <c r="D8">
        <f t="shared" si="0"/>
        <v>20711679.703497071</v>
      </c>
      <c r="E8">
        <f t="shared" si="1"/>
        <v>1338320.2965029292</v>
      </c>
      <c r="F8" s="4">
        <f t="shared" si="2"/>
        <v>6.0694798027343726E-2</v>
      </c>
    </row>
    <row r="9" spans="1:6" x14ac:dyDescent="0.2">
      <c r="A9">
        <v>2011</v>
      </c>
      <c r="B9">
        <v>54150000</v>
      </c>
      <c r="C9" s="1">
        <v>0.92787877597959989</v>
      </c>
      <c r="D9">
        <f t="shared" si="0"/>
        <v>50244635.71929533</v>
      </c>
      <c r="E9">
        <f t="shared" si="1"/>
        <v>3905364.2807046697</v>
      </c>
      <c r="F9" s="4">
        <f t="shared" si="2"/>
        <v>7.2121224020400179E-2</v>
      </c>
    </row>
    <row r="10" spans="1:6" x14ac:dyDescent="0.2">
      <c r="A10">
        <v>2012</v>
      </c>
      <c r="B10">
        <v>61700000</v>
      </c>
      <c r="C10" s="1">
        <v>0.91668193480079374</v>
      </c>
      <c r="D10">
        <f t="shared" si="0"/>
        <v>56559275.37720897</v>
      </c>
      <c r="E10">
        <f t="shared" si="1"/>
        <v>5140724.6227910295</v>
      </c>
      <c r="F10" s="4">
        <f t="shared" si="2"/>
        <v>8.3318065199206315E-2</v>
      </c>
    </row>
    <row r="11" spans="1:6" x14ac:dyDescent="0.2">
      <c r="A11">
        <v>2013</v>
      </c>
      <c r="B11">
        <v>44450000</v>
      </c>
      <c r="C11" s="1">
        <v>0.90571134433279998</v>
      </c>
      <c r="D11">
        <f t="shared" si="0"/>
        <v>40258869.255592957</v>
      </c>
      <c r="E11">
        <f t="shared" si="1"/>
        <v>4191130.7444070429</v>
      </c>
      <c r="F11" s="4">
        <f t="shared" si="2"/>
        <v>9.4288655667200058E-2</v>
      </c>
    </row>
    <row r="12" spans="1:6" x14ac:dyDescent="0.2">
      <c r="A12">
        <v>2014</v>
      </c>
      <c r="B12">
        <v>67750000</v>
      </c>
      <c r="C12" s="1">
        <v>0.89496370167743122</v>
      </c>
      <c r="D12">
        <f t="shared" si="0"/>
        <v>60633790.788645968</v>
      </c>
      <c r="E12">
        <f t="shared" si="1"/>
        <v>7116209.2113540322</v>
      </c>
      <c r="F12" s="4">
        <f t="shared" si="2"/>
        <v>0.10503629832256874</v>
      </c>
    </row>
    <row r="13" spans="1:6" x14ac:dyDescent="0.2">
      <c r="A13">
        <v>2015</v>
      </c>
      <c r="B13">
        <v>80250000</v>
      </c>
      <c r="C13" s="1">
        <v>0.88443573499999995</v>
      </c>
      <c r="D13">
        <f t="shared" si="0"/>
        <v>70975967.733750001</v>
      </c>
      <c r="E13">
        <f t="shared" si="1"/>
        <v>9274032.2662499994</v>
      </c>
      <c r="F13" s="4">
        <f t="shared" si="2"/>
        <v>0.115564265</v>
      </c>
    </row>
    <row r="14" spans="1:6" x14ac:dyDescent="0.2">
      <c r="A14">
        <v>2016</v>
      </c>
      <c r="B14">
        <v>91150000</v>
      </c>
      <c r="C14" s="1">
        <v>0.88443573499999995</v>
      </c>
      <c r="D14">
        <f t="shared" si="0"/>
        <v>80616317.245250002</v>
      </c>
      <c r="E14">
        <f t="shared" si="1"/>
        <v>10533682.754749998</v>
      </c>
      <c r="F14" s="4">
        <f t="shared" si="2"/>
        <v>0.11556426499999999</v>
      </c>
    </row>
    <row r="15" spans="1:6" x14ac:dyDescent="0.2">
      <c r="A15">
        <v>2017</v>
      </c>
      <c r="B15">
        <v>80600000</v>
      </c>
      <c r="C15" s="1">
        <v>0.88443573499999995</v>
      </c>
      <c r="D15">
        <f t="shared" si="0"/>
        <v>71285520.240999997</v>
      </c>
      <c r="E15">
        <f t="shared" si="1"/>
        <v>9314479.7590000033</v>
      </c>
      <c r="F15" s="4">
        <f t="shared" si="2"/>
        <v>0.11556426500000004</v>
      </c>
    </row>
    <row r="16" spans="1:6" x14ac:dyDescent="0.2">
      <c r="A16">
        <v>2018</v>
      </c>
      <c r="B16">
        <v>113300000</v>
      </c>
      <c r="C16" s="1">
        <v>0.88443573499999995</v>
      </c>
      <c r="D16">
        <f t="shared" si="0"/>
        <v>100206568.7755</v>
      </c>
      <c r="E16">
        <f t="shared" si="1"/>
        <v>13093431.2245</v>
      </c>
      <c r="F16" s="4">
        <f t="shared" si="2"/>
        <v>0.115564265</v>
      </c>
    </row>
    <row r="17" spans="1:6" x14ac:dyDescent="0.2">
      <c r="A17">
        <v>2019</v>
      </c>
      <c r="B17">
        <v>128450000</v>
      </c>
      <c r="C17" s="1">
        <v>0.88443573499999995</v>
      </c>
      <c r="D17">
        <f t="shared" si="0"/>
        <v>113605770.16074999</v>
      </c>
      <c r="E17">
        <f t="shared" si="1"/>
        <v>14844229.839250013</v>
      </c>
      <c r="F17" s="4">
        <f t="shared" si="2"/>
        <v>0.1155642650000001</v>
      </c>
    </row>
    <row r="18" spans="1:6" x14ac:dyDescent="0.2">
      <c r="A18">
        <v>2020</v>
      </c>
      <c r="B18">
        <v>152800000</v>
      </c>
      <c r="C18" s="1">
        <v>0.88443573499999995</v>
      </c>
      <c r="D18">
        <f t="shared" si="0"/>
        <v>135141780.308</v>
      </c>
      <c r="E18">
        <f t="shared" si="1"/>
        <v>17658219.692000002</v>
      </c>
      <c r="F18" s="4">
        <f t="shared" si="2"/>
        <v>0.11556426500000001</v>
      </c>
    </row>
    <row r="19" spans="1:6" x14ac:dyDescent="0.2">
      <c r="A19">
        <v>2021</v>
      </c>
      <c r="B19">
        <v>203500000</v>
      </c>
      <c r="C19" s="1">
        <v>0.88443573499999995</v>
      </c>
      <c r="D19">
        <f t="shared" si="0"/>
        <v>179982672.07249999</v>
      </c>
      <c r="E19">
        <f t="shared" si="1"/>
        <v>23517327.92750001</v>
      </c>
      <c r="F19" s="4">
        <f t="shared" si="2"/>
        <v>0.11556426500000004</v>
      </c>
    </row>
    <row r="20" spans="1:6" x14ac:dyDescent="0.2">
      <c r="A20">
        <v>2022</v>
      </c>
      <c r="B20">
        <v>207450000</v>
      </c>
      <c r="C20" s="1">
        <v>0.88443573499999995</v>
      </c>
      <c r="D20">
        <f t="shared" si="0"/>
        <v>183476193.22575</v>
      </c>
      <c r="E20">
        <f t="shared" si="1"/>
        <v>23973806.774250001</v>
      </c>
      <c r="F20" s="4">
        <f t="shared" si="2"/>
        <v>0.115564265</v>
      </c>
    </row>
    <row r="21" spans="1:6" x14ac:dyDescent="0.2">
      <c r="A21">
        <v>2023</v>
      </c>
      <c r="B21">
        <v>195050000</v>
      </c>
      <c r="C21" s="1">
        <v>0.88443573499999995</v>
      </c>
      <c r="D21">
        <f t="shared" si="0"/>
        <v>172509190.11174998</v>
      </c>
      <c r="E21">
        <f t="shared" si="1"/>
        <v>22540809.888250023</v>
      </c>
      <c r="F21" s="4">
        <f t="shared" si="2"/>
        <v>0.11556426500000012</v>
      </c>
    </row>
    <row r="23" spans="1:6" x14ac:dyDescent="0.2">
      <c r="A23" s="2" t="s">
        <v>5</v>
      </c>
      <c r="B23" s="2">
        <f>SUM(B2:B21)</f>
        <v>1620550000</v>
      </c>
      <c r="C23" s="3" cm="1">
        <f t="array" ref="C23">MMULT(TRANSPOSE(B2:B21),_xlfn.ANCHORARRAY(C2))/SUM(B2:B21)</f>
        <v>0.89558245184408802</v>
      </c>
      <c r="D23" s="2">
        <f>SUM(D2:D21)</f>
        <v>1451336142.3359368</v>
      </c>
      <c r="E23" s="2">
        <f>SUM(E2:E21)</f>
        <v>169213857.66406319</v>
      </c>
      <c r="F23" s="5" cm="1">
        <f t="array" ref="F23">MMULT(TRANSPOSE(B2:B21),F2:F21)/SUM(B2:B21)</f>
        <v>0.10441754815591199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3"/>
  <sheetViews>
    <sheetView workbookViewId="0">
      <selection activeCell="Q32" sqref="Q32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19</v>
      </c>
    </row>
    <row r="2" spans="1:6" x14ac:dyDescent="0.2">
      <c r="A2">
        <v>2004</v>
      </c>
      <c r="B2">
        <v>10650000</v>
      </c>
      <c r="C2" s="1" cm="1">
        <f t="array" ref="C2:C21">TRANSPOSE([1]F_NS_VL!$B$10:$U$10)</f>
        <v>1</v>
      </c>
      <c r="D2">
        <f>B2*C2</f>
        <v>10650000</v>
      </c>
      <c r="E2">
        <f>B2-D2</f>
        <v>0</v>
      </c>
      <c r="F2" s="4">
        <f>E2/B2</f>
        <v>0</v>
      </c>
    </row>
    <row r="3" spans="1:6" x14ac:dyDescent="0.2">
      <c r="A3">
        <v>2005</v>
      </c>
      <c r="B3">
        <v>14500000</v>
      </c>
      <c r="C3" s="1">
        <v>1</v>
      </c>
      <c r="D3">
        <f t="shared" ref="D3:D21" si="0">B3*C3</f>
        <v>14500000</v>
      </c>
      <c r="E3">
        <f t="shared" ref="E3:E21" si="1">B3-D3</f>
        <v>0</v>
      </c>
      <c r="F3" s="4">
        <f t="shared" ref="F3:F21" si="2">E3/B3</f>
        <v>0</v>
      </c>
    </row>
    <row r="4" spans="1:6" x14ac:dyDescent="0.2">
      <c r="A4">
        <v>2006</v>
      </c>
      <c r="B4">
        <v>19550000</v>
      </c>
      <c r="C4" s="1">
        <v>0.98737453627788119</v>
      </c>
      <c r="D4">
        <f t="shared" si="0"/>
        <v>19303172.184232578</v>
      </c>
      <c r="E4">
        <f t="shared" si="1"/>
        <v>246827.81576742232</v>
      </c>
      <c r="F4" s="4">
        <f t="shared" si="2"/>
        <v>1.2625463722118788E-2</v>
      </c>
    </row>
    <row r="5" spans="1:6" x14ac:dyDescent="0.2">
      <c r="A5">
        <v>2007</v>
      </c>
      <c r="B5">
        <v>29300000</v>
      </c>
      <c r="C5" s="1">
        <v>0.97499580092719995</v>
      </c>
      <c r="D5">
        <f t="shared" si="0"/>
        <v>28567376.96716696</v>
      </c>
      <c r="E5">
        <f t="shared" si="1"/>
        <v>732623.03283303976</v>
      </c>
      <c r="F5" s="4">
        <f t="shared" si="2"/>
        <v>2.5004199072799993E-2</v>
      </c>
    </row>
    <row r="6" spans="1:6" x14ac:dyDescent="0.2">
      <c r="A6">
        <v>2008</v>
      </c>
      <c r="B6">
        <v>28150000</v>
      </c>
      <c r="C6" s="1">
        <v>0.96286030169201875</v>
      </c>
      <c r="D6">
        <f t="shared" si="0"/>
        <v>27104517.492630329</v>
      </c>
      <c r="E6">
        <f t="shared" si="1"/>
        <v>1045482.507369671</v>
      </c>
      <c r="F6" s="4">
        <f t="shared" si="2"/>
        <v>3.7139698307981209E-2</v>
      </c>
    </row>
    <row r="7" spans="1:6" x14ac:dyDescent="0.2">
      <c r="A7">
        <v>2009</v>
      </c>
      <c r="B7">
        <v>33750000</v>
      </c>
      <c r="C7" s="1">
        <v>0.95096457823039993</v>
      </c>
      <c r="D7">
        <f t="shared" si="0"/>
        <v>32095054.515275996</v>
      </c>
      <c r="E7">
        <f t="shared" si="1"/>
        <v>1654945.4847240038</v>
      </c>
      <c r="F7" s="4">
        <f t="shared" si="2"/>
        <v>4.9035421769600115E-2</v>
      </c>
    </row>
    <row r="8" spans="1:6" x14ac:dyDescent="0.2">
      <c r="A8">
        <v>2010</v>
      </c>
      <c r="B8">
        <v>40500000</v>
      </c>
      <c r="C8" s="1">
        <v>0.93930520197265621</v>
      </c>
      <c r="D8">
        <f t="shared" si="0"/>
        <v>38041860.679892577</v>
      </c>
      <c r="E8">
        <f t="shared" si="1"/>
        <v>2458139.3201074228</v>
      </c>
      <c r="F8" s="4">
        <f t="shared" si="2"/>
        <v>6.0694798027343774E-2</v>
      </c>
    </row>
    <row r="9" spans="1:6" x14ac:dyDescent="0.2">
      <c r="A9">
        <v>2011</v>
      </c>
      <c r="B9">
        <v>52600000</v>
      </c>
      <c r="C9" s="1">
        <v>0.92787877597959989</v>
      </c>
      <c r="D9">
        <f t="shared" si="0"/>
        <v>48806423.616526954</v>
      </c>
      <c r="E9">
        <f t="shared" si="1"/>
        <v>3793576.3834730461</v>
      </c>
      <c r="F9" s="4">
        <f t="shared" si="2"/>
        <v>7.212122402040011E-2</v>
      </c>
    </row>
    <row r="10" spans="1:6" x14ac:dyDescent="0.2">
      <c r="A10">
        <v>2012</v>
      </c>
      <c r="B10">
        <v>51650000</v>
      </c>
      <c r="C10" s="1">
        <v>0.91668193480079374</v>
      </c>
      <c r="D10">
        <f t="shared" si="0"/>
        <v>47346621.932460994</v>
      </c>
      <c r="E10">
        <f t="shared" si="1"/>
        <v>4303378.0675390065</v>
      </c>
      <c r="F10" s="4">
        <f t="shared" si="2"/>
        <v>8.3318065199206315E-2</v>
      </c>
    </row>
    <row r="11" spans="1:6" x14ac:dyDescent="0.2">
      <c r="A11">
        <v>2013</v>
      </c>
      <c r="B11">
        <v>59900000</v>
      </c>
      <c r="C11" s="1">
        <v>0.90571134433279998</v>
      </c>
      <c r="D11">
        <f t="shared" si="0"/>
        <v>54252109.525534719</v>
      </c>
      <c r="E11">
        <f t="shared" si="1"/>
        <v>5647890.4744652808</v>
      </c>
      <c r="F11" s="4">
        <f t="shared" si="2"/>
        <v>9.4288655667200016E-2</v>
      </c>
    </row>
    <row r="12" spans="1:6" x14ac:dyDescent="0.2">
      <c r="A12">
        <v>2014</v>
      </c>
      <c r="B12">
        <v>65650000</v>
      </c>
      <c r="C12" s="1">
        <v>0.89496370167743122</v>
      </c>
      <c r="D12">
        <f t="shared" si="0"/>
        <v>58754367.01512336</v>
      </c>
      <c r="E12">
        <f t="shared" si="1"/>
        <v>6895632.9848766401</v>
      </c>
      <c r="F12" s="4">
        <f t="shared" si="2"/>
        <v>0.10503629832256878</v>
      </c>
    </row>
    <row r="13" spans="1:6" x14ac:dyDescent="0.2">
      <c r="A13">
        <v>2015</v>
      </c>
      <c r="B13">
        <v>91900000</v>
      </c>
      <c r="C13" s="1">
        <v>0.88443573499999995</v>
      </c>
      <c r="D13">
        <f t="shared" si="0"/>
        <v>81279644.046499997</v>
      </c>
      <c r="E13">
        <f t="shared" si="1"/>
        <v>10620355.953500003</v>
      </c>
      <c r="F13" s="4">
        <f t="shared" si="2"/>
        <v>0.11556426500000003</v>
      </c>
    </row>
    <row r="14" spans="1:6" x14ac:dyDescent="0.2">
      <c r="A14">
        <v>2016</v>
      </c>
      <c r="B14">
        <v>86400000</v>
      </c>
      <c r="C14" s="1">
        <v>0.88443573499999995</v>
      </c>
      <c r="D14">
        <f t="shared" si="0"/>
        <v>76415247.503999993</v>
      </c>
      <c r="E14">
        <f t="shared" si="1"/>
        <v>9984752.4960000068</v>
      </c>
      <c r="F14" s="4">
        <f t="shared" si="2"/>
        <v>0.11556426500000008</v>
      </c>
    </row>
    <row r="15" spans="1:6" x14ac:dyDescent="0.2">
      <c r="A15">
        <v>2017</v>
      </c>
      <c r="B15">
        <v>134650000</v>
      </c>
      <c r="C15" s="1">
        <v>0.88443573499999995</v>
      </c>
      <c r="D15">
        <f t="shared" si="0"/>
        <v>119089271.71775</v>
      </c>
      <c r="E15">
        <f t="shared" si="1"/>
        <v>15560728.282250002</v>
      </c>
      <c r="F15" s="4">
        <f t="shared" si="2"/>
        <v>0.11556426500000001</v>
      </c>
    </row>
    <row r="16" spans="1:6" x14ac:dyDescent="0.2">
      <c r="A16">
        <v>2018</v>
      </c>
      <c r="B16">
        <v>150350000</v>
      </c>
      <c r="C16" s="1">
        <v>0.88443573499999995</v>
      </c>
      <c r="D16">
        <f t="shared" si="0"/>
        <v>132974912.75725</v>
      </c>
      <c r="E16">
        <f t="shared" si="1"/>
        <v>17375087.242750004</v>
      </c>
      <c r="F16" s="4">
        <f t="shared" si="2"/>
        <v>0.11556426500000003</v>
      </c>
    </row>
    <row r="17" spans="1:6" x14ac:dyDescent="0.2">
      <c r="A17">
        <v>2019</v>
      </c>
      <c r="B17">
        <v>149600000</v>
      </c>
      <c r="C17" s="1">
        <v>0.88443573499999995</v>
      </c>
      <c r="D17">
        <f t="shared" si="0"/>
        <v>132311585.95599999</v>
      </c>
      <c r="E17">
        <f t="shared" si="1"/>
        <v>17288414.044000015</v>
      </c>
      <c r="F17" s="4">
        <f t="shared" si="2"/>
        <v>0.1155642650000001</v>
      </c>
    </row>
    <row r="18" spans="1:6" x14ac:dyDescent="0.2">
      <c r="A18">
        <v>2020</v>
      </c>
      <c r="B18">
        <v>238200000</v>
      </c>
      <c r="C18" s="1">
        <v>0.88443573499999995</v>
      </c>
      <c r="D18">
        <f t="shared" si="0"/>
        <v>210672592.07699999</v>
      </c>
      <c r="E18">
        <f t="shared" si="1"/>
        <v>27527407.923000008</v>
      </c>
      <c r="F18" s="4">
        <f t="shared" si="2"/>
        <v>0.11556426500000003</v>
      </c>
    </row>
    <row r="19" spans="1:6" x14ac:dyDescent="0.2">
      <c r="A19">
        <v>2021</v>
      </c>
      <c r="B19">
        <v>245700000</v>
      </c>
      <c r="C19" s="1">
        <v>0.88443573499999995</v>
      </c>
      <c r="D19">
        <f t="shared" si="0"/>
        <v>217305860.08949998</v>
      </c>
      <c r="E19">
        <f t="shared" si="1"/>
        <v>28394139.91050002</v>
      </c>
      <c r="F19" s="4">
        <f t="shared" si="2"/>
        <v>0.11556426500000008</v>
      </c>
    </row>
    <row r="20" spans="1:6" x14ac:dyDescent="0.2">
      <c r="A20">
        <v>2022</v>
      </c>
      <c r="B20">
        <v>219150000</v>
      </c>
      <c r="C20" s="1">
        <v>0.88443573499999995</v>
      </c>
      <c r="D20">
        <f t="shared" si="0"/>
        <v>193824091.32525</v>
      </c>
      <c r="E20">
        <f t="shared" si="1"/>
        <v>25325908.67475</v>
      </c>
      <c r="F20" s="4">
        <f t="shared" si="2"/>
        <v>0.115564265</v>
      </c>
    </row>
    <row r="21" spans="1:6" x14ac:dyDescent="0.2">
      <c r="A21">
        <v>2023</v>
      </c>
      <c r="B21">
        <v>238950000</v>
      </c>
      <c r="C21" s="1">
        <v>0.88443573499999995</v>
      </c>
      <c r="D21">
        <f t="shared" si="0"/>
        <v>211335918.87824997</v>
      </c>
      <c r="E21">
        <f t="shared" si="1"/>
        <v>27614081.121750027</v>
      </c>
      <c r="F21" s="4">
        <f t="shared" si="2"/>
        <v>0.11556426500000011</v>
      </c>
    </row>
    <row r="23" spans="1:6" x14ac:dyDescent="0.2">
      <c r="A23" s="2" t="s">
        <v>5</v>
      </c>
      <c r="B23" s="2">
        <f>SUM(B2:B21)</f>
        <v>1961100000</v>
      </c>
      <c r="C23" s="3" cm="1">
        <f t="array" ref="C23">MMULT(TRANSPOSE(B2:B21),_xlfn.ANCHORARRAY(C2))/SUM(B2:B21)</f>
        <v>0.89471757089406145</v>
      </c>
      <c r="D23" s="2">
        <f>SUM(D2:D21)</f>
        <v>1754630628.280344</v>
      </c>
      <c r="E23" s="2">
        <f>SUM(E2:E21)</f>
        <v>206469371.71965563</v>
      </c>
      <c r="F23" s="5" cm="1">
        <f t="array" ref="F23">MMULT(TRANSPOSE(B2:B21),F2:F21)/SUM(B2:B21)</f>
        <v>0.10528242910593831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M_S_high</vt:lpstr>
      <vt:lpstr>M_S_mod</vt:lpstr>
      <vt:lpstr>M_S_low</vt:lpstr>
      <vt:lpstr>M_S_verylow</vt:lpstr>
      <vt:lpstr>M_NS_high</vt:lpstr>
      <vt:lpstr>M_NS_mod</vt:lpstr>
      <vt:lpstr>M_NS_low</vt:lpstr>
      <vt:lpstr>M_NS_verylow</vt:lpstr>
      <vt:lpstr>F_S_high</vt:lpstr>
      <vt:lpstr>F_S_mod</vt:lpstr>
      <vt:lpstr>F_S_low</vt:lpstr>
      <vt:lpstr>F_S_verylow</vt:lpstr>
      <vt:lpstr>F_NS_high</vt:lpstr>
      <vt:lpstr>F_NS_mod</vt:lpstr>
      <vt:lpstr>F_NS_low</vt:lpstr>
      <vt:lpstr>F_NS_verylow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Bounitch</cp:lastModifiedBy>
  <dcterms:created xsi:type="dcterms:W3CDTF">2024-03-21T13:06:44Z</dcterms:created>
  <dcterms:modified xsi:type="dcterms:W3CDTF">2024-03-22T01:08:56Z</dcterms:modified>
</cp:coreProperties>
</file>